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Pycharm_Projects\OpenProject_Estimated_Effort\"/>
    </mc:Choice>
  </mc:AlternateContent>
  <xr:revisionPtr revIDLastSave="0" documentId="13_ncr:1_{30B7EF1A-FFA8-4662-84E1-7200A8943E9A}" xr6:coauthVersionLast="47" xr6:coauthVersionMax="47" xr10:uidLastSave="{00000000-0000-0000-0000-000000000000}"/>
  <bookViews>
    <workbookView xWindow="-28920" yWindow="-120" windowWidth="29040" windowHeight="15840" tabRatio="574" activeTab="4" xr2:uid="{00000000-000D-0000-FFFF-FFFF00000000}"/>
  </bookViews>
  <sheets>
    <sheet name="FrontPage" sheetId="4" r:id="rId1"/>
    <sheet name="General info" sheetId="14" r:id="rId2"/>
    <sheet name="Feature_Plan" sheetId="21" r:id="rId3"/>
    <sheet name="Sheet2" sheetId="24" r:id="rId4"/>
    <sheet name="Detailed estimation" sheetId="22" r:id="rId5"/>
    <sheet name="Release Effort" sheetId="17" r:id="rId6"/>
    <sheet name="Resource &amp; Cost Feasibility" sheetId="18" r:id="rId7"/>
  </sheets>
  <externalReferences>
    <externalReference r:id="rId8"/>
  </externalReferences>
  <definedNames>
    <definedName name="_xlnm._FilterDatabase" localSheetId="4" hidden="1">'Detailed estimation'!$A$26:$R$1176</definedName>
    <definedName name="_xlnm._FilterDatabase" localSheetId="2" hidden="1">Feature_Plan!$A$10:$R$44</definedName>
    <definedName name="FileName">FrontPage!$AD$3</definedName>
    <definedName name="Integrationsstufen">[1]Tabelle2!$B$4:$B$11</definedName>
    <definedName name="MXActual_state_Released">FrontPage!$AB$5</definedName>
    <definedName name="MXAuthority">FrontPage!$A$5</definedName>
    <definedName name="MXCurrent.Localized">FrontPage!$W$5</definedName>
    <definedName name="MXName">FrontPage!$A$7</definedName>
    <definedName name="MXRevision">FrontPage!$AB$7</definedName>
    <definedName name="MXTitle">FrontPage!$E$7</definedName>
    <definedName name="MXVersion">FrontPage!$AE$7</definedName>
    <definedName name="PLMDocAuthor">FrontPage!$F$10</definedName>
    <definedName name="TemplateRef">FrontPage!$W$7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2" l="1"/>
  <c r="L3" i="22"/>
  <c r="L20" i="22" s="1"/>
  <c r="M3" i="22"/>
  <c r="N3" i="22"/>
  <c r="O3" i="22"/>
  <c r="P3" i="22"/>
  <c r="Q3" i="22"/>
  <c r="R3" i="22"/>
  <c r="K1" i="22"/>
  <c r="L1" i="22"/>
  <c r="M1" i="22"/>
  <c r="N1" i="22"/>
  <c r="O1" i="22"/>
  <c r="P1" i="22"/>
  <c r="Q1" i="22"/>
  <c r="R1" i="22"/>
  <c r="K2" i="21"/>
  <c r="L2" i="21"/>
  <c r="M2" i="21"/>
  <c r="N2" i="21"/>
  <c r="O2" i="21"/>
  <c r="P2" i="21"/>
  <c r="Q2" i="21"/>
  <c r="R2" i="21"/>
  <c r="L24" i="22" l="1"/>
  <c r="L22" i="22"/>
  <c r="I3" i="22" l="1"/>
  <c r="F1" i="21" l="1"/>
  <c r="G1" i="21" s="1"/>
  <c r="H1" i="21" s="1"/>
  <c r="I1" i="21" s="1"/>
  <c r="J1" i="21" s="1"/>
  <c r="K1" i="21" s="1"/>
  <c r="L1" i="21" s="1"/>
  <c r="M1" i="21" s="1"/>
  <c r="N1" i="21" s="1"/>
  <c r="O1" i="21" s="1"/>
  <c r="P1" i="21" s="1"/>
  <c r="Q1" i="21" s="1"/>
  <c r="R1" i="21" s="1"/>
  <c r="O22" i="22"/>
  <c r="J3" i="22"/>
  <c r="O24" i="22" l="1"/>
  <c r="O20" i="22"/>
  <c r="W24" i="22" l="1"/>
  <c r="V24" i="22" s="1"/>
  <c r="W22" i="22"/>
  <c r="V22" i="22" s="1"/>
  <c r="W20" i="22" l="1"/>
  <c r="V20" i="22" s="1"/>
  <c r="V17" i="22" l="1"/>
  <c r="V15" i="22"/>
  <c r="V13" i="22"/>
  <c r="W11" i="22"/>
  <c r="V11" i="22" s="1"/>
  <c r="W9" i="22"/>
  <c r="W7" i="22"/>
  <c r="V7" i="22" s="1"/>
  <c r="C1159" i="22"/>
  <c r="C1147" i="22"/>
  <c r="C1134" i="22"/>
  <c r="C1093" i="22"/>
  <c r="C1052" i="22"/>
  <c r="C1011" i="22"/>
  <c r="C970" i="22"/>
  <c r="C929" i="22"/>
  <c r="C888" i="22"/>
  <c r="C847" i="22"/>
  <c r="C806" i="22"/>
  <c r="C765" i="22"/>
  <c r="C724" i="22"/>
  <c r="C683" i="22"/>
  <c r="C642" i="22"/>
  <c r="C601" i="22"/>
  <c r="C560" i="22"/>
  <c r="C519" i="22"/>
  <c r="C478" i="22"/>
  <c r="C437" i="22"/>
  <c r="C396" i="22"/>
  <c r="C355" i="22"/>
  <c r="C314" i="22"/>
  <c r="C273" i="22"/>
  <c r="C232" i="22"/>
  <c r="C191" i="22"/>
  <c r="C150" i="22"/>
  <c r="C109" i="22"/>
  <c r="C68" i="22"/>
  <c r="D1" i="18"/>
  <c r="K47" i="17"/>
  <c r="L47" i="17"/>
  <c r="P47" i="17"/>
  <c r="C12" i="17"/>
  <c r="D12" i="17"/>
  <c r="B12" i="17"/>
  <c r="B10" i="17"/>
  <c r="B11" i="17"/>
  <c r="B13" i="17"/>
  <c r="B14" i="17"/>
  <c r="B15" i="17"/>
  <c r="B16" i="17"/>
  <c r="B17" i="17"/>
  <c r="B18" i="17"/>
  <c r="B19" i="17"/>
  <c r="B20" i="17"/>
  <c r="B21" i="17"/>
  <c r="B22" i="17"/>
  <c r="B23" i="17"/>
  <c r="B24" i="17"/>
  <c r="B25" i="17"/>
  <c r="B26" i="17"/>
  <c r="B27" i="17"/>
  <c r="B28" i="17"/>
  <c r="B29" i="17"/>
  <c r="B30" i="17"/>
  <c r="B31" i="17"/>
  <c r="B32" i="17"/>
  <c r="B33" i="17"/>
  <c r="B9" i="17"/>
  <c r="F361" i="22"/>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E361" i="22"/>
  <c r="E362" i="22" s="1"/>
  <c r="E363" i="22" s="1"/>
  <c r="E364" i="22" s="1"/>
  <c r="E402" i="22"/>
  <c r="E403" i="22" s="1"/>
  <c r="E404" i="22" s="1"/>
  <c r="E405" i="22" s="1"/>
  <c r="E406" i="22" s="1"/>
  <c r="F402" i="22"/>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F430" i="22" s="1"/>
  <c r="F431" i="22" s="1"/>
  <c r="F432" i="22" s="1"/>
  <c r="F433" i="22" s="1"/>
  <c r="F434" i="22" s="1"/>
  <c r="F435" i="22" s="1"/>
  <c r="F436" i="22" s="1"/>
  <c r="F1137" i="22"/>
  <c r="E1137" i="22"/>
  <c r="G1136" i="22"/>
  <c r="G15" i="22" s="1"/>
  <c r="X1" i="22"/>
  <c r="M191" i="22" l="1"/>
  <c r="M192" i="22" s="1"/>
  <c r="L191" i="22"/>
  <c r="M519" i="22"/>
  <c r="L519" i="22"/>
  <c r="L520" i="22" s="1"/>
  <c r="L847" i="22"/>
  <c r="L848" i="22" s="1"/>
  <c r="M847" i="22"/>
  <c r="M848" i="22" s="1"/>
  <c r="M1147" i="22"/>
  <c r="M1148" i="22" s="1"/>
  <c r="L1147" i="22"/>
  <c r="M232" i="22"/>
  <c r="M233" i="22" s="1"/>
  <c r="L232" i="22"/>
  <c r="M560" i="22"/>
  <c r="L560" i="22"/>
  <c r="M888" i="22"/>
  <c r="M889" i="22" s="1"/>
  <c r="L888" i="22"/>
  <c r="L889" i="22" s="1"/>
  <c r="M1159" i="22"/>
  <c r="M1160" i="22" s="1"/>
  <c r="L1159" i="22"/>
  <c r="L273" i="22"/>
  <c r="M273" i="22"/>
  <c r="L601" i="22"/>
  <c r="M601" i="22"/>
  <c r="M602" i="22" s="1"/>
  <c r="L929" i="22"/>
  <c r="L930" i="22" s="1"/>
  <c r="M929" i="22"/>
  <c r="L314" i="22"/>
  <c r="M314" i="22"/>
  <c r="L642" i="22"/>
  <c r="L643" i="22" s="1"/>
  <c r="M642" i="22"/>
  <c r="L970" i="22"/>
  <c r="L971" i="22" s="1"/>
  <c r="M970" i="22"/>
  <c r="M971" i="22" s="1"/>
  <c r="M355" i="22"/>
  <c r="L355" i="22"/>
  <c r="M683" i="22"/>
  <c r="L683" i="22"/>
  <c r="L684" i="22" s="1"/>
  <c r="M1011" i="22"/>
  <c r="M1012" i="22" s="1"/>
  <c r="L1011" i="22"/>
  <c r="M68" i="22"/>
  <c r="L68" i="22"/>
  <c r="M396" i="22"/>
  <c r="L396" i="22"/>
  <c r="L397" i="22" s="1"/>
  <c r="M724" i="22"/>
  <c r="L724" i="22"/>
  <c r="L725" i="22" s="1"/>
  <c r="M1052" i="22"/>
  <c r="M1053" i="22" s="1"/>
  <c r="L1052" i="22"/>
  <c r="L1053" i="22" s="1"/>
  <c r="L109" i="22"/>
  <c r="M109" i="22"/>
  <c r="L437" i="22"/>
  <c r="M437" i="22"/>
  <c r="L765" i="22"/>
  <c r="L766" i="22" s="1"/>
  <c r="M765" i="22"/>
  <c r="L1093" i="22"/>
  <c r="L1094" i="22" s="1"/>
  <c r="M1093" i="22"/>
  <c r="M1094" i="22" s="1"/>
  <c r="M150" i="22"/>
  <c r="L150" i="22"/>
  <c r="L151" i="22" s="1"/>
  <c r="M478" i="22"/>
  <c r="L478" i="22"/>
  <c r="M806" i="22"/>
  <c r="M807" i="22" s="1"/>
  <c r="L806" i="22"/>
  <c r="L807" i="22" s="1"/>
  <c r="M1134" i="22"/>
  <c r="M1135" i="22" s="1"/>
  <c r="L1134" i="22"/>
  <c r="R683" i="22"/>
  <c r="I683" i="22"/>
  <c r="I684" i="22" s="1"/>
  <c r="Q683" i="22"/>
  <c r="P683" i="22"/>
  <c r="O683" i="22"/>
  <c r="N683" i="22"/>
  <c r="K683" i="22"/>
  <c r="K684" i="22" s="1"/>
  <c r="J683" i="22"/>
  <c r="R355" i="22"/>
  <c r="I355" i="22"/>
  <c r="I356" i="22" s="1"/>
  <c r="Q355" i="22"/>
  <c r="P355" i="22"/>
  <c r="J355" i="22"/>
  <c r="O355" i="22"/>
  <c r="N355" i="22"/>
  <c r="K355" i="22"/>
  <c r="J724" i="22"/>
  <c r="R724" i="22"/>
  <c r="I724" i="22"/>
  <c r="I725" i="22" s="1"/>
  <c r="Q724" i="22"/>
  <c r="P724" i="22"/>
  <c r="O724" i="22"/>
  <c r="K724" i="22"/>
  <c r="K725" i="22" s="1"/>
  <c r="N724" i="22"/>
  <c r="K1093" i="22"/>
  <c r="K1094" i="22" s="1"/>
  <c r="J1093" i="22"/>
  <c r="J1094" i="22" s="1"/>
  <c r="R1093" i="22"/>
  <c r="R1094" i="22" s="1"/>
  <c r="I1093" i="22"/>
  <c r="I1094" i="22" s="1"/>
  <c r="Q1093" i="22"/>
  <c r="Q1094" i="22" s="1"/>
  <c r="P1093" i="22"/>
  <c r="P1094" i="22" s="1"/>
  <c r="O1093" i="22"/>
  <c r="O1094" i="22" s="1"/>
  <c r="N1093" i="22"/>
  <c r="N1094" i="22" s="1"/>
  <c r="J1052" i="22"/>
  <c r="J1053" i="22" s="1"/>
  <c r="R1052" i="22"/>
  <c r="I1052" i="22"/>
  <c r="I1053" i="22" s="1"/>
  <c r="Q1052" i="22"/>
  <c r="P1052" i="22"/>
  <c r="O1052" i="22"/>
  <c r="O1053" i="22" s="1"/>
  <c r="N1052" i="22"/>
  <c r="N1053" i="22" s="1"/>
  <c r="K1052" i="22"/>
  <c r="K1053" i="22" s="1"/>
  <c r="K765" i="22"/>
  <c r="K766" i="22" s="1"/>
  <c r="J765" i="22"/>
  <c r="R765" i="22"/>
  <c r="I765" i="22"/>
  <c r="I766" i="22" s="1"/>
  <c r="Q765" i="22"/>
  <c r="P765" i="22"/>
  <c r="P766" i="22" s="1"/>
  <c r="O765" i="22"/>
  <c r="O766" i="22" s="1"/>
  <c r="N765" i="22"/>
  <c r="K150" i="22"/>
  <c r="K151" i="22" s="1"/>
  <c r="J150" i="22"/>
  <c r="N150" i="22"/>
  <c r="R150" i="22"/>
  <c r="I150" i="22"/>
  <c r="I151" i="22" s="1"/>
  <c r="Q150" i="22"/>
  <c r="P150" i="22"/>
  <c r="P151" i="22" s="1"/>
  <c r="O150" i="22"/>
  <c r="O151" i="22" s="1"/>
  <c r="K478" i="22"/>
  <c r="J478" i="22"/>
  <c r="R478" i="22"/>
  <c r="I478" i="22"/>
  <c r="I479" i="22" s="1"/>
  <c r="Q478" i="22"/>
  <c r="P478" i="22"/>
  <c r="N478" i="22"/>
  <c r="O478" i="22"/>
  <c r="K806" i="22"/>
  <c r="K807" i="22" s="1"/>
  <c r="J806" i="22"/>
  <c r="J807" i="22" s="1"/>
  <c r="N806" i="22"/>
  <c r="R806" i="22"/>
  <c r="I806" i="22"/>
  <c r="I807" i="22" s="1"/>
  <c r="Q806" i="22"/>
  <c r="P806" i="22"/>
  <c r="O806" i="22"/>
  <c r="K1134" i="22"/>
  <c r="J1134" i="22"/>
  <c r="R1134" i="22"/>
  <c r="I1134" i="22"/>
  <c r="I1135" i="22" s="1"/>
  <c r="N1134" i="22"/>
  <c r="N1135" i="22" s="1"/>
  <c r="Q1134" i="22"/>
  <c r="P1134" i="22"/>
  <c r="O1134" i="22"/>
  <c r="O1135" i="22" s="1"/>
  <c r="N191" i="22"/>
  <c r="K191" i="22"/>
  <c r="J191" i="22"/>
  <c r="R191" i="22"/>
  <c r="I191" i="22"/>
  <c r="I192" i="22" s="1"/>
  <c r="Q191" i="22"/>
  <c r="O191" i="22"/>
  <c r="P191" i="22"/>
  <c r="P192" i="22" s="1"/>
  <c r="N519" i="22"/>
  <c r="K519" i="22"/>
  <c r="J519" i="22"/>
  <c r="J520" i="22" s="1"/>
  <c r="R519" i="22"/>
  <c r="I519" i="22"/>
  <c r="I520" i="22" s="1"/>
  <c r="Q519" i="22"/>
  <c r="P519" i="22"/>
  <c r="O519" i="22"/>
  <c r="N847" i="22"/>
  <c r="K847" i="22"/>
  <c r="K848" i="22" s="1"/>
  <c r="J847" i="22"/>
  <c r="J848" i="22" s="1"/>
  <c r="R847" i="22"/>
  <c r="I847" i="22"/>
  <c r="I848" i="22" s="1"/>
  <c r="Q847" i="22"/>
  <c r="P847" i="22"/>
  <c r="O847" i="22"/>
  <c r="N1147" i="22"/>
  <c r="N1148" i="22" s="1"/>
  <c r="K1147" i="22"/>
  <c r="J1147" i="22"/>
  <c r="R1147" i="22"/>
  <c r="R1148" i="22" s="1"/>
  <c r="I1147" i="22"/>
  <c r="I1148" i="22" s="1"/>
  <c r="Q1147" i="22"/>
  <c r="P1147" i="22"/>
  <c r="O1147" i="22"/>
  <c r="O1148" i="22" s="1"/>
  <c r="J396" i="22"/>
  <c r="R396" i="22"/>
  <c r="I396" i="22"/>
  <c r="I397" i="22" s="1"/>
  <c r="Q396" i="22"/>
  <c r="P396" i="22"/>
  <c r="P397" i="22" s="1"/>
  <c r="K396" i="22"/>
  <c r="K397" i="22" s="1"/>
  <c r="O396" i="22"/>
  <c r="N396" i="22"/>
  <c r="R1011" i="22"/>
  <c r="I1011" i="22"/>
  <c r="I1012" i="22" s="1"/>
  <c r="Q1011" i="22"/>
  <c r="P1011" i="22"/>
  <c r="O1011" i="22"/>
  <c r="O1012" i="22" s="1"/>
  <c r="N1011" i="22"/>
  <c r="J1011" i="22"/>
  <c r="J1012" i="22" s="1"/>
  <c r="K1011" i="22"/>
  <c r="J68" i="22"/>
  <c r="R68" i="22"/>
  <c r="I68" i="22"/>
  <c r="I69" i="22" s="1"/>
  <c r="Q68" i="22"/>
  <c r="P68" i="22"/>
  <c r="P69" i="22" s="1"/>
  <c r="K68" i="22"/>
  <c r="O68" i="22"/>
  <c r="O69" i="22" s="1"/>
  <c r="N68" i="22"/>
  <c r="P273" i="22"/>
  <c r="O273" i="22"/>
  <c r="N273" i="22"/>
  <c r="Q273" i="22"/>
  <c r="K273" i="22"/>
  <c r="J273" i="22"/>
  <c r="R273" i="22"/>
  <c r="I273" i="22"/>
  <c r="I274" i="22" s="1"/>
  <c r="P601" i="22"/>
  <c r="P602" i="22" s="1"/>
  <c r="O601" i="22"/>
  <c r="Q601" i="22"/>
  <c r="N601" i="22"/>
  <c r="K601" i="22"/>
  <c r="J601" i="22"/>
  <c r="J602" i="22" s="1"/>
  <c r="R601" i="22"/>
  <c r="I601" i="22"/>
  <c r="I602" i="22" s="1"/>
  <c r="P929" i="22"/>
  <c r="O929" i="22"/>
  <c r="N929" i="22"/>
  <c r="Q929" i="22"/>
  <c r="K929" i="22"/>
  <c r="K930" i="22" s="1"/>
  <c r="J929" i="22"/>
  <c r="J930" i="22" s="1"/>
  <c r="R929" i="22"/>
  <c r="I929" i="22"/>
  <c r="I930" i="22" s="1"/>
  <c r="K109" i="22"/>
  <c r="J109" i="22"/>
  <c r="R109" i="22"/>
  <c r="I109" i="22"/>
  <c r="I110" i="22" s="1"/>
  <c r="Q109" i="22"/>
  <c r="P109" i="22"/>
  <c r="P110" i="22" s="1"/>
  <c r="O109" i="22"/>
  <c r="O110" i="22" s="1"/>
  <c r="N109" i="22"/>
  <c r="K437" i="22"/>
  <c r="J437" i="22"/>
  <c r="R437" i="22"/>
  <c r="I437" i="22"/>
  <c r="I438" i="22" s="1"/>
  <c r="Q437" i="22"/>
  <c r="P437" i="22"/>
  <c r="O437" i="22"/>
  <c r="N437" i="22"/>
  <c r="O232" i="22"/>
  <c r="N232" i="22"/>
  <c r="P232" i="22"/>
  <c r="K232" i="22"/>
  <c r="J232" i="22"/>
  <c r="R232" i="22"/>
  <c r="I232" i="22"/>
  <c r="I233" i="22" s="1"/>
  <c r="Q232" i="22"/>
  <c r="O560" i="22"/>
  <c r="N560" i="22"/>
  <c r="P560" i="22"/>
  <c r="K560" i="22"/>
  <c r="J560" i="22"/>
  <c r="J561" i="22" s="1"/>
  <c r="R560" i="22"/>
  <c r="I560" i="22"/>
  <c r="I561" i="22" s="1"/>
  <c r="Q560" i="22"/>
  <c r="O888" i="22"/>
  <c r="N888" i="22"/>
  <c r="P888" i="22"/>
  <c r="K888" i="22"/>
  <c r="K889" i="22" s="1"/>
  <c r="J888" i="22"/>
  <c r="J889" i="22" s="1"/>
  <c r="R888" i="22"/>
  <c r="I888" i="22"/>
  <c r="I889" i="22" s="1"/>
  <c r="Q888" i="22"/>
  <c r="Q314" i="22"/>
  <c r="P314" i="22"/>
  <c r="O314" i="22"/>
  <c r="I314" i="22"/>
  <c r="I315" i="22" s="1"/>
  <c r="N314" i="22"/>
  <c r="K314" i="22"/>
  <c r="J314" i="22"/>
  <c r="R314" i="22"/>
  <c r="Q642" i="22"/>
  <c r="P642" i="22"/>
  <c r="O642" i="22"/>
  <c r="I642" i="22"/>
  <c r="I643" i="22" s="1"/>
  <c r="N642" i="22"/>
  <c r="R642" i="22"/>
  <c r="K642" i="22"/>
  <c r="K643" i="22" s="1"/>
  <c r="J642" i="22"/>
  <c r="Q970" i="22"/>
  <c r="P970" i="22"/>
  <c r="O970" i="22"/>
  <c r="O971" i="22" s="1"/>
  <c r="I970" i="22"/>
  <c r="I971" i="22" s="1"/>
  <c r="N970" i="22"/>
  <c r="N971" i="22" s="1"/>
  <c r="K970" i="22"/>
  <c r="K971" i="22" s="1"/>
  <c r="J970" i="22"/>
  <c r="J971" i="22" s="1"/>
  <c r="R970" i="22"/>
  <c r="Q1159" i="22"/>
  <c r="P1159" i="22"/>
  <c r="O1159" i="22"/>
  <c r="O1160" i="22" s="1"/>
  <c r="R1159" i="22"/>
  <c r="R1160" i="22" s="1"/>
  <c r="I1159" i="22"/>
  <c r="I1160" i="22" s="1"/>
  <c r="N1159" i="22"/>
  <c r="N1160" i="22" s="1"/>
  <c r="K1159" i="22"/>
  <c r="J1159" i="22"/>
  <c r="J1160" i="22" s="1"/>
  <c r="C1148" i="22"/>
  <c r="C1136" i="22"/>
  <c r="C358" i="22"/>
  <c r="C1016" i="22"/>
  <c r="C729" i="22"/>
  <c r="C1056" i="22"/>
  <c r="C770" i="22"/>
  <c r="C483" i="22"/>
  <c r="C811" i="22"/>
  <c r="C442" i="22"/>
  <c r="C1096" i="22"/>
  <c r="C524" i="22"/>
  <c r="C852" i="22"/>
  <c r="C606" i="22"/>
  <c r="C934" i="22"/>
  <c r="S3" i="22"/>
  <c r="C565" i="22"/>
  <c r="C892" i="22"/>
  <c r="C646" i="22"/>
  <c r="C975" i="22"/>
  <c r="C73" i="22"/>
  <c r="C114" i="22"/>
  <c r="C237" i="22"/>
  <c r="C154" i="22"/>
  <c r="C194" i="22"/>
  <c r="C278" i="22"/>
  <c r="C319" i="22"/>
  <c r="V9" i="22"/>
  <c r="V5" i="22" s="1"/>
  <c r="W5" i="22"/>
  <c r="C688" i="22"/>
  <c r="Q24" i="22"/>
  <c r="Q22" i="22"/>
  <c r="Q20" i="22"/>
  <c r="P24" i="22"/>
  <c r="P20" i="22"/>
  <c r="P22" i="22"/>
  <c r="N24" i="22"/>
  <c r="N20" i="22"/>
  <c r="N22" i="22"/>
  <c r="M24" i="22"/>
  <c r="M20" i="22"/>
  <c r="M22" i="22"/>
  <c r="K24" i="22"/>
  <c r="K20" i="22"/>
  <c r="K22" i="22"/>
  <c r="J24" i="22"/>
  <c r="J22" i="22"/>
  <c r="J20" i="22"/>
  <c r="I24" i="22"/>
  <c r="I20" i="22"/>
  <c r="I22" i="22"/>
  <c r="R24" i="22"/>
  <c r="R22" i="22"/>
  <c r="R20" i="22"/>
  <c r="C1149" i="22"/>
  <c r="C1161" i="22"/>
  <c r="C1160" i="22"/>
  <c r="C1135" i="22"/>
  <c r="C155" i="22"/>
  <c r="C686" i="22"/>
  <c r="C932" i="22"/>
  <c r="C318" i="22"/>
  <c r="C523" i="22"/>
  <c r="C522" i="22"/>
  <c r="C604" i="22"/>
  <c r="C605" i="22"/>
  <c r="C647" i="22"/>
  <c r="C400" i="22"/>
  <c r="C1097" i="22"/>
  <c r="C401" i="22"/>
  <c r="C399" i="22"/>
  <c r="C1098" i="22"/>
  <c r="C973" i="22"/>
  <c r="C974" i="22"/>
  <c r="C687" i="22"/>
  <c r="C1055" i="22"/>
  <c r="C1057" i="22"/>
  <c r="C1014" i="22"/>
  <c r="C1015" i="22"/>
  <c r="C933" i="22"/>
  <c r="C893" i="22"/>
  <c r="C891" i="22"/>
  <c r="C851" i="22"/>
  <c r="C850" i="22"/>
  <c r="C809" i="22"/>
  <c r="C810" i="22"/>
  <c r="C768" i="22"/>
  <c r="C769" i="22"/>
  <c r="C727" i="22"/>
  <c r="C728" i="22"/>
  <c r="C645" i="22"/>
  <c r="C564" i="22"/>
  <c r="C563" i="22"/>
  <c r="C481" i="22"/>
  <c r="C482" i="22"/>
  <c r="C440" i="22"/>
  <c r="C441" i="22"/>
  <c r="C359" i="22"/>
  <c r="C360" i="22"/>
  <c r="C317" i="22"/>
  <c r="C276" i="22"/>
  <c r="C277" i="22"/>
  <c r="C235" i="22"/>
  <c r="C236" i="22"/>
  <c r="C195" i="22"/>
  <c r="C196" i="22"/>
  <c r="C153" i="22"/>
  <c r="C112" i="22"/>
  <c r="C113" i="22"/>
  <c r="C71" i="22"/>
  <c r="C72" i="22"/>
  <c r="E407" i="22"/>
  <c r="E365" i="22"/>
  <c r="J766" i="22" l="1"/>
  <c r="M766" i="22" s="1"/>
  <c r="J479" i="22"/>
  <c r="K479" i="22" s="1"/>
  <c r="L479" i="22" s="1"/>
  <c r="M930" i="22"/>
  <c r="N930" i="22" s="1"/>
  <c r="N151" i="22"/>
  <c r="K520" i="22"/>
  <c r="M520" i="22" s="1"/>
  <c r="N520" i="22" s="1"/>
  <c r="J725" i="22"/>
  <c r="M725" i="22" s="1"/>
  <c r="J684" i="22"/>
  <c r="M684" i="22" s="1"/>
  <c r="J643" i="22"/>
  <c r="M643" i="22" s="1"/>
  <c r="K561" i="22"/>
  <c r="L561" i="22" s="1"/>
  <c r="J438" i="22"/>
  <c r="K438" i="22" s="1"/>
  <c r="L438" i="22" s="1"/>
  <c r="M438" i="22" s="1"/>
  <c r="J356" i="22"/>
  <c r="K356" i="22" s="1"/>
  <c r="J274" i="22"/>
  <c r="K274" i="22" s="1"/>
  <c r="J69" i="22"/>
  <c r="K69" i="22" s="1"/>
  <c r="J1148" i="22"/>
  <c r="K1148" i="22" s="1"/>
  <c r="J151" i="22"/>
  <c r="M151" i="22" s="1"/>
  <c r="N889" i="22"/>
  <c r="J315" i="22"/>
  <c r="K1012" i="22"/>
  <c r="L1012" i="22" s="1"/>
  <c r="J192" i="22"/>
  <c r="K192" i="22" s="1"/>
  <c r="J110" i="22"/>
  <c r="K110" i="22" s="1"/>
  <c r="P971" i="22"/>
  <c r="Q971" i="22" s="1"/>
  <c r="R971" i="22" s="1"/>
  <c r="N848" i="22"/>
  <c r="K602" i="22"/>
  <c r="L602" i="22" s="1"/>
  <c r="J397" i="22"/>
  <c r="M397" i="22" s="1"/>
  <c r="J233" i="22"/>
  <c r="K233" i="22" s="1"/>
  <c r="J1135" i="22"/>
  <c r="K1135" i="22" s="1"/>
  <c r="N807" i="22"/>
  <c r="P1053" i="22"/>
  <c r="Q1053" i="22" s="1"/>
  <c r="R1053" i="22" s="1"/>
  <c r="K1160" i="22"/>
  <c r="L1160" i="22" s="1"/>
  <c r="T24" i="22"/>
  <c r="T22" i="22"/>
  <c r="T20" i="22"/>
  <c r="E408" i="22"/>
  <c r="E366" i="22"/>
  <c r="C27" i="22"/>
  <c r="N1012" i="22" l="1"/>
  <c r="P1012" i="22" s="1"/>
  <c r="Q1012" i="22" s="1"/>
  <c r="R1012" i="22" s="1"/>
  <c r="M561" i="22"/>
  <c r="K315" i="22"/>
  <c r="M27" i="22"/>
  <c r="M28" i="22" s="1"/>
  <c r="L27" i="22"/>
  <c r="L28" i="22" s="1"/>
  <c r="L356" i="22"/>
  <c r="M356" i="22" s="1"/>
  <c r="L110" i="22"/>
  <c r="M110" i="22" s="1"/>
  <c r="L1148" i="22"/>
  <c r="L233" i="22"/>
  <c r="N233" i="22" s="1"/>
  <c r="L274" i="22"/>
  <c r="M274" i="22" s="1"/>
  <c r="M479" i="22"/>
  <c r="L69" i="22"/>
  <c r="M69" i="22" s="1"/>
  <c r="L1135" i="22"/>
  <c r="L192" i="22"/>
  <c r="N192" i="22" s="1"/>
  <c r="O930" i="22"/>
  <c r="P930" i="22" s="1"/>
  <c r="N110" i="22"/>
  <c r="Q1160" i="22"/>
  <c r="Q1148" i="22"/>
  <c r="N602" i="22"/>
  <c r="N766" i="22"/>
  <c r="Q766" i="22" s="1"/>
  <c r="O889" i="22"/>
  <c r="P889" i="22" s="1"/>
  <c r="N69" i="22"/>
  <c r="O848" i="22"/>
  <c r="P848" i="22" s="1"/>
  <c r="O561" i="22"/>
  <c r="Q151" i="22"/>
  <c r="R151" i="22" s="1"/>
  <c r="N684" i="22"/>
  <c r="O684" i="22" s="1"/>
  <c r="N725" i="22"/>
  <c r="O725" i="22" s="1"/>
  <c r="P725" i="22" s="1"/>
  <c r="Q725" i="22" s="1"/>
  <c r="R725" i="22" s="1"/>
  <c r="N643" i="22"/>
  <c r="O643" i="22" s="1"/>
  <c r="O520" i="22"/>
  <c r="O807" i="22"/>
  <c r="P807" i="22" s="1"/>
  <c r="Q807" i="22" s="1"/>
  <c r="R27" i="22"/>
  <c r="I27" i="22"/>
  <c r="I28" i="22" s="1"/>
  <c r="Q27" i="22"/>
  <c r="P27" i="22"/>
  <c r="P28" i="22" s="1"/>
  <c r="O27" i="22"/>
  <c r="O28" i="22" s="1"/>
  <c r="N27" i="22"/>
  <c r="N28" i="22" s="1"/>
  <c r="K27" i="22"/>
  <c r="K28" i="22" s="1"/>
  <c r="J27" i="22"/>
  <c r="C32" i="22"/>
  <c r="C31" i="22"/>
  <c r="C30" i="22"/>
  <c r="E367" i="22"/>
  <c r="E409" i="22"/>
  <c r="J1" i="22"/>
  <c r="I1" i="22"/>
  <c r="S22" i="22"/>
  <c r="H1151" i="22"/>
  <c r="F1162" i="22"/>
  <c r="F1163" i="22" s="1"/>
  <c r="F1164" i="22" s="1"/>
  <c r="F1165" i="22" s="1"/>
  <c r="F1166" i="22" s="1"/>
  <c r="F1167" i="22" s="1"/>
  <c r="F1168" i="22" s="1"/>
  <c r="F1169" i="22" s="1"/>
  <c r="F1170" i="22" s="1"/>
  <c r="F1171" i="22" s="1"/>
  <c r="F1172" i="22" s="1"/>
  <c r="F1173" i="22" s="1"/>
  <c r="F1174" i="22" s="1"/>
  <c r="F1175" i="22" s="1"/>
  <c r="F1176" i="22" s="1"/>
  <c r="E1162" i="22"/>
  <c r="E1163" i="22" s="1"/>
  <c r="E1164" i="22" s="1"/>
  <c r="E1165" i="22" s="1"/>
  <c r="E1166" i="22" s="1"/>
  <c r="E1167" i="22" s="1"/>
  <c r="E1168" i="22" s="1"/>
  <c r="E1169" i="22" s="1"/>
  <c r="E1170" i="22" s="1"/>
  <c r="E1171" i="22" s="1"/>
  <c r="E1172" i="22" s="1"/>
  <c r="E1173" i="22" s="1"/>
  <c r="E1174" i="22" s="1"/>
  <c r="E1175" i="22" s="1"/>
  <c r="E1176" i="22" s="1"/>
  <c r="F1150" i="22"/>
  <c r="F1151" i="22" s="1"/>
  <c r="F1152" i="22" s="1"/>
  <c r="F1153" i="22" s="1"/>
  <c r="F1154" i="22" s="1"/>
  <c r="F1155" i="22" s="1"/>
  <c r="F1156" i="22" s="1"/>
  <c r="F1157" i="22" s="1"/>
  <c r="F1158" i="22" s="1"/>
  <c r="E1150" i="22"/>
  <c r="E1151" i="22" s="1"/>
  <c r="E1152" i="22" s="1"/>
  <c r="E1153" i="22" s="1"/>
  <c r="E1154" i="22" s="1"/>
  <c r="E1155" i="22" s="1"/>
  <c r="E1156" i="22" s="1"/>
  <c r="E1157" i="22" s="1"/>
  <c r="E1158" i="22" s="1"/>
  <c r="E1138" i="22"/>
  <c r="E1139" i="22" s="1"/>
  <c r="H1137" i="22"/>
  <c r="F1099" i="22"/>
  <c r="F1100" i="22" s="1"/>
  <c r="F1101" i="22" s="1"/>
  <c r="F1058" i="22"/>
  <c r="F1059" i="22" s="1"/>
  <c r="F1060" i="22" s="1"/>
  <c r="F1061" i="22" s="1"/>
  <c r="F1017" i="22"/>
  <c r="F1018" i="22" s="1"/>
  <c r="F1019" i="22" s="1"/>
  <c r="F1020" i="22" s="1"/>
  <c r="F976" i="22"/>
  <c r="F977" i="22" s="1"/>
  <c r="F978" i="22" s="1"/>
  <c r="F979" i="22" s="1"/>
  <c r="F935" i="22"/>
  <c r="F936" i="22" s="1"/>
  <c r="F937" i="22" s="1"/>
  <c r="F894" i="22"/>
  <c r="F895" i="22" s="1"/>
  <c r="F853" i="22"/>
  <c r="F854" i="22" s="1"/>
  <c r="F855" i="22" s="1"/>
  <c r="F856" i="22" s="1"/>
  <c r="F812" i="22"/>
  <c r="F813" i="22" s="1"/>
  <c r="F814" i="22" s="1"/>
  <c r="F815" i="22" s="1"/>
  <c r="F771" i="22"/>
  <c r="F772" i="22" s="1"/>
  <c r="F773" i="22" s="1"/>
  <c r="F774" i="22" s="1"/>
  <c r="F730" i="22"/>
  <c r="F731" i="22" s="1"/>
  <c r="F732" i="22" s="1"/>
  <c r="F689" i="22"/>
  <c r="F690" i="22" s="1"/>
  <c r="F691" i="22" s="1"/>
  <c r="F648" i="22"/>
  <c r="F649" i="22" s="1"/>
  <c r="F650" i="22" s="1"/>
  <c r="F651" i="22" s="1"/>
  <c r="F607" i="22"/>
  <c r="F608" i="22" s="1"/>
  <c r="F609" i="22" s="1"/>
  <c r="F566" i="22"/>
  <c r="F567" i="22" s="1"/>
  <c r="F568" i="22" s="1"/>
  <c r="F525" i="22"/>
  <c r="F526" i="22" s="1"/>
  <c r="F527" i="22" s="1"/>
  <c r="F484" i="22"/>
  <c r="F485" i="22" s="1"/>
  <c r="F486" i="22" s="1"/>
  <c r="F487" i="22" s="1"/>
  <c r="F443" i="22"/>
  <c r="F444" i="22" s="1"/>
  <c r="F320" i="22"/>
  <c r="F321" i="22" s="1"/>
  <c r="F279" i="22"/>
  <c r="F280" i="22" s="1"/>
  <c r="F281" i="22" s="1"/>
  <c r="F282" i="22" s="1"/>
  <c r="F238" i="22"/>
  <c r="F239" i="22" s="1"/>
  <c r="F240" i="22" s="1"/>
  <c r="F241" i="22" s="1"/>
  <c r="F197" i="22"/>
  <c r="F198" i="22" s="1"/>
  <c r="F199" i="22" s="1"/>
  <c r="F156" i="22"/>
  <c r="F157" i="22" s="1"/>
  <c r="F158" i="22" s="1"/>
  <c r="F159" i="22" s="1"/>
  <c r="F115" i="22"/>
  <c r="F116" i="22" s="1"/>
  <c r="F117" i="22" s="1"/>
  <c r="F118" i="22" s="1"/>
  <c r="F33" i="22"/>
  <c r="H33" i="22" s="1"/>
  <c r="F74" i="22"/>
  <c r="F75" i="22" s="1"/>
  <c r="F76" i="22" s="1"/>
  <c r="F77" i="22" s="1"/>
  <c r="F78" i="22" s="1"/>
  <c r="F79" i="22" s="1"/>
  <c r="F80" i="22" s="1"/>
  <c r="F81" i="22" s="1"/>
  <c r="F82" i="22" s="1"/>
  <c r="F83" i="22" s="1"/>
  <c r="F84" i="22" s="1"/>
  <c r="F85" i="22" s="1"/>
  <c r="F86" i="22" s="1"/>
  <c r="F87" i="22" s="1"/>
  <c r="F88" i="22" s="1"/>
  <c r="F89" i="22" s="1"/>
  <c r="F90" i="22" s="1"/>
  <c r="F91" i="22" s="1"/>
  <c r="F92" i="22" s="1"/>
  <c r="F93" i="22" s="1"/>
  <c r="F94" i="22" s="1"/>
  <c r="F95" i="22" s="1"/>
  <c r="F96" i="22" s="1"/>
  <c r="F97" i="22" s="1"/>
  <c r="F98" i="22" s="1"/>
  <c r="F99" i="22" s="1"/>
  <c r="F100" i="22" s="1"/>
  <c r="F101" i="22" s="1"/>
  <c r="F102" i="22" s="1"/>
  <c r="F103" i="22" s="1"/>
  <c r="F104" i="22" s="1"/>
  <c r="F105" i="22" s="1"/>
  <c r="F106" i="22" s="1"/>
  <c r="F107" i="22" s="1"/>
  <c r="F108" i="22" s="1"/>
  <c r="E1099" i="22"/>
  <c r="E1058" i="22"/>
  <c r="E1017" i="22"/>
  <c r="E976" i="22"/>
  <c r="E977" i="22" s="1"/>
  <c r="E935" i="22"/>
  <c r="E894" i="22"/>
  <c r="E853" i="22"/>
  <c r="E812" i="22"/>
  <c r="E771" i="22"/>
  <c r="E730" i="22"/>
  <c r="E731" i="22" s="1"/>
  <c r="E689" i="22"/>
  <c r="E648" i="22"/>
  <c r="E607" i="22"/>
  <c r="E566" i="22"/>
  <c r="E525" i="22"/>
  <c r="E484" i="22"/>
  <c r="E443" i="22"/>
  <c r="E320" i="22"/>
  <c r="E321" i="22" s="1"/>
  <c r="E322" i="22" s="1"/>
  <c r="E279" i="22"/>
  <c r="E238" i="22"/>
  <c r="E239" i="22" s="1"/>
  <c r="E240" i="22" s="1"/>
  <c r="E241" i="22" s="1"/>
  <c r="E242" i="22" s="1"/>
  <c r="E243" i="22" s="1"/>
  <c r="E244" i="22" s="1"/>
  <c r="E245" i="22" s="1"/>
  <c r="E246" i="22" s="1"/>
  <c r="E247" i="22" s="1"/>
  <c r="E248" i="22" s="1"/>
  <c r="E249" i="22" s="1"/>
  <c r="E250" i="22" s="1"/>
  <c r="E251" i="22" s="1"/>
  <c r="E252" i="22" s="1"/>
  <c r="E253" i="22" s="1"/>
  <c r="E254" i="22" s="1"/>
  <c r="E255" i="22" s="1"/>
  <c r="E256" i="22" s="1"/>
  <c r="E257" i="22" s="1"/>
  <c r="E258" i="22" s="1"/>
  <c r="E259" i="22" s="1"/>
  <c r="E260" i="22" s="1"/>
  <c r="E261" i="22" s="1"/>
  <c r="E262" i="22" s="1"/>
  <c r="E263" i="22" s="1"/>
  <c r="E264" i="22" s="1"/>
  <c r="E265" i="22" s="1"/>
  <c r="E266" i="22" s="1"/>
  <c r="E267" i="22" s="1"/>
  <c r="E268" i="22" s="1"/>
  <c r="E269" i="22" s="1"/>
  <c r="E270" i="22" s="1"/>
  <c r="E271" i="22" s="1"/>
  <c r="E272" i="22" s="1"/>
  <c r="E197" i="22"/>
  <c r="E198" i="22" s="1"/>
  <c r="E199" i="22" s="1"/>
  <c r="E200" i="22" s="1"/>
  <c r="E201" i="22" s="1"/>
  <c r="E202" i="22" s="1"/>
  <c r="E203" i="22" s="1"/>
  <c r="E204" i="22" s="1"/>
  <c r="E205" i="22" s="1"/>
  <c r="E206" i="22" s="1"/>
  <c r="E207" i="22" s="1"/>
  <c r="E208" i="22" s="1"/>
  <c r="E209" i="22" s="1"/>
  <c r="E210" i="22" s="1"/>
  <c r="E211" i="22" s="1"/>
  <c r="E212" i="22" s="1"/>
  <c r="E213" i="22" s="1"/>
  <c r="E214" i="22" s="1"/>
  <c r="E215" i="22" s="1"/>
  <c r="E216" i="22" s="1"/>
  <c r="E217" i="22" s="1"/>
  <c r="E218" i="22" s="1"/>
  <c r="E219" i="22" s="1"/>
  <c r="E220" i="22" s="1"/>
  <c r="E221" i="22" s="1"/>
  <c r="E222" i="22" s="1"/>
  <c r="E223" i="22" s="1"/>
  <c r="E224" i="22" s="1"/>
  <c r="E225" i="22" s="1"/>
  <c r="E226" i="22" s="1"/>
  <c r="E227" i="22" s="1"/>
  <c r="E228" i="22" s="1"/>
  <c r="E229" i="22" s="1"/>
  <c r="E230" i="22" s="1"/>
  <c r="E231" i="22" s="1"/>
  <c r="E156" i="22"/>
  <c r="E157" i="22" s="1"/>
  <c r="E158" i="22" s="1"/>
  <c r="E159" i="22" s="1"/>
  <c r="E160" i="22" s="1"/>
  <c r="E161" i="22" s="1"/>
  <c r="E162" i="22" s="1"/>
  <c r="E163" i="22" s="1"/>
  <c r="E164" i="22" s="1"/>
  <c r="E165" i="22" s="1"/>
  <c r="E166" i="22" s="1"/>
  <c r="E167" i="22" s="1"/>
  <c r="E168" i="22" s="1"/>
  <c r="E169" i="22" s="1"/>
  <c r="E170" i="22" s="1"/>
  <c r="E171" i="22" s="1"/>
  <c r="E172" i="22" s="1"/>
  <c r="E173" i="22" s="1"/>
  <c r="E174" i="22" s="1"/>
  <c r="E175" i="22" s="1"/>
  <c r="E176" i="22" s="1"/>
  <c r="E177" i="22" s="1"/>
  <c r="E178" i="22" s="1"/>
  <c r="E179" i="22" s="1"/>
  <c r="E180" i="22" s="1"/>
  <c r="E181" i="22" s="1"/>
  <c r="E182" i="22" s="1"/>
  <c r="E183" i="22" s="1"/>
  <c r="E184" i="22" s="1"/>
  <c r="E185" i="22" s="1"/>
  <c r="E186" i="22" s="1"/>
  <c r="E187" i="22" s="1"/>
  <c r="E188" i="22" s="1"/>
  <c r="E189" i="22" s="1"/>
  <c r="E190" i="22" s="1"/>
  <c r="E115" i="22"/>
  <c r="E74" i="22"/>
  <c r="E75" i="22" s="1"/>
  <c r="E76" i="22" s="1"/>
  <c r="E77" i="22" s="1"/>
  <c r="E78" i="22" s="1"/>
  <c r="E79" i="22" s="1"/>
  <c r="E80" i="22" s="1"/>
  <c r="E81" i="22" s="1"/>
  <c r="E82" i="22" s="1"/>
  <c r="E83" i="22" s="1"/>
  <c r="E84" i="22" s="1"/>
  <c r="E85" i="22" s="1"/>
  <c r="E86" i="22" s="1"/>
  <c r="E87" i="22" s="1"/>
  <c r="E88" i="22" s="1"/>
  <c r="E89" i="22" s="1"/>
  <c r="E90" i="22" s="1"/>
  <c r="E91" i="22" s="1"/>
  <c r="E92" i="22" s="1"/>
  <c r="E93" i="22" s="1"/>
  <c r="E94" i="22" s="1"/>
  <c r="E95" i="22" s="1"/>
  <c r="E96" i="22" s="1"/>
  <c r="E97" i="22" s="1"/>
  <c r="E98" i="22" s="1"/>
  <c r="E99" i="22" s="1"/>
  <c r="E100" i="22" s="1"/>
  <c r="E101" i="22" s="1"/>
  <c r="E102" i="22" s="1"/>
  <c r="E103" i="22" s="1"/>
  <c r="E104" i="22" s="1"/>
  <c r="E105" i="22" s="1"/>
  <c r="E106" i="22" s="1"/>
  <c r="E107" i="22" s="1"/>
  <c r="E108" i="22" s="1"/>
  <c r="E33" i="22"/>
  <c r="T33" i="22" s="1"/>
  <c r="H1163" i="22"/>
  <c r="L1163" i="22" s="1"/>
  <c r="H1164" i="22"/>
  <c r="H1165" i="22"/>
  <c r="H1166" i="22"/>
  <c r="H1167" i="22"/>
  <c r="H1168" i="22"/>
  <c r="H1169" i="22"/>
  <c r="H1170" i="22"/>
  <c r="H1171" i="22"/>
  <c r="L1171" i="22" s="1"/>
  <c r="H1172" i="22"/>
  <c r="H1173" i="22"/>
  <c r="H1174" i="22"/>
  <c r="H1175" i="22"/>
  <c r="H1176" i="22"/>
  <c r="H1152" i="22"/>
  <c r="H1153" i="22"/>
  <c r="H1154" i="22"/>
  <c r="H1155" i="22"/>
  <c r="H1156" i="22"/>
  <c r="H1157" i="22"/>
  <c r="H1158" i="22"/>
  <c r="H3" i="22"/>
  <c r="I12" i="17" l="1"/>
  <c r="H17" i="17"/>
  <c r="I20" i="17"/>
  <c r="H25" i="17"/>
  <c r="I28" i="17"/>
  <c r="J31" i="17"/>
  <c r="H33" i="17"/>
  <c r="F35" i="17"/>
  <c r="I36" i="17"/>
  <c r="G38" i="17"/>
  <c r="J39" i="17"/>
  <c r="H41" i="17"/>
  <c r="F43" i="17"/>
  <c r="G45" i="17"/>
  <c r="G33" i="17"/>
  <c r="F45" i="17"/>
  <c r="H14" i="17"/>
  <c r="I17" i="17"/>
  <c r="H22" i="17"/>
  <c r="I25" i="17"/>
  <c r="H30" i="17"/>
  <c r="F32" i="17"/>
  <c r="I33" i="17"/>
  <c r="G35" i="17"/>
  <c r="J36" i="17"/>
  <c r="H38" i="17"/>
  <c r="F40" i="17"/>
  <c r="I41" i="17"/>
  <c r="G43" i="17"/>
  <c r="H20" i="17"/>
  <c r="I31" i="17"/>
  <c r="J42" i="17"/>
  <c r="H11" i="17"/>
  <c r="I14" i="17"/>
  <c r="H19" i="17"/>
  <c r="I22" i="17"/>
  <c r="H27" i="17"/>
  <c r="I30" i="17"/>
  <c r="G32" i="17"/>
  <c r="J33" i="17"/>
  <c r="H35" i="17"/>
  <c r="F37" i="17"/>
  <c r="I38" i="17"/>
  <c r="G40" i="17"/>
  <c r="J41" i="17"/>
  <c r="H43" i="17"/>
  <c r="H28" i="17"/>
  <c r="I39" i="17"/>
  <c r="I11" i="17"/>
  <c r="H16" i="17"/>
  <c r="I19" i="17"/>
  <c r="H24" i="17"/>
  <c r="I27" i="17"/>
  <c r="H32" i="17"/>
  <c r="F34" i="17"/>
  <c r="I35" i="17"/>
  <c r="G37" i="17"/>
  <c r="J38" i="17"/>
  <c r="H40" i="17"/>
  <c r="F42" i="17"/>
  <c r="I43" i="17"/>
  <c r="I15" i="17"/>
  <c r="H36" i="17"/>
  <c r="H13" i="17"/>
  <c r="I16" i="17"/>
  <c r="H21" i="17"/>
  <c r="I24" i="17"/>
  <c r="H29" i="17"/>
  <c r="F31" i="17"/>
  <c r="G34" i="17"/>
  <c r="J35" i="17"/>
  <c r="H37" i="17"/>
  <c r="F39" i="17"/>
  <c r="I40" i="17"/>
  <c r="G42" i="17"/>
  <c r="J43" i="17"/>
  <c r="H12" i="17"/>
  <c r="G41" i="17"/>
  <c r="I13" i="17"/>
  <c r="H18" i="17"/>
  <c r="I21" i="17"/>
  <c r="H26" i="17"/>
  <c r="I29" i="17"/>
  <c r="G31" i="17"/>
  <c r="J32" i="17"/>
  <c r="H34" i="17"/>
  <c r="F36" i="17"/>
  <c r="I37" i="17"/>
  <c r="G39" i="17"/>
  <c r="J40" i="17"/>
  <c r="H42" i="17"/>
  <c r="F44" i="17"/>
  <c r="I23" i="17"/>
  <c r="J34" i="17"/>
  <c r="H15" i="17"/>
  <c r="I18" i="17"/>
  <c r="H23" i="17"/>
  <c r="I26" i="17"/>
  <c r="F33" i="17"/>
  <c r="I34" i="17"/>
  <c r="G36" i="17"/>
  <c r="J37" i="17"/>
  <c r="H39" i="17"/>
  <c r="F41" i="17"/>
  <c r="I42" i="17"/>
  <c r="G44" i="17"/>
  <c r="F38" i="17"/>
  <c r="L33" i="22"/>
  <c r="L1137" i="22"/>
  <c r="L1152" i="22"/>
  <c r="L315" i="22"/>
  <c r="M315" i="22" s="1"/>
  <c r="N315" i="22" s="1"/>
  <c r="J28" i="22"/>
  <c r="Q28" i="22" s="1"/>
  <c r="Q33" i="22" s="1"/>
  <c r="Q110" i="22"/>
  <c r="R110" i="22" s="1"/>
  <c r="Q69" i="22"/>
  <c r="R69" i="22" s="1"/>
  <c r="L1158" i="22"/>
  <c r="L1155" i="22"/>
  <c r="L1157" i="22"/>
  <c r="L1156" i="22"/>
  <c r="L1154" i="22"/>
  <c r="L1153" i="22"/>
  <c r="L1151" i="22"/>
  <c r="P1160" i="22"/>
  <c r="P1173" i="22" s="1"/>
  <c r="L1170" i="22"/>
  <c r="L1169" i="22"/>
  <c r="L1176" i="22"/>
  <c r="Q848" i="22"/>
  <c r="R848" i="22" s="1"/>
  <c r="L1174" i="22"/>
  <c r="L1166" i="22"/>
  <c r="P1135" i="22"/>
  <c r="Q1135" i="22" s="1"/>
  <c r="Q1137" i="22" s="1"/>
  <c r="L1175" i="22"/>
  <c r="L1167" i="22"/>
  <c r="L1173" i="22"/>
  <c r="L1165" i="22"/>
  <c r="R766" i="22"/>
  <c r="N561" i="22"/>
  <c r="P561" i="22" s="1"/>
  <c r="L1168" i="22"/>
  <c r="L1172" i="22"/>
  <c r="L1164" i="22"/>
  <c r="P1148" i="22"/>
  <c r="P1154" i="22" s="1"/>
  <c r="P643" i="22"/>
  <c r="R643" i="22" s="1"/>
  <c r="O602" i="22"/>
  <c r="R602" i="22" s="1"/>
  <c r="P684" i="22"/>
  <c r="Q684" i="22" s="1"/>
  <c r="R684" i="22" s="1"/>
  <c r="Q889" i="22"/>
  <c r="R889" i="22" s="1"/>
  <c r="O315" i="22"/>
  <c r="N397" i="22"/>
  <c r="O397" i="22"/>
  <c r="R397" i="22" s="1"/>
  <c r="N356" i="22"/>
  <c r="O192" i="22"/>
  <c r="Q192" i="22" s="1"/>
  <c r="N274" i="22"/>
  <c r="Q930" i="22"/>
  <c r="R930" i="22" s="1"/>
  <c r="P520" i="22"/>
  <c r="Q520" i="22" s="1"/>
  <c r="R520" i="22" s="1"/>
  <c r="R28" i="22"/>
  <c r="R33" i="22" s="1"/>
  <c r="N479" i="22"/>
  <c r="O479" i="22" s="1"/>
  <c r="P479" i="22" s="1"/>
  <c r="Q479" i="22" s="1"/>
  <c r="R479" i="22" s="1"/>
  <c r="R1135" i="22"/>
  <c r="R1137" i="22" s="1"/>
  <c r="R807" i="22"/>
  <c r="O233" i="22"/>
  <c r="P233" i="22" s="1"/>
  <c r="Q233" i="22" s="1"/>
  <c r="R233" i="22" s="1"/>
  <c r="N438" i="22"/>
  <c r="R1168" i="22"/>
  <c r="I1168" i="22"/>
  <c r="Q1168" i="22"/>
  <c r="O1168" i="22"/>
  <c r="N1168" i="22"/>
  <c r="M1168" i="22"/>
  <c r="K1168" i="22"/>
  <c r="J1168" i="22"/>
  <c r="K1166" i="22"/>
  <c r="J1166" i="22"/>
  <c r="R1166" i="22"/>
  <c r="I1166" i="22"/>
  <c r="Q1166" i="22"/>
  <c r="O1166" i="22"/>
  <c r="N1166" i="22"/>
  <c r="M1166" i="22"/>
  <c r="R1176" i="22"/>
  <c r="I1176" i="22"/>
  <c r="Q1176" i="22"/>
  <c r="O1176" i="22"/>
  <c r="N1176" i="22"/>
  <c r="M1176" i="22"/>
  <c r="K1176" i="22"/>
  <c r="J1176" i="22"/>
  <c r="J1167" i="22"/>
  <c r="R1167" i="22"/>
  <c r="I1167" i="22"/>
  <c r="Q1167" i="22"/>
  <c r="O1167" i="22"/>
  <c r="N1167" i="22"/>
  <c r="K1167" i="22"/>
  <c r="M1167" i="22"/>
  <c r="M1173" i="22"/>
  <c r="K1173" i="22"/>
  <c r="J1173" i="22"/>
  <c r="R1173" i="22"/>
  <c r="I1173" i="22"/>
  <c r="Q1173" i="22"/>
  <c r="O1173" i="22"/>
  <c r="N1173" i="22"/>
  <c r="N1172" i="22"/>
  <c r="M1172" i="22"/>
  <c r="K1172" i="22"/>
  <c r="J1172" i="22"/>
  <c r="R1172" i="22"/>
  <c r="I1172" i="22"/>
  <c r="Q1172" i="22"/>
  <c r="O1172" i="22"/>
  <c r="N1164" i="22"/>
  <c r="O1164" i="22"/>
  <c r="M1164" i="22"/>
  <c r="K1164" i="22"/>
  <c r="J1164" i="22"/>
  <c r="R1164" i="22"/>
  <c r="I1164" i="22"/>
  <c r="Q1164" i="22"/>
  <c r="Q1169" i="22"/>
  <c r="O1169" i="22"/>
  <c r="N1169" i="22"/>
  <c r="M1169" i="22"/>
  <c r="K1169" i="22"/>
  <c r="J1169" i="22"/>
  <c r="R1169" i="22"/>
  <c r="I1169" i="22"/>
  <c r="J1175" i="22"/>
  <c r="R1175" i="22"/>
  <c r="I1175" i="22"/>
  <c r="Q1175" i="22"/>
  <c r="O1175" i="22"/>
  <c r="N1175" i="22"/>
  <c r="M1175" i="22"/>
  <c r="K1175" i="22"/>
  <c r="K1174" i="22"/>
  <c r="J1174" i="22"/>
  <c r="R1174" i="22"/>
  <c r="I1174" i="22"/>
  <c r="Q1174" i="22"/>
  <c r="O1174" i="22"/>
  <c r="N1174" i="22"/>
  <c r="M1174" i="22"/>
  <c r="M1165" i="22"/>
  <c r="K1165" i="22"/>
  <c r="J1165" i="22"/>
  <c r="R1165" i="22"/>
  <c r="I1165" i="22"/>
  <c r="Q1165" i="22"/>
  <c r="O1165" i="22"/>
  <c r="N1165" i="22"/>
  <c r="O1171" i="22"/>
  <c r="N1171" i="22"/>
  <c r="M1171" i="22"/>
  <c r="K1171" i="22"/>
  <c r="J1171" i="22"/>
  <c r="I1171" i="22"/>
  <c r="R1171" i="22"/>
  <c r="Q1171" i="22"/>
  <c r="O1163" i="22"/>
  <c r="N1163" i="22"/>
  <c r="M1163" i="22"/>
  <c r="K1163" i="22"/>
  <c r="J1163" i="22"/>
  <c r="R1163" i="22"/>
  <c r="I1163" i="22"/>
  <c r="Q1163" i="22"/>
  <c r="O1170" i="22"/>
  <c r="N1170" i="22"/>
  <c r="M1170" i="22"/>
  <c r="K1170" i="22"/>
  <c r="J1170" i="22"/>
  <c r="R1170" i="22"/>
  <c r="I1170" i="22"/>
  <c r="Q1170" i="22"/>
  <c r="N1158" i="22"/>
  <c r="J1158" i="22"/>
  <c r="Q1158" i="22"/>
  <c r="I1158" i="22"/>
  <c r="M1158" i="22"/>
  <c r="O1158" i="22"/>
  <c r="R1158" i="22"/>
  <c r="K1158" i="22"/>
  <c r="O1155" i="22"/>
  <c r="I1155" i="22"/>
  <c r="J1155" i="22"/>
  <c r="Q1155" i="22"/>
  <c r="R1155" i="22"/>
  <c r="N1155" i="22"/>
  <c r="K1155" i="22"/>
  <c r="M1155" i="22"/>
  <c r="O1154" i="22"/>
  <c r="I1154" i="22"/>
  <c r="N1154" i="22"/>
  <c r="M1154" i="22"/>
  <c r="J1154" i="22"/>
  <c r="Q1154" i="22"/>
  <c r="R1154" i="22"/>
  <c r="K1154" i="22"/>
  <c r="J1157" i="22"/>
  <c r="Q1157" i="22"/>
  <c r="R1157" i="22"/>
  <c r="I1157" i="22"/>
  <c r="M1157" i="22"/>
  <c r="N1157" i="22"/>
  <c r="O1157" i="22"/>
  <c r="K1157" i="22"/>
  <c r="M1156" i="22"/>
  <c r="I1156" i="22"/>
  <c r="O1156" i="22"/>
  <c r="J1156" i="22"/>
  <c r="Q1156" i="22"/>
  <c r="N1156" i="22"/>
  <c r="R1156" i="22"/>
  <c r="K1156" i="22"/>
  <c r="N1153" i="22"/>
  <c r="O1153" i="22"/>
  <c r="I1153" i="22"/>
  <c r="K1153" i="22"/>
  <c r="J1153" i="22"/>
  <c r="Q1153" i="22"/>
  <c r="R1153" i="22"/>
  <c r="M1153" i="22"/>
  <c r="J1151" i="22"/>
  <c r="R1151" i="22"/>
  <c r="O1151" i="22"/>
  <c r="M1151" i="22"/>
  <c r="Q1151" i="22"/>
  <c r="I1151" i="22"/>
  <c r="N1151" i="22"/>
  <c r="K1151" i="22"/>
  <c r="R1152" i="22"/>
  <c r="N1152" i="22"/>
  <c r="Q1152" i="22"/>
  <c r="O1152" i="22"/>
  <c r="I1152" i="22"/>
  <c r="K1152" i="22"/>
  <c r="M1152" i="22"/>
  <c r="J1152" i="22"/>
  <c r="J1137" i="22"/>
  <c r="N1137" i="22"/>
  <c r="O1137" i="22"/>
  <c r="I1137" i="22"/>
  <c r="M1137" i="22"/>
  <c r="K1137" i="22"/>
  <c r="K33" i="22"/>
  <c r="M33" i="22"/>
  <c r="N33" i="22"/>
  <c r="P33" i="22"/>
  <c r="O33" i="22"/>
  <c r="R4" i="17"/>
  <c r="R47" i="17" s="1"/>
  <c r="Q4" i="17"/>
  <c r="Q47" i="17" s="1"/>
  <c r="M4" i="17"/>
  <c r="M47" i="17" s="1"/>
  <c r="S20" i="22"/>
  <c r="S24" i="22"/>
  <c r="E1" i="17"/>
  <c r="I9" i="17"/>
  <c r="H9" i="17"/>
  <c r="H10" i="17"/>
  <c r="I10" i="17"/>
  <c r="E410" i="22"/>
  <c r="E368" i="22"/>
  <c r="E34" i="22"/>
  <c r="I33" i="22"/>
  <c r="F34" i="22"/>
  <c r="F35" i="22" s="1"/>
  <c r="F1138" i="22"/>
  <c r="E116" i="22"/>
  <c r="E854" i="22"/>
  <c r="E732" i="22"/>
  <c r="E485" i="22"/>
  <c r="E608" i="22"/>
  <c r="E895" i="22"/>
  <c r="E280" i="22"/>
  <c r="E649" i="22"/>
  <c r="E936" i="22"/>
  <c r="E323" i="22"/>
  <c r="E690" i="22"/>
  <c r="E1018" i="22"/>
  <c r="E444" i="22"/>
  <c r="E978" i="22"/>
  <c r="E772" i="22"/>
  <c r="E1059" i="22"/>
  <c r="E526" i="22"/>
  <c r="E1100" i="22"/>
  <c r="G74" i="22"/>
  <c r="H74" i="22" s="1"/>
  <c r="L74" i="22" s="1"/>
  <c r="E567" i="22"/>
  <c r="E813" i="22"/>
  <c r="E1140" i="22"/>
  <c r="F1102" i="22"/>
  <c r="F1062" i="22"/>
  <c r="F1063" i="22" s="1"/>
  <c r="F1064" i="22" s="1"/>
  <c r="F1065" i="22" s="1"/>
  <c r="F1021" i="22"/>
  <c r="F1022" i="22" s="1"/>
  <c r="F980" i="22"/>
  <c r="F938" i="22"/>
  <c r="F896" i="22"/>
  <c r="F857" i="22"/>
  <c r="F858" i="22" s="1"/>
  <c r="F816" i="22"/>
  <c r="F817" i="22" s="1"/>
  <c r="F775" i="22"/>
  <c r="F776" i="22" s="1"/>
  <c r="F733" i="22"/>
  <c r="F692" i="22"/>
  <c r="F693" i="22" s="1"/>
  <c r="F652" i="22"/>
  <c r="F653" i="22" s="1"/>
  <c r="F654" i="22" s="1"/>
  <c r="F655" i="22" s="1"/>
  <c r="F610" i="22"/>
  <c r="F611" i="22" s="1"/>
  <c r="F612" i="22" s="1"/>
  <c r="F569" i="22"/>
  <c r="F528" i="22"/>
  <c r="F529" i="22" s="1"/>
  <c r="F530" i="22" s="1"/>
  <c r="F531" i="22" s="1"/>
  <c r="F488" i="22"/>
  <c r="F489" i="22" s="1"/>
  <c r="F490" i="22" s="1"/>
  <c r="F491" i="22" s="1"/>
  <c r="F445" i="22"/>
  <c r="F446" i="22" s="1"/>
  <c r="F322" i="22"/>
  <c r="F323" i="22" s="1"/>
  <c r="F283" i="22"/>
  <c r="F284" i="22" s="1"/>
  <c r="F285" i="22" s="1"/>
  <c r="F242" i="22"/>
  <c r="F243" i="22" s="1"/>
  <c r="F244" i="22" s="1"/>
  <c r="F245" i="22" s="1"/>
  <c r="F200" i="22"/>
  <c r="F201" i="22" s="1"/>
  <c r="F202" i="22" s="1"/>
  <c r="F203" i="22" s="1"/>
  <c r="F160" i="22"/>
  <c r="F119" i="22"/>
  <c r="F120" i="22" s="1"/>
  <c r="F121" i="22" s="1"/>
  <c r="F122" i="22" s="1"/>
  <c r="P315" i="22" l="1"/>
  <c r="R315" i="22" s="1"/>
  <c r="O274" i="22"/>
  <c r="P274" i="22" s="1"/>
  <c r="Q274" i="22" s="1"/>
  <c r="R274" i="22" s="1"/>
  <c r="P1137" i="22"/>
  <c r="J33" i="22"/>
  <c r="P1169" i="22"/>
  <c r="P1155" i="22"/>
  <c r="P1158" i="22"/>
  <c r="P1165" i="22"/>
  <c r="P1167" i="22"/>
  <c r="P1174" i="22"/>
  <c r="P1164" i="22"/>
  <c r="P1166" i="22"/>
  <c r="P1170" i="22"/>
  <c r="P1176" i="22"/>
  <c r="P1175" i="22"/>
  <c r="P1172" i="22"/>
  <c r="P1163" i="22"/>
  <c r="P1171" i="22"/>
  <c r="P1168" i="22"/>
  <c r="Q643" i="22"/>
  <c r="P1152" i="22"/>
  <c r="Q397" i="22"/>
  <c r="P1151" i="22"/>
  <c r="P1153" i="22"/>
  <c r="Q561" i="22"/>
  <c r="R561" i="22" s="1"/>
  <c r="P1156" i="22"/>
  <c r="P1157" i="22"/>
  <c r="R192" i="22"/>
  <c r="Q602" i="22"/>
  <c r="O356" i="22"/>
  <c r="O438" i="22"/>
  <c r="P438" i="22" s="1"/>
  <c r="Q438" i="22" s="1"/>
  <c r="R438" i="22" s="1"/>
  <c r="P74" i="22"/>
  <c r="I74" i="22"/>
  <c r="K74" i="22"/>
  <c r="O74" i="22"/>
  <c r="Q74" i="22"/>
  <c r="N74" i="22"/>
  <c r="M74" i="22"/>
  <c r="R74" i="22"/>
  <c r="J74" i="22"/>
  <c r="N33" i="17"/>
  <c r="O33" i="17"/>
  <c r="G75" i="22"/>
  <c r="H75" i="22" s="1"/>
  <c r="L75" i="22" s="1"/>
  <c r="T34" i="22"/>
  <c r="E369" i="22"/>
  <c r="E411" i="22"/>
  <c r="E35" i="22"/>
  <c r="T35" i="22" s="1"/>
  <c r="H35" i="22"/>
  <c r="L35" i="22" s="1"/>
  <c r="F36" i="22"/>
  <c r="F37" i="22" s="1"/>
  <c r="H34" i="22"/>
  <c r="L34" i="22" s="1"/>
  <c r="F1139" i="22"/>
  <c r="H1138" i="22"/>
  <c r="L1138" i="22" s="1"/>
  <c r="E568" i="22"/>
  <c r="E1101" i="22"/>
  <c r="E979" i="22"/>
  <c r="E650" i="22"/>
  <c r="E486" i="22"/>
  <c r="E855" i="22"/>
  <c r="E117" i="22"/>
  <c r="E1060" i="22"/>
  <c r="E773" i="22"/>
  <c r="E937" i="22"/>
  <c r="E691" i="22"/>
  <c r="E814" i="22"/>
  <c r="E527" i="22"/>
  <c r="E324" i="22"/>
  <c r="E733" i="22"/>
  <c r="E896" i="22"/>
  <c r="E609" i="22"/>
  <c r="E1019" i="22"/>
  <c r="E445" i="22"/>
  <c r="E281" i="22"/>
  <c r="G115" i="22"/>
  <c r="E1141" i="22"/>
  <c r="F1103" i="22"/>
  <c r="F1066" i="22"/>
  <c r="F1023" i="22"/>
  <c r="F981" i="22"/>
  <c r="F939" i="22"/>
  <c r="F897" i="22"/>
  <c r="F859" i="22"/>
  <c r="F818" i="22"/>
  <c r="F777" i="22"/>
  <c r="F734" i="22"/>
  <c r="F694" i="22"/>
  <c r="F656" i="22"/>
  <c r="F613" i="22"/>
  <c r="F570" i="22"/>
  <c r="F532" i="22"/>
  <c r="F492" i="22"/>
  <c r="F447" i="22"/>
  <c r="F324" i="22"/>
  <c r="F286" i="22"/>
  <c r="F246" i="22"/>
  <c r="F204" i="22"/>
  <c r="F161" i="22"/>
  <c r="F123" i="22"/>
  <c r="Q315" i="22" l="1"/>
  <c r="P356" i="22"/>
  <c r="Q356" i="22" s="1"/>
  <c r="R1138" i="22"/>
  <c r="I1138" i="22"/>
  <c r="P1138" i="22"/>
  <c r="Q1138" i="22"/>
  <c r="O1138" i="22"/>
  <c r="N1138" i="22"/>
  <c r="M1138" i="22"/>
  <c r="K1138" i="22"/>
  <c r="J1138" i="22"/>
  <c r="R75" i="22"/>
  <c r="I75" i="22"/>
  <c r="P75" i="22"/>
  <c r="K75" i="22"/>
  <c r="O75" i="22"/>
  <c r="Q75" i="22"/>
  <c r="M75" i="22"/>
  <c r="N75" i="22"/>
  <c r="J75" i="22"/>
  <c r="R34" i="22"/>
  <c r="J34" i="22"/>
  <c r="K34" i="22"/>
  <c r="M34" i="22"/>
  <c r="N34" i="22"/>
  <c r="P34" i="22"/>
  <c r="O34" i="22"/>
  <c r="Q34" i="22"/>
  <c r="R35" i="22"/>
  <c r="J35" i="22"/>
  <c r="K35" i="22"/>
  <c r="M35" i="22"/>
  <c r="N35" i="22"/>
  <c r="P35" i="22"/>
  <c r="O35" i="22"/>
  <c r="Q35" i="22"/>
  <c r="G116" i="22"/>
  <c r="G157" i="22" s="1"/>
  <c r="E412" i="22"/>
  <c r="E370" i="22"/>
  <c r="E36" i="22"/>
  <c r="T36" i="22" s="1"/>
  <c r="G76" i="22"/>
  <c r="H76" i="22" s="1"/>
  <c r="L76" i="22" s="1"/>
  <c r="I34" i="22"/>
  <c r="I35" i="22"/>
  <c r="H36" i="22"/>
  <c r="L36" i="22" s="1"/>
  <c r="F1140" i="22"/>
  <c r="H1139" i="22"/>
  <c r="L1139" i="22" s="1"/>
  <c r="E815" i="22"/>
  <c r="E569" i="22"/>
  <c r="E1020" i="22"/>
  <c r="E325" i="22"/>
  <c r="E692" i="22"/>
  <c r="E118" i="22"/>
  <c r="E980" i="22"/>
  <c r="E446" i="22"/>
  <c r="E651" i="22"/>
  <c r="G156" i="22"/>
  <c r="H115" i="22"/>
  <c r="L115" i="22" s="1"/>
  <c r="E610" i="22"/>
  <c r="E938" i="22"/>
  <c r="E856" i="22"/>
  <c r="E1102" i="22"/>
  <c r="E734" i="22"/>
  <c r="E1061" i="22"/>
  <c r="E282" i="22"/>
  <c r="E897" i="22"/>
  <c r="E528" i="22"/>
  <c r="E774" i="22"/>
  <c r="E487" i="22"/>
  <c r="F38" i="22"/>
  <c r="H37" i="22"/>
  <c r="L37" i="22" s="1"/>
  <c r="E1142" i="22"/>
  <c r="F1104" i="22"/>
  <c r="F1067" i="22"/>
  <c r="F1024" i="22"/>
  <c r="F982" i="22"/>
  <c r="F940" i="22"/>
  <c r="F898" i="22"/>
  <c r="F860" i="22"/>
  <c r="F819" i="22"/>
  <c r="F778" i="22"/>
  <c r="F735" i="22"/>
  <c r="F695" i="22"/>
  <c r="F657" i="22"/>
  <c r="F614" i="22"/>
  <c r="F571" i="22"/>
  <c r="F533" i="22"/>
  <c r="F493" i="22"/>
  <c r="F448" i="22"/>
  <c r="F325" i="22"/>
  <c r="F287" i="22"/>
  <c r="F247" i="22"/>
  <c r="F205" i="22"/>
  <c r="F162" i="22"/>
  <c r="F124" i="22"/>
  <c r="R356" i="22" l="1"/>
  <c r="Q1139" i="22"/>
  <c r="O1139" i="22"/>
  <c r="M1139" i="22"/>
  <c r="K1139" i="22"/>
  <c r="N1139" i="22"/>
  <c r="P1139" i="22"/>
  <c r="J1139" i="22"/>
  <c r="R1139" i="22"/>
  <c r="I1139" i="22"/>
  <c r="H116" i="22"/>
  <c r="L116" i="22" s="1"/>
  <c r="N76" i="22"/>
  <c r="O76" i="22"/>
  <c r="I76" i="22"/>
  <c r="P76" i="22"/>
  <c r="J76" i="22"/>
  <c r="Q76" i="22"/>
  <c r="M76" i="22"/>
  <c r="R76" i="22"/>
  <c r="K76" i="22"/>
  <c r="R36" i="22"/>
  <c r="J36" i="22"/>
  <c r="K36" i="22"/>
  <c r="M36" i="22"/>
  <c r="N36" i="22"/>
  <c r="P36" i="22"/>
  <c r="Q36" i="22"/>
  <c r="O36" i="22"/>
  <c r="O115" i="22"/>
  <c r="Q115" i="22"/>
  <c r="J115" i="22"/>
  <c r="M115" i="22"/>
  <c r="P115" i="22"/>
  <c r="I115" i="22"/>
  <c r="R115" i="22"/>
  <c r="N115" i="22"/>
  <c r="K115" i="22"/>
  <c r="R37" i="22"/>
  <c r="J37" i="22"/>
  <c r="K37" i="22"/>
  <c r="M37" i="22"/>
  <c r="N37" i="22"/>
  <c r="P37" i="22"/>
  <c r="O37" i="22"/>
  <c r="Q37" i="22"/>
  <c r="E371" i="22"/>
  <c r="E413" i="22"/>
  <c r="G117" i="22"/>
  <c r="G158" i="22" s="1"/>
  <c r="E37" i="22"/>
  <c r="T37" i="22" s="1"/>
  <c r="G77" i="22"/>
  <c r="H77" i="22" s="1"/>
  <c r="L77" i="22" s="1"/>
  <c r="I36" i="22"/>
  <c r="I37" i="22"/>
  <c r="F1141" i="22"/>
  <c r="H1140" i="22"/>
  <c r="L1140" i="22" s="1"/>
  <c r="E1062" i="22"/>
  <c r="E939" i="22"/>
  <c r="E652" i="22"/>
  <c r="E693" i="22"/>
  <c r="E816" i="22"/>
  <c r="F39" i="22"/>
  <c r="F40" i="22" s="1"/>
  <c r="H38" i="22"/>
  <c r="L38" i="22" s="1"/>
  <c r="E898" i="22"/>
  <c r="E735" i="22"/>
  <c r="E447" i="22"/>
  <c r="E326" i="22"/>
  <c r="E488" i="22"/>
  <c r="E283" i="22"/>
  <c r="E1103" i="22"/>
  <c r="E611" i="22"/>
  <c r="E981" i="22"/>
  <c r="E1021" i="22"/>
  <c r="E529" i="22"/>
  <c r="G198" i="22"/>
  <c r="H157" i="22"/>
  <c r="L157" i="22" s="1"/>
  <c r="E775" i="22"/>
  <c r="E857" i="22"/>
  <c r="H156" i="22"/>
  <c r="L156" i="22" s="1"/>
  <c r="G197" i="22"/>
  <c r="E119" i="22"/>
  <c r="E570" i="22"/>
  <c r="E1143" i="22"/>
  <c r="F1105" i="22"/>
  <c r="F1068" i="22"/>
  <c r="F1025" i="22"/>
  <c r="F983" i="22"/>
  <c r="F941" i="22"/>
  <c r="F899" i="22"/>
  <c r="F861" i="22"/>
  <c r="F820" i="22"/>
  <c r="F779" i="22"/>
  <c r="F736" i="22"/>
  <c r="F696" i="22"/>
  <c r="F658" i="22"/>
  <c r="F615" i="22"/>
  <c r="F572" i="22"/>
  <c r="F534" i="22"/>
  <c r="F494" i="22"/>
  <c r="F449" i="22"/>
  <c r="F326" i="22"/>
  <c r="F288" i="22"/>
  <c r="F248" i="22"/>
  <c r="F206" i="22"/>
  <c r="F163" i="22"/>
  <c r="F125" i="22"/>
  <c r="P1140" i="22" l="1"/>
  <c r="O1140" i="22"/>
  <c r="N1140" i="22"/>
  <c r="M1140" i="22"/>
  <c r="K1140" i="22"/>
  <c r="J1140" i="22"/>
  <c r="R1140" i="22"/>
  <c r="I1140" i="22"/>
  <c r="Q1140" i="22"/>
  <c r="M116" i="22"/>
  <c r="O116" i="22"/>
  <c r="N116" i="22"/>
  <c r="J116" i="22"/>
  <c r="Q116" i="22"/>
  <c r="I116" i="22"/>
  <c r="P116" i="22"/>
  <c r="K116" i="22"/>
  <c r="R116" i="22"/>
  <c r="N157" i="22"/>
  <c r="Q157" i="22"/>
  <c r="P157" i="22"/>
  <c r="K157" i="22"/>
  <c r="R157" i="22"/>
  <c r="M157" i="22"/>
  <c r="J157" i="22"/>
  <c r="O157" i="22"/>
  <c r="I157" i="22"/>
  <c r="I77" i="22"/>
  <c r="N77" i="22"/>
  <c r="Q77" i="22"/>
  <c r="P77" i="22"/>
  <c r="R77" i="22"/>
  <c r="K77" i="22"/>
  <c r="M77" i="22"/>
  <c r="J77" i="22"/>
  <c r="O77" i="22"/>
  <c r="K156" i="22"/>
  <c r="J156" i="22"/>
  <c r="O156" i="22"/>
  <c r="M156" i="22"/>
  <c r="I156" i="22"/>
  <c r="N156" i="22"/>
  <c r="P156" i="22"/>
  <c r="R156" i="22"/>
  <c r="Q156" i="22"/>
  <c r="R38" i="22"/>
  <c r="J38" i="22"/>
  <c r="K38" i="22"/>
  <c r="M38" i="22"/>
  <c r="N38" i="22"/>
  <c r="P38" i="22"/>
  <c r="O38" i="22"/>
  <c r="Q38" i="22"/>
  <c r="E372" i="22"/>
  <c r="E414" i="22"/>
  <c r="H117" i="22"/>
  <c r="L117" i="22" s="1"/>
  <c r="E38" i="22"/>
  <c r="T38" i="22" s="1"/>
  <c r="G78" i="22"/>
  <c r="H78" i="22" s="1"/>
  <c r="L78" i="22" s="1"/>
  <c r="G118" i="22"/>
  <c r="G159" i="22" s="1"/>
  <c r="I38" i="22"/>
  <c r="F1142" i="22"/>
  <c r="H1141" i="22"/>
  <c r="L1141" i="22" s="1"/>
  <c r="H158" i="22"/>
  <c r="L158" i="22" s="1"/>
  <c r="G199" i="22"/>
  <c r="E489" i="22"/>
  <c r="E694" i="22"/>
  <c r="H197" i="22"/>
  <c r="L197" i="22" s="1"/>
  <c r="G238" i="22"/>
  <c r="H39" i="22"/>
  <c r="L39" i="22" s="1"/>
  <c r="E940" i="22"/>
  <c r="G239" i="22"/>
  <c r="H198" i="22"/>
  <c r="L198" i="22" s="1"/>
  <c r="E327" i="22"/>
  <c r="E653" i="22"/>
  <c r="E858" i="22"/>
  <c r="E448" i="22"/>
  <c r="E120" i="22"/>
  <c r="E982" i="22"/>
  <c r="E736" i="22"/>
  <c r="E612" i="22"/>
  <c r="E899" i="22"/>
  <c r="E530" i="22"/>
  <c r="E1104" i="22"/>
  <c r="E571" i="22"/>
  <c r="E776" i="22"/>
  <c r="E1022" i="22"/>
  <c r="E284" i="22"/>
  <c r="E817" i="22"/>
  <c r="E1063" i="22"/>
  <c r="E1144" i="22"/>
  <c r="F1106" i="22"/>
  <c r="F1069" i="22"/>
  <c r="F1026" i="22"/>
  <c r="F984" i="22"/>
  <c r="F942" i="22"/>
  <c r="F900" i="22"/>
  <c r="F862" i="22"/>
  <c r="F821" i="22"/>
  <c r="F780" i="22"/>
  <c r="F737" i="22"/>
  <c r="F697" i="22"/>
  <c r="F659" i="22"/>
  <c r="F616" i="22"/>
  <c r="F573" i="22"/>
  <c r="F535" i="22"/>
  <c r="F495" i="22"/>
  <c r="F450" i="22"/>
  <c r="F327" i="22"/>
  <c r="F289" i="22"/>
  <c r="F249" i="22"/>
  <c r="F207" i="22"/>
  <c r="F164" i="22"/>
  <c r="F126" i="22"/>
  <c r="O1141" i="22" l="1"/>
  <c r="M1141" i="22"/>
  <c r="J1141" i="22"/>
  <c r="I1141" i="22"/>
  <c r="K1141" i="22"/>
  <c r="R1141" i="22"/>
  <c r="N1141" i="22"/>
  <c r="Q1141" i="22"/>
  <c r="P1141" i="22"/>
  <c r="R197" i="22"/>
  <c r="O197" i="22"/>
  <c r="J197" i="22"/>
  <c r="N197" i="22"/>
  <c r="I197" i="22"/>
  <c r="M197" i="22"/>
  <c r="Q197" i="22"/>
  <c r="K197" i="22"/>
  <c r="P197" i="22"/>
  <c r="J78" i="22"/>
  <c r="M78" i="22"/>
  <c r="O78" i="22"/>
  <c r="N78" i="22"/>
  <c r="R78" i="22"/>
  <c r="I78" i="22"/>
  <c r="K78" i="22"/>
  <c r="Q78" i="22"/>
  <c r="P78" i="22"/>
  <c r="M198" i="22"/>
  <c r="Q198" i="22"/>
  <c r="P198" i="22"/>
  <c r="J198" i="22"/>
  <c r="R198" i="22"/>
  <c r="K198" i="22"/>
  <c r="O198" i="22"/>
  <c r="N198" i="22"/>
  <c r="I198" i="22"/>
  <c r="P117" i="22"/>
  <c r="M117" i="22"/>
  <c r="Q117" i="22"/>
  <c r="O117" i="22"/>
  <c r="N117" i="22"/>
  <c r="I117" i="22"/>
  <c r="J117" i="22"/>
  <c r="R117" i="22"/>
  <c r="K117" i="22"/>
  <c r="J158" i="22"/>
  <c r="Q158" i="22"/>
  <c r="O158" i="22"/>
  <c r="N158" i="22"/>
  <c r="P158" i="22"/>
  <c r="I158" i="22"/>
  <c r="M158" i="22"/>
  <c r="R158" i="22"/>
  <c r="K158" i="22"/>
  <c r="R39" i="22"/>
  <c r="J39" i="22"/>
  <c r="K39" i="22"/>
  <c r="M39" i="22"/>
  <c r="N39" i="22"/>
  <c r="P39" i="22"/>
  <c r="O39" i="22"/>
  <c r="Q39" i="22"/>
  <c r="E415" i="22"/>
  <c r="E373" i="22"/>
  <c r="G119" i="22"/>
  <c r="G160" i="22" s="1"/>
  <c r="H118" i="22"/>
  <c r="L118" i="22" s="1"/>
  <c r="E39" i="22"/>
  <c r="T39" i="22" s="1"/>
  <c r="G79" i="22"/>
  <c r="H79" i="22" s="1"/>
  <c r="L79" i="22" s="1"/>
  <c r="I39" i="22"/>
  <c r="F1143" i="22"/>
  <c r="H1142" i="22"/>
  <c r="L1142" i="22" s="1"/>
  <c r="E613" i="22"/>
  <c r="G240" i="22"/>
  <c r="H199" i="22"/>
  <c r="L199" i="22" s="1"/>
  <c r="H239" i="22"/>
  <c r="L239" i="22" s="1"/>
  <c r="G280" i="22"/>
  <c r="G362" i="22" s="1"/>
  <c r="H362" i="22" s="1"/>
  <c r="L362" i="22" s="1"/>
  <c r="E941" i="22"/>
  <c r="E1064" i="22"/>
  <c r="E531" i="22"/>
  <c r="E983" i="22"/>
  <c r="E654" i="22"/>
  <c r="F41" i="22"/>
  <c r="H40" i="22"/>
  <c r="L40" i="22" s="1"/>
  <c r="E449" i="22"/>
  <c r="E1105" i="22"/>
  <c r="E490" i="22"/>
  <c r="H238" i="22"/>
  <c r="L238" i="22" s="1"/>
  <c r="G279" i="22"/>
  <c r="G361" i="22" s="1"/>
  <c r="E572" i="22"/>
  <c r="E695" i="22"/>
  <c r="E285" i="22"/>
  <c r="E737" i="22"/>
  <c r="E859" i="22"/>
  <c r="E1023" i="22"/>
  <c r="E818" i="22"/>
  <c r="E777" i="22"/>
  <c r="E900" i="22"/>
  <c r="E121" i="22"/>
  <c r="E328" i="22"/>
  <c r="G200" i="22"/>
  <c r="H159" i="22"/>
  <c r="L159" i="22" s="1"/>
  <c r="E1145" i="22"/>
  <c r="E1146" i="22" s="1"/>
  <c r="F1107" i="22"/>
  <c r="F1070" i="22"/>
  <c r="F1027" i="22"/>
  <c r="F985" i="22"/>
  <c r="F943" i="22"/>
  <c r="F901" i="22"/>
  <c r="F863" i="22"/>
  <c r="F822" i="22"/>
  <c r="F781" i="22"/>
  <c r="F738" i="22"/>
  <c r="F698" i="22"/>
  <c r="F660" i="22"/>
  <c r="F617" i="22"/>
  <c r="F574" i="22"/>
  <c r="F536" i="22"/>
  <c r="F496" i="22"/>
  <c r="F451" i="22"/>
  <c r="F328" i="22"/>
  <c r="F290" i="22"/>
  <c r="F250" i="22"/>
  <c r="F208" i="22"/>
  <c r="F165" i="22"/>
  <c r="F127" i="22"/>
  <c r="D5" i="17"/>
  <c r="D6" i="17"/>
  <c r="D7" i="17"/>
  <c r="D8" i="17"/>
  <c r="D9" i="17"/>
  <c r="D10" i="17"/>
  <c r="D11"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 i="17"/>
  <c r="C11"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5" i="17"/>
  <c r="C6" i="17"/>
  <c r="C7" i="17"/>
  <c r="C8" i="17"/>
  <c r="C9" i="17"/>
  <c r="C10" i="17"/>
  <c r="C4" i="17"/>
  <c r="B45" i="17"/>
  <c r="B5" i="17"/>
  <c r="B6" i="17"/>
  <c r="B7" i="17"/>
  <c r="B8" i="17"/>
  <c r="B34" i="17"/>
  <c r="B35" i="17"/>
  <c r="B36" i="17"/>
  <c r="B37" i="17"/>
  <c r="B38" i="17"/>
  <c r="B39" i="17"/>
  <c r="B40" i="17"/>
  <c r="B41" i="17"/>
  <c r="B42" i="17"/>
  <c r="B43" i="17"/>
  <c r="B44" i="17"/>
  <c r="B4" i="17"/>
  <c r="H1162" i="22"/>
  <c r="L1162" i="22" s="1"/>
  <c r="L1161" i="22" s="1"/>
  <c r="G1161" i="22"/>
  <c r="G13" i="22" s="1"/>
  <c r="H1150" i="22"/>
  <c r="L1150" i="22" s="1"/>
  <c r="L1149" i="22" s="1"/>
  <c r="G1149" i="22"/>
  <c r="G17" i="22" s="1"/>
  <c r="G32" i="22"/>
  <c r="G31" i="22"/>
  <c r="G30" i="22"/>
  <c r="G29" i="22"/>
  <c r="G3" i="22"/>
  <c r="G16" i="22" s="1"/>
  <c r="J2" i="21"/>
  <c r="I2" i="21"/>
  <c r="L13" i="22" l="1"/>
  <c r="L14" i="22" s="1"/>
  <c r="L17" i="22"/>
  <c r="L18" i="22" s="1"/>
  <c r="P1162" i="22"/>
  <c r="O1162" i="22"/>
  <c r="O1161" i="22" s="1"/>
  <c r="O13" i="22" s="1"/>
  <c r="O14" i="22" s="1"/>
  <c r="N1162" i="22"/>
  <c r="M1162" i="22"/>
  <c r="M1161" i="22" s="1"/>
  <c r="K1162" i="22"/>
  <c r="J1162" i="22"/>
  <c r="R1162" i="22"/>
  <c r="I1162" i="22"/>
  <c r="Q1162" i="22"/>
  <c r="R1150" i="22"/>
  <c r="R1149" i="22" s="1"/>
  <c r="M1150" i="22"/>
  <c r="M1149" i="22" s="1"/>
  <c r="I1150" i="22"/>
  <c r="I1149" i="22" s="1"/>
  <c r="N1150" i="22"/>
  <c r="N1149" i="22" s="1"/>
  <c r="O1150" i="22"/>
  <c r="O1149" i="22" s="1"/>
  <c r="J1150" i="22"/>
  <c r="J1149" i="22" s="1"/>
  <c r="I32" i="17" s="1"/>
  <c r="Q1150" i="22"/>
  <c r="Q1149" i="22" s="1"/>
  <c r="K1150" i="22"/>
  <c r="K1149" i="22" s="1"/>
  <c r="P1150" i="22"/>
  <c r="P1149" i="22" s="1"/>
  <c r="H1161" i="22"/>
  <c r="H13" i="22" s="1"/>
  <c r="H14" i="22" s="1"/>
  <c r="N1142" i="22"/>
  <c r="K1142" i="22"/>
  <c r="Q1142" i="22"/>
  <c r="M1142" i="22"/>
  <c r="J1142" i="22"/>
  <c r="R1142" i="22"/>
  <c r="I1142" i="22"/>
  <c r="P1142" i="22"/>
  <c r="O1142" i="22"/>
  <c r="M238" i="22"/>
  <c r="J238" i="22"/>
  <c r="Q238" i="22"/>
  <c r="N238" i="22"/>
  <c r="I238" i="22"/>
  <c r="K238" i="22"/>
  <c r="R238" i="22"/>
  <c r="P238" i="22"/>
  <c r="O238" i="22"/>
  <c r="I159" i="22"/>
  <c r="R159" i="22"/>
  <c r="M159" i="22"/>
  <c r="K159" i="22"/>
  <c r="N159" i="22"/>
  <c r="O159" i="22"/>
  <c r="Q159" i="22"/>
  <c r="J159" i="22"/>
  <c r="P159" i="22"/>
  <c r="M362" i="22"/>
  <c r="N362" i="22"/>
  <c r="O362" i="22"/>
  <c r="J362" i="22"/>
  <c r="I362" i="22"/>
  <c r="R362" i="22"/>
  <c r="P362" i="22"/>
  <c r="K362" i="22"/>
  <c r="Q362" i="22"/>
  <c r="Q79" i="22"/>
  <c r="I79" i="22"/>
  <c r="R79" i="22"/>
  <c r="N79" i="22"/>
  <c r="J79" i="22"/>
  <c r="M79" i="22"/>
  <c r="P79" i="22"/>
  <c r="O79" i="22"/>
  <c r="K79" i="22"/>
  <c r="R40" i="22"/>
  <c r="J40" i="22"/>
  <c r="K40" i="22"/>
  <c r="M40" i="22"/>
  <c r="N40" i="22"/>
  <c r="P40" i="22"/>
  <c r="O40" i="22"/>
  <c r="Q40" i="22"/>
  <c r="K239" i="22"/>
  <c r="Q239" i="22"/>
  <c r="P239" i="22"/>
  <c r="M239" i="22"/>
  <c r="I239" i="22"/>
  <c r="N239" i="22"/>
  <c r="O239" i="22"/>
  <c r="J239" i="22"/>
  <c r="R239" i="22"/>
  <c r="M199" i="22"/>
  <c r="O199" i="22"/>
  <c r="I199" i="22"/>
  <c r="K199" i="22"/>
  <c r="Q199" i="22"/>
  <c r="J199" i="22"/>
  <c r="P199" i="22"/>
  <c r="N199" i="22"/>
  <c r="R199" i="22"/>
  <c r="O118" i="22"/>
  <c r="Q118" i="22"/>
  <c r="P118" i="22"/>
  <c r="N118" i="22"/>
  <c r="I118" i="22"/>
  <c r="R118" i="22"/>
  <c r="J118" i="22"/>
  <c r="K118" i="22"/>
  <c r="M118" i="22"/>
  <c r="H7" i="17"/>
  <c r="I7" i="17"/>
  <c r="H6" i="17"/>
  <c r="I6" i="17"/>
  <c r="H5" i="17"/>
  <c r="I5" i="17"/>
  <c r="H4" i="17"/>
  <c r="I4" i="17"/>
  <c r="H45" i="17"/>
  <c r="I45" i="17"/>
  <c r="J45" i="17"/>
  <c r="H44" i="17"/>
  <c r="I44" i="17"/>
  <c r="J44" i="17"/>
  <c r="H8" i="17"/>
  <c r="I8" i="17"/>
  <c r="G14" i="22"/>
  <c r="G18" i="22"/>
  <c r="H361" i="22"/>
  <c r="L361" i="22" s="1"/>
  <c r="E374" i="22"/>
  <c r="E416" i="22"/>
  <c r="H119" i="22"/>
  <c r="L119" i="22" s="1"/>
  <c r="G120" i="22"/>
  <c r="H120" i="22" s="1"/>
  <c r="L120" i="22" s="1"/>
  <c r="E40" i="22"/>
  <c r="T40" i="22" s="1"/>
  <c r="G80" i="22"/>
  <c r="G121" i="22" s="1"/>
  <c r="H1149" i="22"/>
  <c r="H17" i="22" s="1"/>
  <c r="H18" i="22" s="1"/>
  <c r="I40" i="22"/>
  <c r="F1144" i="22"/>
  <c r="H1143" i="22"/>
  <c r="L1143" i="22" s="1"/>
  <c r="E655" i="22"/>
  <c r="E860" i="22"/>
  <c r="E901" i="22"/>
  <c r="E942" i="22"/>
  <c r="E1106" i="22"/>
  <c r="E573" i="22"/>
  <c r="H279" i="22"/>
  <c r="L279" i="22" s="1"/>
  <c r="G320" i="22"/>
  <c r="G402" i="22" s="1"/>
  <c r="H280" i="22"/>
  <c r="L280" i="22" s="1"/>
  <c r="G321" i="22"/>
  <c r="G403" i="22" s="1"/>
  <c r="H403" i="22" s="1"/>
  <c r="L403" i="22" s="1"/>
  <c r="G241" i="22"/>
  <c r="H200" i="22"/>
  <c r="L200" i="22" s="1"/>
  <c r="E778" i="22"/>
  <c r="E738" i="22"/>
  <c r="E450" i="22"/>
  <c r="E984" i="22"/>
  <c r="E329" i="22"/>
  <c r="E819" i="22"/>
  <c r="E286" i="22"/>
  <c r="G201" i="22"/>
  <c r="H160" i="22"/>
  <c r="L160" i="22" s="1"/>
  <c r="E532" i="22"/>
  <c r="H240" i="22"/>
  <c r="L240" i="22" s="1"/>
  <c r="G281" i="22"/>
  <c r="G363" i="22" s="1"/>
  <c r="H363" i="22" s="1"/>
  <c r="L363" i="22" s="1"/>
  <c r="E122" i="22"/>
  <c r="E1024" i="22"/>
  <c r="E696" i="22"/>
  <c r="E491" i="22"/>
  <c r="F42" i="22"/>
  <c r="H41" i="22"/>
  <c r="L41" i="22" s="1"/>
  <c r="E1065" i="22"/>
  <c r="E614" i="22"/>
  <c r="F1108" i="22"/>
  <c r="F1071" i="22"/>
  <c r="F1028" i="22"/>
  <c r="F986" i="22"/>
  <c r="F944" i="22"/>
  <c r="F902" i="22"/>
  <c r="F864" i="22"/>
  <c r="F823" i="22"/>
  <c r="F782" i="22"/>
  <c r="F739" i="22"/>
  <c r="F699" i="22"/>
  <c r="F661" i="22"/>
  <c r="F618" i="22"/>
  <c r="F575" i="22"/>
  <c r="F537" i="22"/>
  <c r="F497" i="22"/>
  <c r="F452" i="22"/>
  <c r="F329" i="22"/>
  <c r="F291" i="22"/>
  <c r="F251" i="22"/>
  <c r="F209" i="22"/>
  <c r="F166" i="22"/>
  <c r="F128" i="22"/>
  <c r="O17" i="22" l="1"/>
  <c r="O18" i="22" s="1"/>
  <c r="M1143" i="22"/>
  <c r="J1143" i="22"/>
  <c r="R1143" i="22"/>
  <c r="I1143" i="22"/>
  <c r="Q1143" i="22"/>
  <c r="P1143" i="22"/>
  <c r="K1143" i="22"/>
  <c r="O1143" i="22"/>
  <c r="N1143" i="22"/>
  <c r="M403" i="22"/>
  <c r="I403" i="22"/>
  <c r="R403" i="22"/>
  <c r="Q403" i="22"/>
  <c r="J403" i="22"/>
  <c r="N403" i="22"/>
  <c r="K403" i="22"/>
  <c r="P403" i="22"/>
  <c r="O403" i="22"/>
  <c r="Q119" i="22"/>
  <c r="O119" i="22"/>
  <c r="M119" i="22"/>
  <c r="N119" i="22"/>
  <c r="P119" i="22"/>
  <c r="I119" i="22"/>
  <c r="R119" i="22"/>
  <c r="K119" i="22"/>
  <c r="J119" i="22"/>
  <c r="J120" i="22"/>
  <c r="M120" i="22"/>
  <c r="P120" i="22"/>
  <c r="I120" i="22"/>
  <c r="R120" i="22"/>
  <c r="N120" i="22"/>
  <c r="Q120" i="22"/>
  <c r="O120" i="22"/>
  <c r="K120" i="22"/>
  <c r="K280" i="22"/>
  <c r="O280" i="22"/>
  <c r="P280" i="22"/>
  <c r="M280" i="22"/>
  <c r="I280" i="22"/>
  <c r="J280" i="22"/>
  <c r="N280" i="22"/>
  <c r="R280" i="22"/>
  <c r="Q280" i="22"/>
  <c r="O363" i="22"/>
  <c r="J363" i="22"/>
  <c r="Q363" i="22"/>
  <c r="M363" i="22"/>
  <c r="P363" i="22"/>
  <c r="I363" i="22"/>
  <c r="K363" i="22"/>
  <c r="R363" i="22"/>
  <c r="N363" i="22"/>
  <c r="I240" i="22"/>
  <c r="M240" i="22"/>
  <c r="R240" i="22"/>
  <c r="O240" i="22"/>
  <c r="K240" i="22"/>
  <c r="Q240" i="22"/>
  <c r="J240" i="22"/>
  <c r="P240" i="22"/>
  <c r="N240" i="22"/>
  <c r="R279" i="22"/>
  <c r="O279" i="22"/>
  <c r="J279" i="22"/>
  <c r="N279" i="22"/>
  <c r="Q279" i="22"/>
  <c r="P279" i="22"/>
  <c r="I279" i="22"/>
  <c r="M279" i="22"/>
  <c r="K279" i="22"/>
  <c r="J361" i="22"/>
  <c r="M361" i="22"/>
  <c r="N361" i="22"/>
  <c r="Q361" i="22"/>
  <c r="K361" i="22"/>
  <c r="R361" i="22"/>
  <c r="P361" i="22"/>
  <c r="O361" i="22"/>
  <c r="I361" i="22"/>
  <c r="R41" i="22"/>
  <c r="J41" i="22"/>
  <c r="K41" i="22"/>
  <c r="M41" i="22"/>
  <c r="N41" i="22"/>
  <c r="P41" i="22"/>
  <c r="O41" i="22"/>
  <c r="Q41" i="22"/>
  <c r="I160" i="22"/>
  <c r="R160" i="22"/>
  <c r="P160" i="22"/>
  <c r="Q160" i="22"/>
  <c r="K160" i="22"/>
  <c r="J160" i="22"/>
  <c r="O160" i="22"/>
  <c r="N160" i="22"/>
  <c r="M160" i="22"/>
  <c r="M200" i="22"/>
  <c r="P200" i="22"/>
  <c r="R200" i="22"/>
  <c r="N200" i="22"/>
  <c r="J200" i="22"/>
  <c r="O200" i="22"/>
  <c r="I200" i="22"/>
  <c r="Q200" i="22"/>
  <c r="K200" i="22"/>
  <c r="N45" i="17"/>
  <c r="O45" i="17"/>
  <c r="O34" i="17"/>
  <c r="N34" i="17"/>
  <c r="N43" i="17"/>
  <c r="O43" i="17"/>
  <c r="N36" i="17"/>
  <c r="O36" i="17"/>
  <c r="O42" i="17"/>
  <c r="N42" i="17"/>
  <c r="N37" i="17"/>
  <c r="O37" i="17"/>
  <c r="O41" i="17"/>
  <c r="N41" i="17"/>
  <c r="O38" i="17"/>
  <c r="N38" i="17"/>
  <c r="N44" i="17"/>
  <c r="O44" i="17"/>
  <c r="O40" i="17"/>
  <c r="N40" i="17"/>
  <c r="O35" i="17"/>
  <c r="N35" i="17"/>
  <c r="O39" i="17"/>
  <c r="N39" i="17"/>
  <c r="G161" i="22"/>
  <c r="G202" i="22" s="1"/>
  <c r="E417" i="22"/>
  <c r="E375" i="22"/>
  <c r="H402" i="22"/>
  <c r="L402" i="22" s="1"/>
  <c r="H80" i="22"/>
  <c r="L80" i="22" s="1"/>
  <c r="E41" i="22"/>
  <c r="T41" i="22" s="1"/>
  <c r="G81" i="22"/>
  <c r="I41" i="22"/>
  <c r="F1145" i="22"/>
  <c r="H1144" i="22"/>
  <c r="L1144" i="22" s="1"/>
  <c r="H281" i="22"/>
  <c r="L281" i="22" s="1"/>
  <c r="G322" i="22"/>
  <c r="G404" i="22" s="1"/>
  <c r="H404" i="22" s="1"/>
  <c r="L404" i="22" s="1"/>
  <c r="H321" i="22"/>
  <c r="L321" i="22" s="1"/>
  <c r="E615" i="22"/>
  <c r="E697" i="22"/>
  <c r="E287" i="22"/>
  <c r="E451" i="22"/>
  <c r="E943" i="22"/>
  <c r="E1066" i="22"/>
  <c r="E1025" i="22"/>
  <c r="E533" i="22"/>
  <c r="E820" i="22"/>
  <c r="E739" i="22"/>
  <c r="E902" i="22"/>
  <c r="H320" i="22"/>
  <c r="L320" i="22" s="1"/>
  <c r="G162" i="22"/>
  <c r="H121" i="22"/>
  <c r="L121" i="22" s="1"/>
  <c r="F43" i="22"/>
  <c r="H42" i="22"/>
  <c r="L42" i="22" s="1"/>
  <c r="E123" i="22"/>
  <c r="E330" i="22"/>
  <c r="E779" i="22"/>
  <c r="E574" i="22"/>
  <c r="E861" i="22"/>
  <c r="E492" i="22"/>
  <c r="G242" i="22"/>
  <c r="H201" i="22"/>
  <c r="L201" i="22" s="1"/>
  <c r="E985" i="22"/>
  <c r="H241" i="22"/>
  <c r="L241" i="22" s="1"/>
  <c r="G282" i="22"/>
  <c r="G364" i="22" s="1"/>
  <c r="H364" i="22" s="1"/>
  <c r="L364" i="22" s="1"/>
  <c r="E1107" i="22"/>
  <c r="E656" i="22"/>
  <c r="F1109" i="22"/>
  <c r="F1072" i="22"/>
  <c r="F1029" i="22"/>
  <c r="F987" i="22"/>
  <c r="F945" i="22"/>
  <c r="F903" i="22"/>
  <c r="F865" i="22"/>
  <c r="F824" i="22"/>
  <c r="F783" i="22"/>
  <c r="F740" i="22"/>
  <c r="F700" i="22"/>
  <c r="F662" i="22"/>
  <c r="F619" i="22"/>
  <c r="F576" i="22"/>
  <c r="F538" i="22"/>
  <c r="F498" i="22"/>
  <c r="F453" i="22"/>
  <c r="F330" i="22"/>
  <c r="F292" i="22"/>
  <c r="F252" i="22"/>
  <c r="F210" i="22"/>
  <c r="F167" i="22"/>
  <c r="F129" i="22"/>
  <c r="R1161" i="22" l="1"/>
  <c r="K1144" i="22"/>
  <c r="R1144" i="22"/>
  <c r="I1144" i="22"/>
  <c r="O1144" i="22"/>
  <c r="Q1144" i="22"/>
  <c r="P1144" i="22"/>
  <c r="J1144" i="22"/>
  <c r="N1144" i="22"/>
  <c r="M1144" i="22"/>
  <c r="P364" i="22"/>
  <c r="N364" i="22"/>
  <c r="M364" i="22"/>
  <c r="J364" i="22"/>
  <c r="O364" i="22"/>
  <c r="Q364" i="22"/>
  <c r="I364" i="22"/>
  <c r="K364" i="22"/>
  <c r="R364" i="22"/>
  <c r="M80" i="22"/>
  <c r="K80" i="22"/>
  <c r="I80" i="22"/>
  <c r="R80" i="22"/>
  <c r="N80" i="22"/>
  <c r="J80" i="22"/>
  <c r="Q80" i="22"/>
  <c r="O80" i="22"/>
  <c r="P80" i="22"/>
  <c r="M402" i="22"/>
  <c r="I402" i="22"/>
  <c r="Q402" i="22"/>
  <c r="J402" i="22"/>
  <c r="K402" i="22"/>
  <c r="R402" i="22"/>
  <c r="P402" i="22"/>
  <c r="O402" i="22"/>
  <c r="N402" i="22"/>
  <c r="Q121" i="22"/>
  <c r="N121" i="22"/>
  <c r="M121" i="22"/>
  <c r="I121" i="22"/>
  <c r="J121" i="22"/>
  <c r="R121" i="22"/>
  <c r="O121" i="22"/>
  <c r="K121" i="22"/>
  <c r="P121" i="22"/>
  <c r="Q281" i="22"/>
  <c r="P281" i="22"/>
  <c r="J281" i="22"/>
  <c r="O281" i="22"/>
  <c r="R281" i="22"/>
  <c r="M281" i="22"/>
  <c r="I281" i="22"/>
  <c r="K281" i="22"/>
  <c r="N281" i="22"/>
  <c r="R42" i="22"/>
  <c r="J42" i="22"/>
  <c r="K42" i="22"/>
  <c r="M42" i="22"/>
  <c r="N42" i="22"/>
  <c r="P42" i="22"/>
  <c r="O42" i="22"/>
  <c r="Q42" i="22"/>
  <c r="O404" i="22"/>
  <c r="M404" i="22"/>
  <c r="N404" i="22"/>
  <c r="P404" i="22"/>
  <c r="I404" i="22"/>
  <c r="J404" i="22"/>
  <c r="K404" i="22"/>
  <c r="Q404" i="22"/>
  <c r="R404" i="22"/>
  <c r="R241" i="22"/>
  <c r="J241" i="22"/>
  <c r="K241" i="22"/>
  <c r="Q241" i="22"/>
  <c r="P241" i="22"/>
  <c r="I241" i="22"/>
  <c r="N241" i="22"/>
  <c r="M241" i="22"/>
  <c r="O241" i="22"/>
  <c r="O201" i="22"/>
  <c r="I201" i="22"/>
  <c r="P201" i="22"/>
  <c r="M201" i="22"/>
  <c r="Q201" i="22"/>
  <c r="J201" i="22"/>
  <c r="N201" i="22"/>
  <c r="R201" i="22"/>
  <c r="K201" i="22"/>
  <c r="Q321" i="22"/>
  <c r="J321" i="22"/>
  <c r="K321" i="22"/>
  <c r="M321" i="22"/>
  <c r="R321" i="22"/>
  <c r="O321" i="22"/>
  <c r="P321" i="22"/>
  <c r="I321" i="22"/>
  <c r="N321" i="22"/>
  <c r="I320" i="22"/>
  <c r="O320" i="22"/>
  <c r="J320" i="22"/>
  <c r="K320" i="22"/>
  <c r="R320" i="22"/>
  <c r="M320" i="22"/>
  <c r="Q320" i="22"/>
  <c r="N320" i="22"/>
  <c r="P320" i="22"/>
  <c r="H161" i="22"/>
  <c r="L161" i="22" s="1"/>
  <c r="E376" i="22"/>
  <c r="E418" i="22"/>
  <c r="H81" i="22"/>
  <c r="L81" i="22" s="1"/>
  <c r="E42" i="22"/>
  <c r="T42" i="22" s="1"/>
  <c r="G82" i="22"/>
  <c r="H82" i="22" s="1"/>
  <c r="L82" i="22" s="1"/>
  <c r="G122" i="22"/>
  <c r="G163" i="22" s="1"/>
  <c r="I42" i="22"/>
  <c r="H1145" i="22"/>
  <c r="L1145" i="22" s="1"/>
  <c r="F1146" i="22"/>
  <c r="H1146" i="22" s="1"/>
  <c r="L1146" i="22" s="1"/>
  <c r="E331" i="22"/>
  <c r="E740" i="22"/>
  <c r="E1067" i="22"/>
  <c r="E698" i="22"/>
  <c r="E657" i="22"/>
  <c r="G203" i="22"/>
  <c r="H162" i="22"/>
  <c r="L162" i="22" s="1"/>
  <c r="E616" i="22"/>
  <c r="E1108" i="22"/>
  <c r="H242" i="22"/>
  <c r="L242" i="22" s="1"/>
  <c r="G283" i="22"/>
  <c r="G365" i="22" s="1"/>
  <c r="G443" i="22"/>
  <c r="G444" i="22"/>
  <c r="E493" i="22"/>
  <c r="E575" i="22"/>
  <c r="E124" i="22"/>
  <c r="E534" i="22"/>
  <c r="E452" i="22"/>
  <c r="E986" i="22"/>
  <c r="H282" i="22"/>
  <c r="L282" i="22" s="1"/>
  <c r="G323" i="22"/>
  <c r="G405" i="22" s="1"/>
  <c r="H405" i="22" s="1"/>
  <c r="L405" i="22" s="1"/>
  <c r="E862" i="22"/>
  <c r="E821" i="22"/>
  <c r="E944" i="22"/>
  <c r="G243" i="22"/>
  <c r="H202" i="22"/>
  <c r="L202" i="22" s="1"/>
  <c r="E780" i="22"/>
  <c r="F44" i="22"/>
  <c r="H43" i="22"/>
  <c r="L43" i="22" s="1"/>
  <c r="E903" i="22"/>
  <c r="E1026" i="22"/>
  <c r="E288" i="22"/>
  <c r="H322" i="22"/>
  <c r="L322" i="22" s="1"/>
  <c r="F1110" i="22"/>
  <c r="F1073" i="22"/>
  <c r="F1030" i="22"/>
  <c r="F988" i="22"/>
  <c r="F946" i="22"/>
  <c r="F904" i="22"/>
  <c r="F866" i="22"/>
  <c r="F825" i="22"/>
  <c r="F784" i="22"/>
  <c r="F741" i="22"/>
  <c r="F701" i="22"/>
  <c r="F663" i="22"/>
  <c r="F620" i="22"/>
  <c r="F577" i="22"/>
  <c r="F539" i="22"/>
  <c r="F499" i="22"/>
  <c r="F500" i="22" s="1"/>
  <c r="F501" i="22" s="1"/>
  <c r="F502" i="22" s="1"/>
  <c r="F503" i="22" s="1"/>
  <c r="F504" i="22" s="1"/>
  <c r="F505" i="22" s="1"/>
  <c r="F454" i="22"/>
  <c r="F331" i="22"/>
  <c r="F293" i="22"/>
  <c r="F253" i="22"/>
  <c r="F211" i="22"/>
  <c r="F168" i="22"/>
  <c r="F130" i="22"/>
  <c r="I17" i="18"/>
  <c r="I18" i="18"/>
  <c r="I19" i="18"/>
  <c r="I20" i="18"/>
  <c r="F9" i="18"/>
  <c r="F10" i="18"/>
  <c r="F11" i="18"/>
  <c r="F14" i="18"/>
  <c r="F15" i="18"/>
  <c r="F16" i="18"/>
  <c r="L1136" i="22" l="1"/>
  <c r="L15" i="22" s="1"/>
  <c r="L16" i="22" s="1"/>
  <c r="J1161" i="22"/>
  <c r="R1146" i="22"/>
  <c r="I1146" i="22"/>
  <c r="P1146" i="22"/>
  <c r="Q1146" i="22"/>
  <c r="O1146" i="22"/>
  <c r="N1146" i="22"/>
  <c r="M1146" i="22"/>
  <c r="K1146" i="22"/>
  <c r="J1146" i="22"/>
  <c r="J1145" i="22"/>
  <c r="Q1145" i="22"/>
  <c r="N1145" i="22"/>
  <c r="I1145" i="22"/>
  <c r="P1145" i="22"/>
  <c r="O1145" i="22"/>
  <c r="R1145" i="22"/>
  <c r="M1145" i="22"/>
  <c r="K1145" i="22"/>
  <c r="R13" i="22"/>
  <c r="R14" i="22" s="1"/>
  <c r="R17" i="22"/>
  <c r="R18" i="22" s="1"/>
  <c r="J322" i="22"/>
  <c r="P322" i="22"/>
  <c r="Q322" i="22"/>
  <c r="N322" i="22"/>
  <c r="R322" i="22"/>
  <c r="M322" i="22"/>
  <c r="O322" i="22"/>
  <c r="K322" i="22"/>
  <c r="I322" i="22"/>
  <c r="O162" i="22"/>
  <c r="I162" i="22"/>
  <c r="P162" i="22"/>
  <c r="K162" i="22"/>
  <c r="R162" i="22"/>
  <c r="M162" i="22"/>
  <c r="N162" i="22"/>
  <c r="J162" i="22"/>
  <c r="Q162" i="22"/>
  <c r="M161" i="22"/>
  <c r="I161" i="22"/>
  <c r="O161" i="22"/>
  <c r="J161" i="22"/>
  <c r="R161" i="22"/>
  <c r="N161" i="22"/>
  <c r="Q161" i="22"/>
  <c r="P161" i="22"/>
  <c r="K161" i="22"/>
  <c r="R43" i="22"/>
  <c r="J43" i="22"/>
  <c r="K43" i="22"/>
  <c r="M43" i="22"/>
  <c r="N43" i="22"/>
  <c r="P43" i="22"/>
  <c r="O43" i="22"/>
  <c r="Q43" i="22"/>
  <c r="J405" i="22"/>
  <c r="I405" i="22"/>
  <c r="Q405" i="22"/>
  <c r="N405" i="22"/>
  <c r="M405" i="22"/>
  <c r="R405" i="22"/>
  <c r="O405" i="22"/>
  <c r="P405" i="22"/>
  <c r="K405" i="22"/>
  <c r="N282" i="22"/>
  <c r="I282" i="22"/>
  <c r="M282" i="22"/>
  <c r="R282" i="22"/>
  <c r="K282" i="22"/>
  <c r="O282" i="22"/>
  <c r="P282" i="22"/>
  <c r="Q282" i="22"/>
  <c r="J282" i="22"/>
  <c r="K82" i="22"/>
  <c r="O82" i="22"/>
  <c r="I82" i="22"/>
  <c r="N82" i="22"/>
  <c r="Q82" i="22"/>
  <c r="M82" i="22"/>
  <c r="J82" i="22"/>
  <c r="P82" i="22"/>
  <c r="R82" i="22"/>
  <c r="M202" i="22"/>
  <c r="P202" i="22"/>
  <c r="O202" i="22"/>
  <c r="N202" i="22"/>
  <c r="K202" i="22"/>
  <c r="R202" i="22"/>
  <c r="J202" i="22"/>
  <c r="I202" i="22"/>
  <c r="Q202" i="22"/>
  <c r="M242" i="22"/>
  <c r="I242" i="22"/>
  <c r="Q242" i="22"/>
  <c r="J242" i="22"/>
  <c r="N242" i="22"/>
  <c r="O242" i="22"/>
  <c r="R242" i="22"/>
  <c r="K242" i="22"/>
  <c r="P242" i="22"/>
  <c r="P81" i="22"/>
  <c r="Q81" i="22"/>
  <c r="I81" i="22"/>
  <c r="N81" i="22"/>
  <c r="O81" i="22"/>
  <c r="M81" i="22"/>
  <c r="R81" i="22"/>
  <c r="K81" i="22"/>
  <c r="J81" i="22"/>
  <c r="E419" i="22"/>
  <c r="H365" i="22"/>
  <c r="L365" i="22" s="1"/>
  <c r="E377" i="22"/>
  <c r="H122" i="22"/>
  <c r="L122" i="22" s="1"/>
  <c r="E43" i="22"/>
  <c r="T43" i="22" s="1"/>
  <c r="G83" i="22"/>
  <c r="H83" i="22" s="1"/>
  <c r="L83" i="22" s="1"/>
  <c r="G123" i="22"/>
  <c r="H123" i="22" s="1"/>
  <c r="L123" i="22" s="1"/>
  <c r="K1161" i="22"/>
  <c r="I43" i="22"/>
  <c r="H1136" i="22"/>
  <c r="H15" i="22" s="1"/>
  <c r="H16" i="22" s="1"/>
  <c r="F45" i="22"/>
  <c r="H44" i="22"/>
  <c r="L44" i="22" s="1"/>
  <c r="E863" i="22"/>
  <c r="E125" i="22"/>
  <c r="H443" i="22"/>
  <c r="L443" i="22" s="1"/>
  <c r="G484" i="22"/>
  <c r="E1068" i="22"/>
  <c r="E945" i="22"/>
  <c r="E289" i="22"/>
  <c r="E1027" i="22"/>
  <c r="E781" i="22"/>
  <c r="H323" i="22"/>
  <c r="L323" i="22" s="1"/>
  <c r="E453" i="22"/>
  <c r="E576" i="22"/>
  <c r="E494" i="22"/>
  <c r="E741" i="22"/>
  <c r="E822" i="22"/>
  <c r="E658" i="22"/>
  <c r="G445" i="22"/>
  <c r="E904" i="22"/>
  <c r="H243" i="22"/>
  <c r="L243" i="22" s="1"/>
  <c r="G284" i="22"/>
  <c r="G366" i="22" s="1"/>
  <c r="H366" i="22" s="1"/>
  <c r="L366" i="22" s="1"/>
  <c r="E535" i="22"/>
  <c r="E1109" i="22"/>
  <c r="H444" i="22"/>
  <c r="L444" i="22" s="1"/>
  <c r="G485" i="22"/>
  <c r="G204" i="22"/>
  <c r="H163" i="22"/>
  <c r="L163" i="22" s="1"/>
  <c r="G244" i="22"/>
  <c r="H203" i="22"/>
  <c r="L203" i="22" s="1"/>
  <c r="E617" i="22"/>
  <c r="E699" i="22"/>
  <c r="E332" i="22"/>
  <c r="E987" i="22"/>
  <c r="H283" i="22"/>
  <c r="L283" i="22" s="1"/>
  <c r="G324" i="22"/>
  <c r="G406" i="22" s="1"/>
  <c r="H406" i="22" s="1"/>
  <c r="L406" i="22" s="1"/>
  <c r="F1111" i="22"/>
  <c r="F1074" i="22"/>
  <c r="F1031" i="22"/>
  <c r="F989" i="22"/>
  <c r="F947" i="22"/>
  <c r="F905" i="22"/>
  <c r="F867" i="22"/>
  <c r="F826" i="22"/>
  <c r="F785" i="22"/>
  <c r="F742" i="22"/>
  <c r="F702" i="22"/>
  <c r="F664" i="22"/>
  <c r="F621" i="22"/>
  <c r="F578" i="22"/>
  <c r="F540" i="22"/>
  <c r="F455" i="22"/>
  <c r="F332" i="22"/>
  <c r="F294" i="22"/>
  <c r="F254" i="22"/>
  <c r="F212" i="22"/>
  <c r="F169" i="22"/>
  <c r="F131" i="22"/>
  <c r="M14" i="18"/>
  <c r="G14" i="18"/>
  <c r="I14" i="18" s="1"/>
  <c r="M11" i="18"/>
  <c r="G11" i="18"/>
  <c r="I11" i="18" s="1"/>
  <c r="M10" i="18"/>
  <c r="G10" i="18"/>
  <c r="I10" i="18" s="1"/>
  <c r="M16" i="18"/>
  <c r="G16" i="18"/>
  <c r="I16" i="18" s="1"/>
  <c r="M9" i="18"/>
  <c r="G9" i="18"/>
  <c r="I9" i="18" s="1"/>
  <c r="M15" i="18"/>
  <c r="G15" i="18"/>
  <c r="I15" i="18" s="1"/>
  <c r="M1136" i="22" l="1"/>
  <c r="J1136" i="22"/>
  <c r="H31" i="17" s="1"/>
  <c r="Q1136" i="22"/>
  <c r="R1136" i="22"/>
  <c r="K1136" i="22"/>
  <c r="P1136" i="22"/>
  <c r="N1136" i="22"/>
  <c r="O1136" i="22"/>
  <c r="O15" i="22" s="1"/>
  <c r="O16" i="22" s="1"/>
  <c r="I1136" i="22"/>
  <c r="J13" i="22"/>
  <c r="J14" i="22" s="1"/>
  <c r="J17" i="22"/>
  <c r="J18" i="22" s="1"/>
  <c r="R44" i="22"/>
  <c r="J44" i="22"/>
  <c r="K44" i="22"/>
  <c r="M44" i="22"/>
  <c r="N44" i="22"/>
  <c r="P44" i="22"/>
  <c r="Q44" i="22"/>
  <c r="O44" i="22"/>
  <c r="O123" i="22"/>
  <c r="M123" i="22"/>
  <c r="N123" i="22"/>
  <c r="P123" i="22"/>
  <c r="J123" i="22"/>
  <c r="Q123" i="22"/>
  <c r="I123" i="22"/>
  <c r="K123" i="22"/>
  <c r="R123" i="22"/>
  <c r="N444" i="22"/>
  <c r="I444" i="22"/>
  <c r="M444" i="22"/>
  <c r="K444" i="22"/>
  <c r="R444" i="22"/>
  <c r="P444" i="22"/>
  <c r="J444" i="22"/>
  <c r="O444" i="22"/>
  <c r="Q444" i="22"/>
  <c r="N366" i="22"/>
  <c r="Q366" i="22"/>
  <c r="P366" i="22"/>
  <c r="K366" i="22"/>
  <c r="I366" i="22"/>
  <c r="J366" i="22"/>
  <c r="O366" i="22"/>
  <c r="M366" i="22"/>
  <c r="R366" i="22"/>
  <c r="P122" i="22"/>
  <c r="N122" i="22"/>
  <c r="I122" i="22"/>
  <c r="O122" i="22"/>
  <c r="Q122" i="22"/>
  <c r="R122" i="22"/>
  <c r="M122" i="22"/>
  <c r="K122" i="22"/>
  <c r="J122" i="22"/>
  <c r="K443" i="22"/>
  <c r="J443" i="22"/>
  <c r="Q443" i="22"/>
  <c r="O443" i="22"/>
  <c r="M443" i="22"/>
  <c r="R443" i="22"/>
  <c r="N443" i="22"/>
  <c r="P443" i="22"/>
  <c r="I443" i="22"/>
  <c r="N365" i="22"/>
  <c r="O365" i="22"/>
  <c r="K365" i="22"/>
  <c r="I365" i="22"/>
  <c r="Q365" i="22"/>
  <c r="R365" i="22"/>
  <c r="P365" i="22"/>
  <c r="J365" i="22"/>
  <c r="M365" i="22"/>
  <c r="K83" i="22"/>
  <c r="I83" i="22"/>
  <c r="O83" i="22"/>
  <c r="Q83" i="22"/>
  <c r="M83" i="22"/>
  <c r="R83" i="22"/>
  <c r="P83" i="22"/>
  <c r="N83" i="22"/>
  <c r="J83" i="22"/>
  <c r="R203" i="22"/>
  <c r="J203" i="22"/>
  <c r="M203" i="22"/>
  <c r="I203" i="22"/>
  <c r="P203" i="22"/>
  <c r="O203" i="22"/>
  <c r="Q203" i="22"/>
  <c r="N203" i="22"/>
  <c r="K203" i="22"/>
  <c r="K243" i="22"/>
  <c r="N243" i="22"/>
  <c r="J243" i="22"/>
  <c r="M243" i="22"/>
  <c r="R243" i="22"/>
  <c r="I243" i="22"/>
  <c r="P243" i="22"/>
  <c r="Q243" i="22"/>
  <c r="O243" i="22"/>
  <c r="M406" i="22"/>
  <c r="Q406" i="22"/>
  <c r="I406" i="22"/>
  <c r="R406" i="22"/>
  <c r="K406" i="22"/>
  <c r="J406" i="22"/>
  <c r="P406" i="22"/>
  <c r="O406" i="22"/>
  <c r="N406" i="22"/>
  <c r="O163" i="22"/>
  <c r="Q163" i="22"/>
  <c r="J163" i="22"/>
  <c r="I163" i="22"/>
  <c r="R163" i="22"/>
  <c r="N163" i="22"/>
  <c r="P163" i="22"/>
  <c r="M163" i="22"/>
  <c r="K163" i="22"/>
  <c r="P323" i="22"/>
  <c r="Q323" i="22"/>
  <c r="M323" i="22"/>
  <c r="R323" i="22"/>
  <c r="I323" i="22"/>
  <c r="J323" i="22"/>
  <c r="K323" i="22"/>
  <c r="O323" i="22"/>
  <c r="N323" i="22"/>
  <c r="P283" i="22"/>
  <c r="J283" i="22"/>
  <c r="N283" i="22"/>
  <c r="Q283" i="22"/>
  <c r="O283" i="22"/>
  <c r="M283" i="22"/>
  <c r="I283" i="22"/>
  <c r="K283" i="22"/>
  <c r="R283" i="22"/>
  <c r="O32" i="17"/>
  <c r="G164" i="22"/>
  <c r="G205" i="22" s="1"/>
  <c r="G124" i="22"/>
  <c r="H124" i="22" s="1"/>
  <c r="L124" i="22" s="1"/>
  <c r="E420" i="22"/>
  <c r="E378" i="22"/>
  <c r="E44" i="22"/>
  <c r="T44" i="22" s="1"/>
  <c r="G84" i="22"/>
  <c r="G125" i="22" s="1"/>
  <c r="I44" i="22"/>
  <c r="E782" i="22"/>
  <c r="E577" i="22"/>
  <c r="H244" i="22"/>
  <c r="L244" i="22" s="1"/>
  <c r="G285" i="22"/>
  <c r="G367" i="22" s="1"/>
  <c r="H367" i="22" s="1"/>
  <c r="L367" i="22" s="1"/>
  <c r="E1110" i="22"/>
  <c r="E905" i="22"/>
  <c r="E823" i="22"/>
  <c r="E1028" i="22"/>
  <c r="F46" i="22"/>
  <c r="H45" i="22"/>
  <c r="L45" i="22" s="1"/>
  <c r="L30" i="22" s="1"/>
  <c r="E1069" i="22"/>
  <c r="E618" i="22"/>
  <c r="H445" i="22"/>
  <c r="L445" i="22" s="1"/>
  <c r="G486" i="22"/>
  <c r="E454" i="22"/>
  <c r="H484" i="22"/>
  <c r="L484" i="22" s="1"/>
  <c r="G525" i="22"/>
  <c r="E700" i="22"/>
  <c r="G245" i="22"/>
  <c r="H204" i="22"/>
  <c r="L204" i="22" s="1"/>
  <c r="E742" i="22"/>
  <c r="E290" i="22"/>
  <c r="H324" i="22"/>
  <c r="L324" i="22" s="1"/>
  <c r="E988" i="22"/>
  <c r="E536" i="22"/>
  <c r="G446" i="22"/>
  <c r="H485" i="22"/>
  <c r="L485" i="22" s="1"/>
  <c r="G526" i="22"/>
  <c r="E659" i="22"/>
  <c r="E126" i="22"/>
  <c r="E864" i="22"/>
  <c r="E333" i="22"/>
  <c r="H284" i="22"/>
  <c r="L284" i="22" s="1"/>
  <c r="G325" i="22"/>
  <c r="G407" i="22" s="1"/>
  <c r="H407" i="22" s="1"/>
  <c r="L407" i="22" s="1"/>
  <c r="E495" i="22"/>
  <c r="E946" i="22"/>
  <c r="F1112" i="22"/>
  <c r="F1075" i="22"/>
  <c r="F1032" i="22"/>
  <c r="F990" i="22"/>
  <c r="F948" i="22"/>
  <c r="F906" i="22"/>
  <c r="F868" i="22"/>
  <c r="F827" i="22"/>
  <c r="F786" i="22"/>
  <c r="F743" i="22"/>
  <c r="F703" i="22"/>
  <c r="F665" i="22"/>
  <c r="F622" i="22"/>
  <c r="F579" i="22"/>
  <c r="F541" i="22"/>
  <c r="F456" i="22"/>
  <c r="F333" i="22"/>
  <c r="F295" i="22"/>
  <c r="F255" i="22"/>
  <c r="F213" i="22"/>
  <c r="F170" i="22"/>
  <c r="F132" i="22"/>
  <c r="A7" i="14"/>
  <c r="N1161" i="22" l="1"/>
  <c r="K15" i="22"/>
  <c r="K16" i="22" s="1"/>
  <c r="M15" i="22"/>
  <c r="M16" i="22" s="1"/>
  <c r="M17" i="22"/>
  <c r="M18" i="22" s="1"/>
  <c r="K13" i="22"/>
  <c r="K14" i="22" s="1"/>
  <c r="K17" i="22"/>
  <c r="K18" i="22" s="1"/>
  <c r="M13" i="22"/>
  <c r="M14" i="22" s="1"/>
  <c r="R45" i="22"/>
  <c r="R30" i="22" s="1"/>
  <c r="J45" i="22"/>
  <c r="J30" i="22" s="1"/>
  <c r="K45" i="22"/>
  <c r="K30" i="22" s="1"/>
  <c r="M45" i="22"/>
  <c r="M30" i="22" s="1"/>
  <c r="N45" i="22"/>
  <c r="N30" i="22" s="1"/>
  <c r="P45" i="22"/>
  <c r="P30" i="22" s="1"/>
  <c r="O45" i="22"/>
  <c r="O30" i="22" s="1"/>
  <c r="Q45" i="22"/>
  <c r="Q30" i="22" s="1"/>
  <c r="M124" i="22"/>
  <c r="O124" i="22"/>
  <c r="N124" i="22"/>
  <c r="P124" i="22"/>
  <c r="Q124" i="22"/>
  <c r="J124" i="22"/>
  <c r="I124" i="22"/>
  <c r="R124" i="22"/>
  <c r="K124" i="22"/>
  <c r="N484" i="22"/>
  <c r="K484" i="22"/>
  <c r="J484" i="22"/>
  <c r="O484" i="22"/>
  <c r="P484" i="22"/>
  <c r="M484" i="22"/>
  <c r="I484" i="22"/>
  <c r="Q484" i="22"/>
  <c r="R484" i="22"/>
  <c r="K324" i="22"/>
  <c r="R324" i="22"/>
  <c r="P324" i="22"/>
  <c r="O324" i="22"/>
  <c r="I324" i="22"/>
  <c r="M324" i="22"/>
  <c r="Q324" i="22"/>
  <c r="J324" i="22"/>
  <c r="N324" i="22"/>
  <c r="P445" i="22"/>
  <c r="J445" i="22"/>
  <c r="O445" i="22"/>
  <c r="Q445" i="22"/>
  <c r="M445" i="22"/>
  <c r="N445" i="22"/>
  <c r="I445" i="22"/>
  <c r="R445" i="22"/>
  <c r="K445" i="22"/>
  <c r="J407" i="22"/>
  <c r="N407" i="22"/>
  <c r="I407" i="22"/>
  <c r="R407" i="22"/>
  <c r="M407" i="22"/>
  <c r="O407" i="22"/>
  <c r="P407" i="22"/>
  <c r="Q407" i="22"/>
  <c r="K407" i="22"/>
  <c r="Q284" i="22"/>
  <c r="J284" i="22"/>
  <c r="I284" i="22"/>
  <c r="O284" i="22"/>
  <c r="M284" i="22"/>
  <c r="K284" i="22"/>
  <c r="P284" i="22"/>
  <c r="R284" i="22"/>
  <c r="N284" i="22"/>
  <c r="I204" i="22"/>
  <c r="P204" i="22"/>
  <c r="O204" i="22"/>
  <c r="Q204" i="22"/>
  <c r="N204" i="22"/>
  <c r="K204" i="22"/>
  <c r="R204" i="22"/>
  <c r="J204" i="22"/>
  <c r="M204" i="22"/>
  <c r="P367" i="22"/>
  <c r="J367" i="22"/>
  <c r="N367" i="22"/>
  <c r="K367" i="22"/>
  <c r="O367" i="22"/>
  <c r="Q367" i="22"/>
  <c r="M367" i="22"/>
  <c r="I367" i="22"/>
  <c r="R367" i="22"/>
  <c r="N485" i="22"/>
  <c r="M485" i="22"/>
  <c r="K485" i="22"/>
  <c r="Q485" i="22"/>
  <c r="O485" i="22"/>
  <c r="P485" i="22"/>
  <c r="I485" i="22"/>
  <c r="J485" i="22"/>
  <c r="R485" i="22"/>
  <c r="P244" i="22"/>
  <c r="O244" i="22"/>
  <c r="M244" i="22"/>
  <c r="Q244" i="22"/>
  <c r="K244" i="22"/>
  <c r="N244" i="22"/>
  <c r="R244" i="22"/>
  <c r="J244" i="22"/>
  <c r="I244" i="22"/>
  <c r="I47" i="17"/>
  <c r="F7" i="18" s="1"/>
  <c r="G7" i="18" s="1"/>
  <c r="I7" i="18" s="1"/>
  <c r="N32" i="17"/>
  <c r="J15" i="22"/>
  <c r="J16" i="22" s="1"/>
  <c r="H164" i="22"/>
  <c r="L164" i="22" s="1"/>
  <c r="G165" i="22"/>
  <c r="G206" i="22" s="1"/>
  <c r="E379" i="22"/>
  <c r="E421" i="22"/>
  <c r="E45" i="22"/>
  <c r="T45" i="22" s="1"/>
  <c r="G85" i="22"/>
  <c r="G126" i="22" s="1"/>
  <c r="H84" i="22"/>
  <c r="L84" i="22" s="1"/>
  <c r="I45" i="22"/>
  <c r="H30" i="22"/>
  <c r="H325" i="22"/>
  <c r="L325" i="22" s="1"/>
  <c r="E619" i="22"/>
  <c r="E1070" i="22"/>
  <c r="H245" i="22"/>
  <c r="L245" i="22" s="1"/>
  <c r="G286" i="22"/>
  <c r="G368" i="22" s="1"/>
  <c r="H368" i="22" s="1"/>
  <c r="L368" i="22" s="1"/>
  <c r="E1029" i="22"/>
  <c r="E1111" i="22"/>
  <c r="E783" i="22"/>
  <c r="E660" i="22"/>
  <c r="H285" i="22"/>
  <c r="L285" i="22" s="1"/>
  <c r="G326" i="22"/>
  <c r="G408" i="22" s="1"/>
  <c r="E947" i="22"/>
  <c r="H446" i="22"/>
  <c r="L446" i="22" s="1"/>
  <c r="G487" i="22"/>
  <c r="E701" i="22"/>
  <c r="E824" i="22"/>
  <c r="E865" i="22"/>
  <c r="E989" i="22"/>
  <c r="E291" i="22"/>
  <c r="E455" i="22"/>
  <c r="F47" i="22"/>
  <c r="H46" i="22"/>
  <c r="L46" i="22" s="1"/>
  <c r="E496" i="22"/>
  <c r="E334" i="22"/>
  <c r="H526" i="22"/>
  <c r="L526" i="22" s="1"/>
  <c r="G567" i="22"/>
  <c r="H486" i="22"/>
  <c r="L486" i="22" s="1"/>
  <c r="G527" i="22"/>
  <c r="G246" i="22"/>
  <c r="H205" i="22"/>
  <c r="L205" i="22" s="1"/>
  <c r="E906" i="22"/>
  <c r="E127" i="22"/>
  <c r="E537" i="22"/>
  <c r="G447" i="22"/>
  <c r="H525" i="22"/>
  <c r="L525" i="22" s="1"/>
  <c r="G566" i="22"/>
  <c r="G166" i="22"/>
  <c r="H125" i="22"/>
  <c r="L125" i="22" s="1"/>
  <c r="E743" i="22"/>
  <c r="E578" i="22"/>
  <c r="F1113" i="22"/>
  <c r="F1076" i="22"/>
  <c r="F1033" i="22"/>
  <c r="F991" i="22"/>
  <c r="F949" i="22"/>
  <c r="F907" i="22"/>
  <c r="F869" i="22"/>
  <c r="F828" i="22"/>
  <c r="F787" i="22"/>
  <c r="F744" i="22"/>
  <c r="F704" i="22"/>
  <c r="F666" i="22"/>
  <c r="F623" i="22"/>
  <c r="F580" i="22"/>
  <c r="F542" i="22"/>
  <c r="F457" i="22"/>
  <c r="F334" i="22"/>
  <c r="F296" i="22"/>
  <c r="F256" i="22"/>
  <c r="F214" i="22"/>
  <c r="F171" i="22"/>
  <c r="F133" i="22"/>
  <c r="AD3" i="4"/>
  <c r="AD3" i="14" s="1"/>
  <c r="P1161" i="22" l="1"/>
  <c r="N15" i="22"/>
  <c r="N16" i="22" s="1"/>
  <c r="Q1161" i="22"/>
  <c r="N13" i="22"/>
  <c r="N14" i="22" s="1"/>
  <c r="N17" i="22"/>
  <c r="N18" i="22" s="1"/>
  <c r="I446" i="22"/>
  <c r="J446" i="22"/>
  <c r="R446" i="22"/>
  <c r="P446" i="22"/>
  <c r="M446" i="22"/>
  <c r="K446" i="22"/>
  <c r="N446" i="22"/>
  <c r="O446" i="22"/>
  <c r="Q446" i="22"/>
  <c r="O368" i="22"/>
  <c r="N368" i="22"/>
  <c r="J368" i="22"/>
  <c r="R368" i="22"/>
  <c r="M368" i="22"/>
  <c r="K368" i="22"/>
  <c r="P368" i="22"/>
  <c r="Q368" i="22"/>
  <c r="I368" i="22"/>
  <c r="J84" i="22"/>
  <c r="I84" i="22"/>
  <c r="Q84" i="22"/>
  <c r="R84" i="22"/>
  <c r="N84" i="22"/>
  <c r="O84" i="22"/>
  <c r="M84" i="22"/>
  <c r="K84" i="22"/>
  <c r="P84" i="22"/>
  <c r="K164" i="22"/>
  <c r="I164" i="22"/>
  <c r="R164" i="22"/>
  <c r="M164" i="22"/>
  <c r="J164" i="22"/>
  <c r="O164" i="22"/>
  <c r="N164" i="22"/>
  <c r="Q164" i="22"/>
  <c r="P164" i="22"/>
  <c r="O205" i="22"/>
  <c r="J205" i="22"/>
  <c r="K205" i="22"/>
  <c r="N205" i="22"/>
  <c r="I205" i="22"/>
  <c r="P205" i="22"/>
  <c r="M205" i="22"/>
  <c r="Q205" i="22"/>
  <c r="R205" i="22"/>
  <c r="Q525" i="22"/>
  <c r="K525" i="22"/>
  <c r="R525" i="22"/>
  <c r="M525" i="22"/>
  <c r="P525" i="22"/>
  <c r="J525" i="22"/>
  <c r="O525" i="22"/>
  <c r="I525" i="22"/>
  <c r="N525" i="22"/>
  <c r="M125" i="22"/>
  <c r="J125" i="22"/>
  <c r="O125" i="22"/>
  <c r="N125" i="22"/>
  <c r="Q125" i="22"/>
  <c r="K125" i="22"/>
  <c r="R125" i="22"/>
  <c r="I125" i="22"/>
  <c r="P125" i="22"/>
  <c r="O245" i="22"/>
  <c r="N245" i="22"/>
  <c r="Q245" i="22"/>
  <c r="K245" i="22"/>
  <c r="J245" i="22"/>
  <c r="R245" i="22"/>
  <c r="M245" i="22"/>
  <c r="I245" i="22"/>
  <c r="P245" i="22"/>
  <c r="R285" i="22"/>
  <c r="O285" i="22"/>
  <c r="Q285" i="22"/>
  <c r="N285" i="22"/>
  <c r="K285" i="22"/>
  <c r="P285" i="22"/>
  <c r="M285" i="22"/>
  <c r="J285" i="22"/>
  <c r="I285" i="22"/>
  <c r="N526" i="22"/>
  <c r="R526" i="22"/>
  <c r="Q526" i="22"/>
  <c r="M526" i="22"/>
  <c r="P526" i="22"/>
  <c r="O526" i="22"/>
  <c r="J526" i="22"/>
  <c r="I526" i="22"/>
  <c r="K526" i="22"/>
  <c r="M325" i="22"/>
  <c r="R325" i="22"/>
  <c r="O325" i="22"/>
  <c r="K325" i="22"/>
  <c r="N325" i="22"/>
  <c r="I325" i="22"/>
  <c r="P325" i="22"/>
  <c r="J325" i="22"/>
  <c r="Q325" i="22"/>
  <c r="R46" i="22"/>
  <c r="J46" i="22"/>
  <c r="K46" i="22"/>
  <c r="M46" i="22"/>
  <c r="N46" i="22"/>
  <c r="P46" i="22"/>
  <c r="O46" i="22"/>
  <c r="Q46" i="22"/>
  <c r="N486" i="22"/>
  <c r="I486" i="22"/>
  <c r="Q486" i="22"/>
  <c r="R486" i="22"/>
  <c r="P486" i="22"/>
  <c r="J486" i="22"/>
  <c r="M486" i="22"/>
  <c r="O486" i="22"/>
  <c r="K486" i="22"/>
  <c r="R15" i="22"/>
  <c r="R16" i="22" s="1"/>
  <c r="M7" i="18"/>
  <c r="H47" i="17"/>
  <c r="F6" i="18" s="1"/>
  <c r="N31" i="17"/>
  <c r="O31" i="17"/>
  <c r="H165" i="22"/>
  <c r="L165" i="22" s="1"/>
  <c r="E422" i="22"/>
  <c r="E380" i="22"/>
  <c r="H408" i="22"/>
  <c r="L408" i="22" s="1"/>
  <c r="H85" i="22"/>
  <c r="L85" i="22" s="1"/>
  <c r="E46" i="22"/>
  <c r="T46" i="22" s="1"/>
  <c r="G86" i="22"/>
  <c r="G127" i="22" s="1"/>
  <c r="I46" i="22"/>
  <c r="H447" i="22"/>
  <c r="L447" i="22" s="1"/>
  <c r="G488" i="22"/>
  <c r="E292" i="22"/>
  <c r="H566" i="22"/>
  <c r="L566" i="22" s="1"/>
  <c r="G607" i="22"/>
  <c r="H567" i="22"/>
  <c r="L567" i="22" s="1"/>
  <c r="G608" i="22"/>
  <c r="E620" i="22"/>
  <c r="E1030" i="22"/>
  <c r="E538" i="22"/>
  <c r="E990" i="22"/>
  <c r="E825" i="22"/>
  <c r="E661" i="22"/>
  <c r="H286" i="22"/>
  <c r="L286" i="22" s="1"/>
  <c r="G327" i="22"/>
  <c r="G409" i="22" s="1"/>
  <c r="H409" i="22" s="1"/>
  <c r="L409" i="22" s="1"/>
  <c r="G247" i="22"/>
  <c r="H206" i="22"/>
  <c r="L206" i="22" s="1"/>
  <c r="E128" i="22"/>
  <c r="H527" i="22"/>
  <c r="L527" i="22" s="1"/>
  <c r="G568" i="22"/>
  <c r="E335" i="22"/>
  <c r="E948" i="22"/>
  <c r="E784" i="22"/>
  <c r="G207" i="22"/>
  <c r="H166" i="22"/>
  <c r="L166" i="22" s="1"/>
  <c r="H487" i="22"/>
  <c r="L487" i="22" s="1"/>
  <c r="G528" i="22"/>
  <c r="E744" i="22"/>
  <c r="F48" i="22"/>
  <c r="H47" i="22"/>
  <c r="L47" i="22" s="1"/>
  <c r="E456" i="22"/>
  <c r="H326" i="22"/>
  <c r="L326" i="22" s="1"/>
  <c r="E1071" i="22"/>
  <c r="H246" i="22"/>
  <c r="L246" i="22" s="1"/>
  <c r="G287" i="22"/>
  <c r="G369" i="22" s="1"/>
  <c r="H369" i="22" s="1"/>
  <c r="L369" i="22" s="1"/>
  <c r="G167" i="22"/>
  <c r="H126" i="22"/>
  <c r="L126" i="22" s="1"/>
  <c r="E579" i="22"/>
  <c r="E907" i="22"/>
  <c r="E497" i="22"/>
  <c r="E866" i="22"/>
  <c r="E702" i="22"/>
  <c r="E1112" i="22"/>
  <c r="G448" i="22"/>
  <c r="F1114" i="22"/>
  <c r="F1077" i="22"/>
  <c r="F1034" i="22"/>
  <c r="F992" i="22"/>
  <c r="F950" i="22"/>
  <c r="F908" i="22"/>
  <c r="F870" i="22"/>
  <c r="F829" i="22"/>
  <c r="F788" i="22"/>
  <c r="F745" i="22"/>
  <c r="F705" i="22"/>
  <c r="F667" i="22"/>
  <c r="F624" i="22"/>
  <c r="F581" i="22"/>
  <c r="F543" i="22"/>
  <c r="F458" i="22"/>
  <c r="F335" i="22"/>
  <c r="F297" i="22"/>
  <c r="F257" i="22"/>
  <c r="F215" i="22"/>
  <c r="F172" i="22"/>
  <c r="F134" i="22"/>
  <c r="AB7" i="14"/>
  <c r="AE7" i="14"/>
  <c r="E7" i="14"/>
  <c r="W5" i="14"/>
  <c r="W7" i="14"/>
  <c r="A5" i="14"/>
  <c r="AB5" i="14"/>
  <c r="A23" i="4"/>
  <c r="P15" i="22" l="1"/>
  <c r="P16" i="22" s="1"/>
  <c r="Q13" i="22"/>
  <c r="Q14" i="22" s="1"/>
  <c r="P13" i="22"/>
  <c r="P14" i="22" s="1"/>
  <c r="P165" i="22"/>
  <c r="K165" i="22"/>
  <c r="I165" i="22"/>
  <c r="O165" i="22"/>
  <c r="N165" i="22"/>
  <c r="R165" i="22"/>
  <c r="M165" i="22"/>
  <c r="J165" i="22"/>
  <c r="Q165" i="22"/>
  <c r="Q206" i="22"/>
  <c r="P206" i="22"/>
  <c r="J206" i="22"/>
  <c r="R206" i="22"/>
  <c r="K206" i="22"/>
  <c r="I206" i="22"/>
  <c r="O206" i="22"/>
  <c r="M206" i="22"/>
  <c r="N206" i="22"/>
  <c r="N326" i="22"/>
  <c r="R326" i="22"/>
  <c r="Q326" i="22"/>
  <c r="K326" i="22"/>
  <c r="O326" i="22"/>
  <c r="I326" i="22"/>
  <c r="P326" i="22"/>
  <c r="J326" i="22"/>
  <c r="M326" i="22"/>
  <c r="O409" i="22"/>
  <c r="I409" i="22"/>
  <c r="R409" i="22"/>
  <c r="K409" i="22"/>
  <c r="P409" i="22"/>
  <c r="Q409" i="22"/>
  <c r="J409" i="22"/>
  <c r="N409" i="22"/>
  <c r="M409" i="22"/>
  <c r="R47" i="22"/>
  <c r="J47" i="22"/>
  <c r="K47" i="22"/>
  <c r="M47" i="22"/>
  <c r="N47" i="22"/>
  <c r="P47" i="22"/>
  <c r="O47" i="22"/>
  <c r="Q47" i="22"/>
  <c r="J567" i="22"/>
  <c r="I567" i="22"/>
  <c r="M567" i="22"/>
  <c r="N567" i="22"/>
  <c r="K567" i="22"/>
  <c r="R567" i="22"/>
  <c r="Q567" i="22"/>
  <c r="P567" i="22"/>
  <c r="O567" i="22"/>
  <c r="Q166" i="22"/>
  <c r="O166" i="22"/>
  <c r="N166" i="22"/>
  <c r="P166" i="22"/>
  <c r="M166" i="22"/>
  <c r="K166" i="22"/>
  <c r="I166" i="22"/>
  <c r="R166" i="22"/>
  <c r="J166" i="22"/>
  <c r="Q447" i="22"/>
  <c r="P447" i="22"/>
  <c r="N447" i="22"/>
  <c r="O447" i="22"/>
  <c r="K447" i="22"/>
  <c r="I447" i="22"/>
  <c r="M447" i="22"/>
  <c r="R447" i="22"/>
  <c r="J447" i="22"/>
  <c r="N286" i="22"/>
  <c r="Q286" i="22"/>
  <c r="R286" i="22"/>
  <c r="K286" i="22"/>
  <c r="M286" i="22"/>
  <c r="O286" i="22"/>
  <c r="P286" i="22"/>
  <c r="I286" i="22"/>
  <c r="J286" i="22"/>
  <c r="N566" i="22"/>
  <c r="M566" i="22"/>
  <c r="K566" i="22"/>
  <c r="P566" i="22"/>
  <c r="O566" i="22"/>
  <c r="Q566" i="22"/>
  <c r="R566" i="22"/>
  <c r="J566" i="22"/>
  <c r="I566" i="22"/>
  <c r="M369" i="22"/>
  <c r="P369" i="22"/>
  <c r="Q369" i="22"/>
  <c r="I369" i="22"/>
  <c r="R369" i="22"/>
  <c r="O369" i="22"/>
  <c r="N369" i="22"/>
  <c r="J369" i="22"/>
  <c r="K369" i="22"/>
  <c r="O527" i="22"/>
  <c r="N527" i="22"/>
  <c r="I527" i="22"/>
  <c r="R527" i="22"/>
  <c r="J527" i="22"/>
  <c r="K527" i="22"/>
  <c r="Q527" i="22"/>
  <c r="P527" i="22"/>
  <c r="M527" i="22"/>
  <c r="N85" i="22"/>
  <c r="Q85" i="22"/>
  <c r="K85" i="22"/>
  <c r="J85" i="22"/>
  <c r="R85" i="22"/>
  <c r="P85" i="22"/>
  <c r="O85" i="22"/>
  <c r="M85" i="22"/>
  <c r="I85" i="22"/>
  <c r="M126" i="22"/>
  <c r="J126" i="22"/>
  <c r="I126" i="22"/>
  <c r="O126" i="22"/>
  <c r="P126" i="22"/>
  <c r="Q126" i="22"/>
  <c r="K126" i="22"/>
  <c r="R126" i="22"/>
  <c r="N126" i="22"/>
  <c r="P246" i="22"/>
  <c r="K246" i="22"/>
  <c r="O246" i="22"/>
  <c r="J246" i="22"/>
  <c r="Q246" i="22"/>
  <c r="M246" i="22"/>
  <c r="R246" i="22"/>
  <c r="N246" i="22"/>
  <c r="I246" i="22"/>
  <c r="M487" i="22"/>
  <c r="R487" i="22"/>
  <c r="O487" i="22"/>
  <c r="K487" i="22"/>
  <c r="Q487" i="22"/>
  <c r="I487" i="22"/>
  <c r="J487" i="22"/>
  <c r="P487" i="22"/>
  <c r="N487" i="22"/>
  <c r="M408" i="22"/>
  <c r="K408" i="22"/>
  <c r="O408" i="22"/>
  <c r="Q408" i="22"/>
  <c r="J408" i="22"/>
  <c r="P408" i="22"/>
  <c r="I408" i="22"/>
  <c r="N408" i="22"/>
  <c r="R408" i="22"/>
  <c r="G6" i="18"/>
  <c r="I6" i="18" s="1"/>
  <c r="M6" i="18"/>
  <c r="E381" i="22"/>
  <c r="E423" i="22"/>
  <c r="H86" i="22"/>
  <c r="L86" i="22" s="1"/>
  <c r="L71" i="22" s="1"/>
  <c r="E47" i="22"/>
  <c r="T47" i="22" s="1"/>
  <c r="G87" i="22"/>
  <c r="G128" i="22" s="1"/>
  <c r="G71" i="22"/>
  <c r="I47" i="22"/>
  <c r="H287" i="22"/>
  <c r="L287" i="22" s="1"/>
  <c r="G328" i="22"/>
  <c r="G410" i="22" s="1"/>
  <c r="H410" i="22" s="1"/>
  <c r="L410" i="22" s="1"/>
  <c r="E867" i="22"/>
  <c r="H327" i="22"/>
  <c r="L327" i="22" s="1"/>
  <c r="H448" i="22"/>
  <c r="L448" i="22" s="1"/>
  <c r="G489" i="22"/>
  <c r="G449" i="22"/>
  <c r="F49" i="22"/>
  <c r="H48" i="22"/>
  <c r="L48" i="22" s="1"/>
  <c r="H247" i="22"/>
  <c r="L247" i="22" s="1"/>
  <c r="G288" i="22"/>
  <c r="G370" i="22" s="1"/>
  <c r="H370" i="22" s="1"/>
  <c r="L370" i="22" s="1"/>
  <c r="E1031" i="22"/>
  <c r="H607" i="22"/>
  <c r="L607" i="22" s="1"/>
  <c r="G648" i="22"/>
  <c r="E129" i="22"/>
  <c r="H488" i="22"/>
  <c r="L488" i="22" s="1"/>
  <c r="G529" i="22"/>
  <c r="E498" i="22"/>
  <c r="E580" i="22"/>
  <c r="E336" i="22"/>
  <c r="E991" i="22"/>
  <c r="G248" i="22"/>
  <c r="H207" i="22"/>
  <c r="L207" i="22" s="1"/>
  <c r="H568" i="22"/>
  <c r="L568" i="22" s="1"/>
  <c r="G609" i="22"/>
  <c r="E662" i="22"/>
  <c r="E621" i="22"/>
  <c r="E1113" i="22"/>
  <c r="E293" i="22"/>
  <c r="E949" i="22"/>
  <c r="E826" i="22"/>
  <c r="E1072" i="22"/>
  <c r="E457" i="22"/>
  <c r="E785" i="22"/>
  <c r="H608" i="22"/>
  <c r="L608" i="22" s="1"/>
  <c r="G649" i="22"/>
  <c r="E703" i="22"/>
  <c r="E908" i="22"/>
  <c r="G208" i="22"/>
  <c r="H167" i="22"/>
  <c r="L167" i="22" s="1"/>
  <c r="E745" i="22"/>
  <c r="H528" i="22"/>
  <c r="L528" i="22" s="1"/>
  <c r="G569" i="22"/>
  <c r="G168" i="22"/>
  <c r="H127" i="22"/>
  <c r="L127" i="22" s="1"/>
  <c r="L112" i="22" s="1"/>
  <c r="G112" i="22"/>
  <c r="E539" i="22"/>
  <c r="F1115" i="22"/>
  <c r="F1078" i="22"/>
  <c r="F1035" i="22"/>
  <c r="F993" i="22"/>
  <c r="F951" i="22"/>
  <c r="F909" i="22"/>
  <c r="F871" i="22"/>
  <c r="F830" i="22"/>
  <c r="F789" i="22"/>
  <c r="F746" i="22"/>
  <c r="F706" i="22"/>
  <c r="F668" i="22"/>
  <c r="F625" i="22"/>
  <c r="F582" i="22"/>
  <c r="F544" i="22"/>
  <c r="F459" i="22"/>
  <c r="F336" i="22"/>
  <c r="F298" i="22"/>
  <c r="F258" i="22"/>
  <c r="F216" i="22"/>
  <c r="F173" i="22"/>
  <c r="F135" i="22"/>
  <c r="Q17" i="22" l="1"/>
  <c r="Q18" i="22" s="1"/>
  <c r="P17" i="22"/>
  <c r="P608" i="22"/>
  <c r="N608" i="22"/>
  <c r="M608" i="22"/>
  <c r="K608" i="22"/>
  <c r="I608" i="22"/>
  <c r="O608" i="22"/>
  <c r="R608" i="22"/>
  <c r="J608" i="22"/>
  <c r="Q608" i="22"/>
  <c r="M410" i="22"/>
  <c r="Q410" i="22"/>
  <c r="J410" i="22"/>
  <c r="K410" i="22"/>
  <c r="O410" i="22"/>
  <c r="N410" i="22"/>
  <c r="I410" i="22"/>
  <c r="P410" i="22"/>
  <c r="R410" i="22"/>
  <c r="R48" i="22"/>
  <c r="J48" i="22"/>
  <c r="K48" i="22"/>
  <c r="M48" i="22"/>
  <c r="N48" i="22"/>
  <c r="P48" i="22"/>
  <c r="O48" i="22"/>
  <c r="Q48" i="22"/>
  <c r="O287" i="22"/>
  <c r="J287" i="22"/>
  <c r="I287" i="22"/>
  <c r="N287" i="22"/>
  <c r="P287" i="22"/>
  <c r="K287" i="22"/>
  <c r="R287" i="22"/>
  <c r="Q287" i="22"/>
  <c r="M287" i="22"/>
  <c r="M167" i="22"/>
  <c r="K167" i="22"/>
  <c r="R167" i="22"/>
  <c r="N167" i="22"/>
  <c r="O167" i="22"/>
  <c r="Q167" i="22"/>
  <c r="J167" i="22"/>
  <c r="I167" i="22"/>
  <c r="P167" i="22"/>
  <c r="M370" i="22"/>
  <c r="Q370" i="22"/>
  <c r="O370" i="22"/>
  <c r="J370" i="22"/>
  <c r="N370" i="22"/>
  <c r="I370" i="22"/>
  <c r="R370" i="22"/>
  <c r="K370" i="22"/>
  <c r="P370" i="22"/>
  <c r="Q528" i="22"/>
  <c r="P528" i="22"/>
  <c r="J528" i="22"/>
  <c r="R528" i="22"/>
  <c r="O528" i="22"/>
  <c r="N528" i="22"/>
  <c r="M528" i="22"/>
  <c r="I528" i="22"/>
  <c r="K528" i="22"/>
  <c r="J247" i="22"/>
  <c r="I247" i="22"/>
  <c r="K247" i="22"/>
  <c r="N247" i="22"/>
  <c r="M247" i="22"/>
  <c r="Q247" i="22"/>
  <c r="R247" i="22"/>
  <c r="P247" i="22"/>
  <c r="O247" i="22"/>
  <c r="M568" i="22"/>
  <c r="J568" i="22"/>
  <c r="O568" i="22"/>
  <c r="P568" i="22"/>
  <c r="Q568" i="22"/>
  <c r="K568" i="22"/>
  <c r="R568" i="22"/>
  <c r="I568" i="22"/>
  <c r="N568" i="22"/>
  <c r="K488" i="22"/>
  <c r="O488" i="22"/>
  <c r="M488" i="22"/>
  <c r="Q488" i="22"/>
  <c r="P488" i="22"/>
  <c r="J488" i="22"/>
  <c r="N488" i="22"/>
  <c r="I488" i="22"/>
  <c r="R488" i="22"/>
  <c r="M207" i="22"/>
  <c r="O207" i="22"/>
  <c r="I207" i="22"/>
  <c r="K207" i="22"/>
  <c r="Q207" i="22"/>
  <c r="R207" i="22"/>
  <c r="P207" i="22"/>
  <c r="N207" i="22"/>
  <c r="J207" i="22"/>
  <c r="P127" i="22"/>
  <c r="P112" i="22" s="1"/>
  <c r="O127" i="22"/>
  <c r="O112" i="22" s="1"/>
  <c r="M127" i="22"/>
  <c r="M112" i="22" s="1"/>
  <c r="Q127" i="22"/>
  <c r="Q112" i="22" s="1"/>
  <c r="K127" i="22"/>
  <c r="K112" i="22" s="1"/>
  <c r="I127" i="22"/>
  <c r="I112" i="22" s="1"/>
  <c r="R127" i="22"/>
  <c r="R112" i="22" s="1"/>
  <c r="N127" i="22"/>
  <c r="N112" i="22" s="1"/>
  <c r="J127" i="22"/>
  <c r="J112" i="22" s="1"/>
  <c r="M607" i="22"/>
  <c r="J607" i="22"/>
  <c r="R607" i="22"/>
  <c r="Q607" i="22"/>
  <c r="K607" i="22"/>
  <c r="O607" i="22"/>
  <c r="N607" i="22"/>
  <c r="I607" i="22"/>
  <c r="P607" i="22"/>
  <c r="P448" i="22"/>
  <c r="J448" i="22"/>
  <c r="Q448" i="22"/>
  <c r="I448" i="22"/>
  <c r="R448" i="22"/>
  <c r="M448" i="22"/>
  <c r="N448" i="22"/>
  <c r="K448" i="22"/>
  <c r="O448" i="22"/>
  <c r="N327" i="22"/>
  <c r="Q327" i="22"/>
  <c r="I327" i="22"/>
  <c r="J327" i="22"/>
  <c r="R327" i="22"/>
  <c r="P327" i="22"/>
  <c r="M327" i="22"/>
  <c r="O327" i="22"/>
  <c r="K327" i="22"/>
  <c r="M86" i="22"/>
  <c r="M71" i="22" s="1"/>
  <c r="R86" i="22"/>
  <c r="R71" i="22" s="1"/>
  <c r="O86" i="22"/>
  <c r="O71" i="22" s="1"/>
  <c r="N86" i="22"/>
  <c r="N71" i="22" s="1"/>
  <c r="P86" i="22"/>
  <c r="P71" i="22" s="1"/>
  <c r="K86" i="22"/>
  <c r="K71" i="22" s="1"/>
  <c r="Q86" i="22"/>
  <c r="Q71" i="22" s="1"/>
  <c r="J86" i="22"/>
  <c r="J71" i="22" s="1"/>
  <c r="I86" i="22"/>
  <c r="I71" i="22" s="1"/>
  <c r="E382" i="22"/>
  <c r="E424" i="22"/>
  <c r="H87" i="22"/>
  <c r="L87" i="22" s="1"/>
  <c r="H71" i="22"/>
  <c r="E48" i="22"/>
  <c r="T48" i="22" s="1"/>
  <c r="G88" i="22"/>
  <c r="H88" i="22" s="1"/>
  <c r="L88" i="22" s="1"/>
  <c r="I48" i="22"/>
  <c r="H112" i="22"/>
  <c r="F50" i="22"/>
  <c r="H49" i="22"/>
  <c r="L49" i="22" s="1"/>
  <c r="H449" i="22"/>
  <c r="L449" i="22" s="1"/>
  <c r="G490" i="22"/>
  <c r="G209" i="22"/>
  <c r="H168" i="22"/>
  <c r="L168" i="22" s="1"/>
  <c r="L153" i="22" s="1"/>
  <c r="G153" i="22"/>
  <c r="G249" i="22"/>
  <c r="H208" i="22"/>
  <c r="L208" i="22" s="1"/>
  <c r="E458" i="22"/>
  <c r="E950" i="22"/>
  <c r="H248" i="22"/>
  <c r="L248" i="22" s="1"/>
  <c r="G289" i="22"/>
  <c r="G371" i="22" s="1"/>
  <c r="H371" i="22" s="1"/>
  <c r="L371" i="22" s="1"/>
  <c r="E337" i="22"/>
  <c r="G169" i="22"/>
  <c r="H128" i="22"/>
  <c r="L128" i="22" s="1"/>
  <c r="H649" i="22"/>
  <c r="L649" i="22" s="1"/>
  <c r="G690" i="22"/>
  <c r="E1032" i="22"/>
  <c r="E663" i="22"/>
  <c r="E130" i="22"/>
  <c r="E746" i="22"/>
  <c r="E499" i="22"/>
  <c r="H569" i="22"/>
  <c r="L569" i="22" s="1"/>
  <c r="G610" i="22"/>
  <c r="E1073" i="22"/>
  <c r="E1114" i="22"/>
  <c r="H288" i="22"/>
  <c r="L288" i="22" s="1"/>
  <c r="G329" i="22"/>
  <c r="G411" i="22" s="1"/>
  <c r="H411" i="22" s="1"/>
  <c r="L411" i="22" s="1"/>
  <c r="H489" i="22"/>
  <c r="L489" i="22" s="1"/>
  <c r="G530" i="22"/>
  <c r="E868" i="22"/>
  <c r="E704" i="22"/>
  <c r="E909" i="22"/>
  <c r="E294" i="22"/>
  <c r="H609" i="22"/>
  <c r="L609" i="22" s="1"/>
  <c r="G650" i="22"/>
  <c r="E581" i="22"/>
  <c r="H648" i="22"/>
  <c r="L648" i="22" s="1"/>
  <c r="G689" i="22"/>
  <c r="E540" i="22"/>
  <c r="E786" i="22"/>
  <c r="H328" i="22"/>
  <c r="L328" i="22" s="1"/>
  <c r="E827" i="22"/>
  <c r="E622" i="22"/>
  <c r="E992" i="22"/>
  <c r="H529" i="22"/>
  <c r="L529" i="22" s="1"/>
  <c r="G570" i="22"/>
  <c r="G450" i="22"/>
  <c r="F1116" i="22"/>
  <c r="F1079" i="22"/>
  <c r="F1036" i="22"/>
  <c r="F994" i="22"/>
  <c r="F952" i="22"/>
  <c r="F910" i="22"/>
  <c r="F872" i="22"/>
  <c r="F831" i="22"/>
  <c r="F790" i="22"/>
  <c r="F747" i="22"/>
  <c r="F707" i="22"/>
  <c r="F669" i="22"/>
  <c r="F626" i="22"/>
  <c r="F583" i="22"/>
  <c r="F545" i="22"/>
  <c r="F460" i="22"/>
  <c r="F337" i="22"/>
  <c r="F299" i="22"/>
  <c r="F259" i="22"/>
  <c r="F217" i="22"/>
  <c r="F174" i="22"/>
  <c r="F136" i="22"/>
  <c r="Q15" i="22" l="1"/>
  <c r="Q16" i="22" s="1"/>
  <c r="P18" i="22"/>
  <c r="R49" i="22"/>
  <c r="J49" i="22"/>
  <c r="K49" i="22"/>
  <c r="M49" i="22"/>
  <c r="N49" i="22"/>
  <c r="P49" i="22"/>
  <c r="O49" i="22"/>
  <c r="Q49" i="22"/>
  <c r="R208" i="22"/>
  <c r="N208" i="22"/>
  <c r="J208" i="22"/>
  <c r="K208" i="22"/>
  <c r="O208" i="22"/>
  <c r="M208" i="22"/>
  <c r="P208" i="22"/>
  <c r="I208" i="22"/>
  <c r="Q208" i="22"/>
  <c r="N569" i="22"/>
  <c r="O569" i="22"/>
  <c r="P569" i="22"/>
  <c r="K569" i="22"/>
  <c r="M569" i="22"/>
  <c r="I569" i="22"/>
  <c r="Q569" i="22"/>
  <c r="J569" i="22"/>
  <c r="R569" i="22"/>
  <c r="N529" i="22"/>
  <c r="M529" i="22"/>
  <c r="Q529" i="22"/>
  <c r="K529" i="22"/>
  <c r="I529" i="22"/>
  <c r="R529" i="22"/>
  <c r="J529" i="22"/>
  <c r="O529" i="22"/>
  <c r="P529" i="22"/>
  <c r="Q648" i="22"/>
  <c r="M648" i="22"/>
  <c r="O648" i="22"/>
  <c r="P648" i="22"/>
  <c r="N648" i="22"/>
  <c r="I648" i="22"/>
  <c r="K648" i="22"/>
  <c r="R648" i="22"/>
  <c r="J648" i="22"/>
  <c r="J489" i="22"/>
  <c r="K489" i="22"/>
  <c r="M489" i="22"/>
  <c r="N489" i="22"/>
  <c r="O489" i="22"/>
  <c r="I489" i="22"/>
  <c r="Q489" i="22"/>
  <c r="R489" i="22"/>
  <c r="P489" i="22"/>
  <c r="P168" i="22"/>
  <c r="P153" i="22" s="1"/>
  <c r="K168" i="22"/>
  <c r="K153" i="22" s="1"/>
  <c r="I168" i="22"/>
  <c r="I153" i="22" s="1"/>
  <c r="Q168" i="22"/>
  <c r="Q153" i="22" s="1"/>
  <c r="R168" i="22"/>
  <c r="R153" i="22" s="1"/>
  <c r="O168" i="22"/>
  <c r="O153" i="22" s="1"/>
  <c r="M168" i="22"/>
  <c r="M153" i="22" s="1"/>
  <c r="N168" i="22"/>
  <c r="N153" i="22" s="1"/>
  <c r="J168" i="22"/>
  <c r="J153" i="22" s="1"/>
  <c r="K88" i="22"/>
  <c r="P88" i="22"/>
  <c r="M88" i="22"/>
  <c r="N88" i="22"/>
  <c r="J88" i="22"/>
  <c r="Q88" i="22"/>
  <c r="O88" i="22"/>
  <c r="I88" i="22"/>
  <c r="R88" i="22"/>
  <c r="Q411" i="22"/>
  <c r="P411" i="22"/>
  <c r="M411" i="22"/>
  <c r="I411" i="22"/>
  <c r="O411" i="22"/>
  <c r="N411" i="22"/>
  <c r="K411" i="22"/>
  <c r="R411" i="22"/>
  <c r="J411" i="22"/>
  <c r="R649" i="22"/>
  <c r="K649" i="22"/>
  <c r="I649" i="22"/>
  <c r="N649" i="22"/>
  <c r="P649" i="22"/>
  <c r="O649" i="22"/>
  <c r="M649" i="22"/>
  <c r="Q649" i="22"/>
  <c r="J649" i="22"/>
  <c r="Q609" i="22"/>
  <c r="K609" i="22"/>
  <c r="P609" i="22"/>
  <c r="O609" i="22"/>
  <c r="M609" i="22"/>
  <c r="I609" i="22"/>
  <c r="J609" i="22"/>
  <c r="R609" i="22"/>
  <c r="N609" i="22"/>
  <c r="M288" i="22"/>
  <c r="J288" i="22"/>
  <c r="N288" i="22"/>
  <c r="K288" i="22"/>
  <c r="Q288" i="22"/>
  <c r="R288" i="22"/>
  <c r="O288" i="22"/>
  <c r="P288" i="22"/>
  <c r="I288" i="22"/>
  <c r="K248" i="22"/>
  <c r="Q248" i="22"/>
  <c r="M248" i="22"/>
  <c r="J248" i="22"/>
  <c r="P248" i="22"/>
  <c r="R248" i="22"/>
  <c r="O248" i="22"/>
  <c r="N248" i="22"/>
  <c r="I248" i="22"/>
  <c r="N128" i="22"/>
  <c r="M128" i="22"/>
  <c r="O128" i="22"/>
  <c r="Q128" i="22"/>
  <c r="P128" i="22"/>
  <c r="I128" i="22"/>
  <c r="J128" i="22"/>
  <c r="R128" i="22"/>
  <c r="K128" i="22"/>
  <c r="N371" i="22"/>
  <c r="M371" i="22"/>
  <c r="Q371" i="22"/>
  <c r="P371" i="22"/>
  <c r="J371" i="22"/>
  <c r="K371" i="22"/>
  <c r="R371" i="22"/>
  <c r="O371" i="22"/>
  <c r="I371" i="22"/>
  <c r="J328" i="22"/>
  <c r="R328" i="22"/>
  <c r="O328" i="22"/>
  <c r="K328" i="22"/>
  <c r="N328" i="22"/>
  <c r="P328" i="22"/>
  <c r="I328" i="22"/>
  <c r="M328" i="22"/>
  <c r="Q328" i="22"/>
  <c r="O449" i="22"/>
  <c r="K449" i="22"/>
  <c r="Q449" i="22"/>
  <c r="J449" i="22"/>
  <c r="I449" i="22"/>
  <c r="P449" i="22"/>
  <c r="N449" i="22"/>
  <c r="M449" i="22"/>
  <c r="R449" i="22"/>
  <c r="J87" i="22"/>
  <c r="M87" i="22"/>
  <c r="I87" i="22"/>
  <c r="O87" i="22"/>
  <c r="R87" i="22"/>
  <c r="P87" i="22"/>
  <c r="K87" i="22"/>
  <c r="N87" i="22"/>
  <c r="Q87" i="22"/>
  <c r="F6" i="17"/>
  <c r="S112" i="22"/>
  <c r="E383" i="22"/>
  <c r="E425" i="22"/>
  <c r="G129" i="22"/>
  <c r="G170" i="22" s="1"/>
  <c r="E49" i="22"/>
  <c r="T49" i="22" s="1"/>
  <c r="G89" i="22"/>
  <c r="H89" i="22" s="1"/>
  <c r="L89" i="22" s="1"/>
  <c r="I49" i="22"/>
  <c r="H153" i="22"/>
  <c r="G451" i="22"/>
  <c r="H650" i="22"/>
  <c r="L650" i="22" s="1"/>
  <c r="G691" i="22"/>
  <c r="H329" i="22"/>
  <c r="L329" i="22" s="1"/>
  <c r="H289" i="22"/>
  <c r="L289" i="22" s="1"/>
  <c r="G330" i="22"/>
  <c r="G412" i="22" s="1"/>
  <c r="H412" i="22" s="1"/>
  <c r="L412" i="22" s="1"/>
  <c r="H490" i="22"/>
  <c r="L490" i="22" s="1"/>
  <c r="G531" i="22"/>
  <c r="E705" i="22"/>
  <c r="E747" i="22"/>
  <c r="E664" i="22"/>
  <c r="E993" i="22"/>
  <c r="E787" i="22"/>
  <c r="H689" i="22"/>
  <c r="L689" i="22" s="1"/>
  <c r="G730" i="22"/>
  <c r="H610" i="22"/>
  <c r="L610" i="22" s="1"/>
  <c r="G651" i="22"/>
  <c r="E295" i="22"/>
  <c r="E951" i="22"/>
  <c r="G210" i="22"/>
  <c r="H169" i="22"/>
  <c r="L169" i="22" s="1"/>
  <c r="G250" i="22"/>
  <c r="H209" i="22"/>
  <c r="L209" i="22" s="1"/>
  <c r="L194" i="22" s="1"/>
  <c r="G194" i="22"/>
  <c r="H450" i="22"/>
  <c r="L450" i="22" s="1"/>
  <c r="G491" i="22"/>
  <c r="E623" i="22"/>
  <c r="E869" i="22"/>
  <c r="E1033" i="22"/>
  <c r="E910" i="22"/>
  <c r="H530" i="22"/>
  <c r="L530" i="22" s="1"/>
  <c r="G571" i="22"/>
  <c r="E1115" i="22"/>
  <c r="G731" i="22"/>
  <c r="H690" i="22"/>
  <c r="L690" i="22" s="1"/>
  <c r="E459" i="22"/>
  <c r="E828" i="22"/>
  <c r="E582" i="22"/>
  <c r="E131" i="22"/>
  <c r="F51" i="22"/>
  <c r="H50" i="22"/>
  <c r="L50" i="22" s="1"/>
  <c r="H570" i="22"/>
  <c r="L570" i="22" s="1"/>
  <c r="G611" i="22"/>
  <c r="E541" i="22"/>
  <c r="E1074" i="22"/>
  <c r="E500" i="22"/>
  <c r="E338" i="22"/>
  <c r="H249" i="22"/>
  <c r="L249" i="22" s="1"/>
  <c r="G290" i="22"/>
  <c r="G372" i="22" s="1"/>
  <c r="H372" i="22" s="1"/>
  <c r="L372" i="22" s="1"/>
  <c r="F1117" i="22"/>
  <c r="F1080" i="22"/>
  <c r="F1037" i="22"/>
  <c r="F995" i="22"/>
  <c r="F953" i="22"/>
  <c r="F911" i="22"/>
  <c r="F873" i="22"/>
  <c r="F832" i="22"/>
  <c r="F791" i="22"/>
  <c r="F748" i="22"/>
  <c r="F708" i="22"/>
  <c r="F670" i="22"/>
  <c r="F627" i="22"/>
  <c r="F584" i="22"/>
  <c r="F546" i="22"/>
  <c r="F506" i="22"/>
  <c r="F461" i="22"/>
  <c r="F338" i="22"/>
  <c r="F300" i="22"/>
  <c r="F260" i="22"/>
  <c r="F218" i="22"/>
  <c r="F175" i="22"/>
  <c r="F137" i="22"/>
  <c r="R50" i="22" l="1"/>
  <c r="J50" i="22"/>
  <c r="K50" i="22"/>
  <c r="M50" i="22"/>
  <c r="N50" i="22"/>
  <c r="P50" i="22"/>
  <c r="O50" i="22"/>
  <c r="Q50" i="22"/>
  <c r="I249" i="22"/>
  <c r="N249" i="22"/>
  <c r="Q249" i="22"/>
  <c r="P249" i="22"/>
  <c r="K249" i="22"/>
  <c r="R249" i="22"/>
  <c r="J249" i="22"/>
  <c r="O249" i="22"/>
  <c r="M249" i="22"/>
  <c r="N610" i="22"/>
  <c r="M610" i="22"/>
  <c r="P610" i="22"/>
  <c r="O610" i="22"/>
  <c r="K610" i="22"/>
  <c r="I610" i="22"/>
  <c r="J610" i="22"/>
  <c r="R610" i="22"/>
  <c r="Q610" i="22"/>
  <c r="O372" i="22"/>
  <c r="N372" i="22"/>
  <c r="Q372" i="22"/>
  <c r="M372" i="22"/>
  <c r="J372" i="22"/>
  <c r="R372" i="22"/>
  <c r="K372" i="22"/>
  <c r="I372" i="22"/>
  <c r="P372" i="22"/>
  <c r="N450" i="22"/>
  <c r="J450" i="22"/>
  <c r="P450" i="22"/>
  <c r="M450" i="22"/>
  <c r="O450" i="22"/>
  <c r="K450" i="22"/>
  <c r="Q450" i="22"/>
  <c r="I450" i="22"/>
  <c r="R450" i="22"/>
  <c r="O530" i="22"/>
  <c r="P530" i="22"/>
  <c r="N530" i="22"/>
  <c r="K530" i="22"/>
  <c r="M530" i="22"/>
  <c r="I530" i="22"/>
  <c r="Q530" i="22"/>
  <c r="R530" i="22"/>
  <c r="J530" i="22"/>
  <c r="M490" i="22"/>
  <c r="K490" i="22"/>
  <c r="N490" i="22"/>
  <c r="I490" i="22"/>
  <c r="Q490" i="22"/>
  <c r="R490" i="22"/>
  <c r="P490" i="22"/>
  <c r="O490" i="22"/>
  <c r="J490" i="22"/>
  <c r="J689" i="22"/>
  <c r="I689" i="22"/>
  <c r="P689" i="22"/>
  <c r="N689" i="22"/>
  <c r="K689" i="22"/>
  <c r="Q689" i="22"/>
  <c r="O689" i="22"/>
  <c r="R689" i="22"/>
  <c r="M689" i="22"/>
  <c r="O412" i="22"/>
  <c r="N412" i="22"/>
  <c r="J412" i="22"/>
  <c r="K412" i="22"/>
  <c r="Q412" i="22"/>
  <c r="P412" i="22"/>
  <c r="I412" i="22"/>
  <c r="M412" i="22"/>
  <c r="R412" i="22"/>
  <c r="M89" i="22"/>
  <c r="J89" i="22"/>
  <c r="R89" i="22"/>
  <c r="K89" i="22"/>
  <c r="N89" i="22"/>
  <c r="O89" i="22"/>
  <c r="P89" i="22"/>
  <c r="Q89" i="22"/>
  <c r="I89" i="22"/>
  <c r="O169" i="22"/>
  <c r="J169" i="22"/>
  <c r="N169" i="22"/>
  <c r="P169" i="22"/>
  <c r="Q169" i="22"/>
  <c r="I169" i="22"/>
  <c r="R169" i="22"/>
  <c r="K169" i="22"/>
  <c r="M169" i="22"/>
  <c r="K289" i="22"/>
  <c r="Q289" i="22"/>
  <c r="P289" i="22"/>
  <c r="J289" i="22"/>
  <c r="O289" i="22"/>
  <c r="M289" i="22"/>
  <c r="N289" i="22"/>
  <c r="I289" i="22"/>
  <c r="R289" i="22"/>
  <c r="Q690" i="22"/>
  <c r="R690" i="22"/>
  <c r="M690" i="22"/>
  <c r="P690" i="22"/>
  <c r="N690" i="22"/>
  <c r="O690" i="22"/>
  <c r="K690" i="22"/>
  <c r="I690" i="22"/>
  <c r="J690" i="22"/>
  <c r="K209" i="22"/>
  <c r="K194" i="22" s="1"/>
  <c r="P209" i="22"/>
  <c r="P194" i="22" s="1"/>
  <c r="M209" i="22"/>
  <c r="M194" i="22" s="1"/>
  <c r="Q209" i="22"/>
  <c r="Q194" i="22" s="1"/>
  <c r="R209" i="22"/>
  <c r="R194" i="22" s="1"/>
  <c r="J209" i="22"/>
  <c r="J194" i="22" s="1"/>
  <c r="I209" i="22"/>
  <c r="I194" i="22" s="1"/>
  <c r="O209" i="22"/>
  <c r="O194" i="22" s="1"/>
  <c r="N209" i="22"/>
  <c r="N194" i="22" s="1"/>
  <c r="Q329" i="22"/>
  <c r="J329" i="22"/>
  <c r="K329" i="22"/>
  <c r="O329" i="22"/>
  <c r="M329" i="22"/>
  <c r="P329" i="22"/>
  <c r="I329" i="22"/>
  <c r="N329" i="22"/>
  <c r="R329" i="22"/>
  <c r="Q570" i="22"/>
  <c r="M570" i="22"/>
  <c r="R570" i="22"/>
  <c r="O570" i="22"/>
  <c r="J570" i="22"/>
  <c r="P570" i="22"/>
  <c r="I570" i="22"/>
  <c r="N570" i="22"/>
  <c r="K570" i="22"/>
  <c r="P650" i="22"/>
  <c r="Q650" i="22"/>
  <c r="R650" i="22"/>
  <c r="M650" i="22"/>
  <c r="J650" i="22"/>
  <c r="K650" i="22"/>
  <c r="N650" i="22"/>
  <c r="I650" i="22"/>
  <c r="O650" i="22"/>
  <c r="S71" i="22"/>
  <c r="F5" i="17"/>
  <c r="F7" i="17"/>
  <c r="S153" i="22"/>
  <c r="E426" i="22"/>
  <c r="E384" i="22"/>
  <c r="H129" i="22"/>
  <c r="L129" i="22" s="1"/>
  <c r="E50" i="22"/>
  <c r="T50" i="22" s="1"/>
  <c r="G90" i="22"/>
  <c r="H90" i="22" s="1"/>
  <c r="L90" i="22" s="1"/>
  <c r="G130" i="22"/>
  <c r="G171" i="22" s="1"/>
  <c r="I50" i="22"/>
  <c r="H194" i="22"/>
  <c r="H651" i="22"/>
  <c r="L651" i="22" s="1"/>
  <c r="G692" i="22"/>
  <c r="E788" i="22"/>
  <c r="E748" i="22"/>
  <c r="H491" i="22"/>
  <c r="L491" i="22" s="1"/>
  <c r="G532" i="22"/>
  <c r="G251" i="22"/>
  <c r="H210" i="22"/>
  <c r="L210" i="22" s="1"/>
  <c r="G452" i="22"/>
  <c r="E1116" i="22"/>
  <c r="H290" i="22"/>
  <c r="L290" i="22" s="1"/>
  <c r="G331" i="22"/>
  <c r="G413" i="22" s="1"/>
  <c r="H413" i="22" s="1"/>
  <c r="L413" i="22" s="1"/>
  <c r="H611" i="22"/>
  <c r="L611" i="22" s="1"/>
  <c r="G652" i="22"/>
  <c r="E829" i="22"/>
  <c r="H571" i="22"/>
  <c r="L571" i="22" s="1"/>
  <c r="G612" i="22"/>
  <c r="H531" i="22"/>
  <c r="L531" i="22" s="1"/>
  <c r="G572" i="22"/>
  <c r="H451" i="22"/>
  <c r="L451" i="22" s="1"/>
  <c r="G492" i="22"/>
  <c r="E624" i="22"/>
  <c r="E1075" i="22"/>
  <c r="E1034" i="22"/>
  <c r="E296" i="22"/>
  <c r="E994" i="22"/>
  <c r="H691" i="22"/>
  <c r="L691" i="22" s="1"/>
  <c r="G732" i="22"/>
  <c r="E132" i="22"/>
  <c r="H731" i="22"/>
  <c r="L731" i="22" s="1"/>
  <c r="G772" i="22"/>
  <c r="H730" i="22"/>
  <c r="L730" i="22" s="1"/>
  <c r="G771" i="22"/>
  <c r="E542" i="22"/>
  <c r="E501" i="22"/>
  <c r="E460" i="22"/>
  <c r="E339" i="22"/>
  <c r="F52" i="22"/>
  <c r="H51" i="22"/>
  <c r="L51" i="22" s="1"/>
  <c r="E911" i="22"/>
  <c r="E870" i="22"/>
  <c r="E706" i="22"/>
  <c r="E583" i="22"/>
  <c r="G211" i="22"/>
  <c r="H170" i="22"/>
  <c r="L170" i="22" s="1"/>
  <c r="H250" i="22"/>
  <c r="L250" i="22" s="1"/>
  <c r="L235" i="22" s="1"/>
  <c r="G291" i="22"/>
  <c r="G373" i="22" s="1"/>
  <c r="G235" i="22"/>
  <c r="E952" i="22"/>
  <c r="E665" i="22"/>
  <c r="H330" i="22"/>
  <c r="L330" i="22" s="1"/>
  <c r="F1118" i="22"/>
  <c r="F1081" i="22"/>
  <c r="F1038" i="22"/>
  <c r="F996" i="22"/>
  <c r="F954" i="22"/>
  <c r="F912" i="22"/>
  <c r="F874" i="22"/>
  <c r="F833" i="22"/>
  <c r="F792" i="22"/>
  <c r="F749" i="22"/>
  <c r="F709" i="22"/>
  <c r="F671" i="22"/>
  <c r="F628" i="22"/>
  <c r="F585" i="22"/>
  <c r="F547" i="22"/>
  <c r="F507" i="22"/>
  <c r="F462" i="22"/>
  <c r="F339" i="22"/>
  <c r="F301" i="22"/>
  <c r="F261" i="22"/>
  <c r="F219" i="22"/>
  <c r="F176" i="22"/>
  <c r="F138" i="22"/>
  <c r="M730" i="22" l="1"/>
  <c r="J730" i="22"/>
  <c r="R730" i="22"/>
  <c r="N730" i="22"/>
  <c r="P730" i="22"/>
  <c r="I730" i="22"/>
  <c r="O730" i="22"/>
  <c r="K730" i="22"/>
  <c r="Q730" i="22"/>
  <c r="P210" i="22"/>
  <c r="O210" i="22"/>
  <c r="N210" i="22"/>
  <c r="I210" i="22"/>
  <c r="J210" i="22"/>
  <c r="K210" i="22"/>
  <c r="R210" i="22"/>
  <c r="Q210" i="22"/>
  <c r="M210" i="22"/>
  <c r="R51" i="22"/>
  <c r="J51" i="22"/>
  <c r="K51" i="22"/>
  <c r="M51" i="22"/>
  <c r="N51" i="22"/>
  <c r="P51" i="22"/>
  <c r="O51" i="22"/>
  <c r="Q51" i="22"/>
  <c r="Q571" i="22"/>
  <c r="O571" i="22"/>
  <c r="I571" i="22"/>
  <c r="N571" i="22"/>
  <c r="K571" i="22"/>
  <c r="M571" i="22"/>
  <c r="R571" i="22"/>
  <c r="J571" i="22"/>
  <c r="P571" i="22"/>
  <c r="P250" i="22"/>
  <c r="P235" i="22" s="1"/>
  <c r="J250" i="22"/>
  <c r="J235" i="22" s="1"/>
  <c r="M250" i="22"/>
  <c r="M235" i="22" s="1"/>
  <c r="Q250" i="22"/>
  <c r="Q235" i="22" s="1"/>
  <c r="O250" i="22"/>
  <c r="O235" i="22" s="1"/>
  <c r="N250" i="22"/>
  <c r="N235" i="22" s="1"/>
  <c r="I250" i="22"/>
  <c r="I235" i="22" s="1"/>
  <c r="K250" i="22"/>
  <c r="K235" i="22" s="1"/>
  <c r="R250" i="22"/>
  <c r="R235" i="22" s="1"/>
  <c r="J491" i="22"/>
  <c r="N491" i="22"/>
  <c r="M491" i="22"/>
  <c r="K491" i="22"/>
  <c r="O491" i="22"/>
  <c r="I491" i="22"/>
  <c r="Q491" i="22"/>
  <c r="R491" i="22"/>
  <c r="P491" i="22"/>
  <c r="J731" i="22"/>
  <c r="M731" i="22"/>
  <c r="I731" i="22"/>
  <c r="N731" i="22"/>
  <c r="Q731" i="22"/>
  <c r="P731" i="22"/>
  <c r="K731" i="22"/>
  <c r="R731" i="22"/>
  <c r="O731" i="22"/>
  <c r="P170" i="22"/>
  <c r="K170" i="22"/>
  <c r="M170" i="22"/>
  <c r="R170" i="22"/>
  <c r="J170" i="22"/>
  <c r="Q170" i="22"/>
  <c r="N170" i="22"/>
  <c r="I170" i="22"/>
  <c r="O170" i="22"/>
  <c r="N90" i="22"/>
  <c r="Q90" i="22"/>
  <c r="I90" i="22"/>
  <c r="R90" i="22"/>
  <c r="J90" i="22"/>
  <c r="M90" i="22"/>
  <c r="K90" i="22"/>
  <c r="O90" i="22"/>
  <c r="P90" i="22"/>
  <c r="M451" i="22"/>
  <c r="Q451" i="22"/>
  <c r="K451" i="22"/>
  <c r="N451" i="22"/>
  <c r="I451" i="22"/>
  <c r="R451" i="22"/>
  <c r="J451" i="22"/>
  <c r="P451" i="22"/>
  <c r="O451" i="22"/>
  <c r="J330" i="22"/>
  <c r="N330" i="22"/>
  <c r="O330" i="22"/>
  <c r="P330" i="22"/>
  <c r="Q330" i="22"/>
  <c r="M330" i="22"/>
  <c r="K330" i="22"/>
  <c r="I330" i="22"/>
  <c r="R330" i="22"/>
  <c r="N691" i="22"/>
  <c r="J691" i="22"/>
  <c r="K691" i="22"/>
  <c r="Q691" i="22"/>
  <c r="R691" i="22"/>
  <c r="P691" i="22"/>
  <c r="M691" i="22"/>
  <c r="O691" i="22"/>
  <c r="I691" i="22"/>
  <c r="M290" i="22"/>
  <c r="O290" i="22"/>
  <c r="P290" i="22"/>
  <c r="Q290" i="22"/>
  <c r="J290" i="22"/>
  <c r="I290" i="22"/>
  <c r="K290" i="22"/>
  <c r="N290" i="22"/>
  <c r="R290" i="22"/>
  <c r="O129" i="22"/>
  <c r="P129" i="22"/>
  <c r="J129" i="22"/>
  <c r="N129" i="22"/>
  <c r="K129" i="22"/>
  <c r="I129" i="22"/>
  <c r="Q129" i="22"/>
  <c r="R129" i="22"/>
  <c r="M129" i="22"/>
  <c r="Q611" i="22"/>
  <c r="R611" i="22"/>
  <c r="P611" i="22"/>
  <c r="O611" i="22"/>
  <c r="K611" i="22"/>
  <c r="J611" i="22"/>
  <c r="I611" i="22"/>
  <c r="M611" i="22"/>
  <c r="N611" i="22"/>
  <c r="Q413" i="22"/>
  <c r="I413" i="22"/>
  <c r="N413" i="22"/>
  <c r="O413" i="22"/>
  <c r="K413" i="22"/>
  <c r="P413" i="22"/>
  <c r="M413" i="22"/>
  <c r="J413" i="22"/>
  <c r="R413" i="22"/>
  <c r="N531" i="22"/>
  <c r="K531" i="22"/>
  <c r="R531" i="22"/>
  <c r="M531" i="22"/>
  <c r="O531" i="22"/>
  <c r="J531" i="22"/>
  <c r="Q531" i="22"/>
  <c r="P531" i="22"/>
  <c r="I531" i="22"/>
  <c r="N651" i="22"/>
  <c r="J651" i="22"/>
  <c r="I651" i="22"/>
  <c r="P651" i="22"/>
  <c r="O651" i="22"/>
  <c r="M651" i="22"/>
  <c r="Q651" i="22"/>
  <c r="R651" i="22"/>
  <c r="K651" i="22"/>
  <c r="F8" i="17"/>
  <c r="H130" i="22"/>
  <c r="L130" i="22" s="1"/>
  <c r="S194" i="22"/>
  <c r="E385" i="22"/>
  <c r="H373" i="22"/>
  <c r="L373" i="22" s="1"/>
  <c r="L358" i="22" s="1"/>
  <c r="G358" i="22"/>
  <c r="E427" i="22"/>
  <c r="G131" i="22"/>
  <c r="H131" i="22" s="1"/>
  <c r="L131" i="22" s="1"/>
  <c r="E51" i="22"/>
  <c r="T51" i="22" s="1"/>
  <c r="G91" i="22"/>
  <c r="G132" i="22" s="1"/>
  <c r="I51" i="22"/>
  <c r="H235" i="22"/>
  <c r="H652" i="22"/>
  <c r="L652" i="22" s="1"/>
  <c r="G693" i="22"/>
  <c r="H452" i="22"/>
  <c r="L452" i="22" s="1"/>
  <c r="G493" i="22"/>
  <c r="G453" i="22"/>
  <c r="E543" i="22"/>
  <c r="E995" i="22"/>
  <c r="E1076" i="22"/>
  <c r="H532" i="22"/>
  <c r="L532" i="22" s="1"/>
  <c r="G573" i="22"/>
  <c r="E912" i="22"/>
  <c r="H331" i="22"/>
  <c r="L331" i="22" s="1"/>
  <c r="E953" i="22"/>
  <c r="H251" i="22"/>
  <c r="L251" i="22" s="1"/>
  <c r="G292" i="22"/>
  <c r="G374" i="22" s="1"/>
  <c r="H291" i="22"/>
  <c r="L291" i="22" s="1"/>
  <c r="L276" i="22" s="1"/>
  <c r="G332" i="22"/>
  <c r="G414" i="22" s="1"/>
  <c r="G276" i="22"/>
  <c r="H732" i="22"/>
  <c r="L732" i="22" s="1"/>
  <c r="G773" i="22"/>
  <c r="E1035" i="22"/>
  <c r="E625" i="22"/>
  <c r="H692" i="22"/>
  <c r="L692" i="22" s="1"/>
  <c r="G733" i="22"/>
  <c r="E666" i="22"/>
  <c r="E707" i="22"/>
  <c r="F53" i="22"/>
  <c r="H52" i="22"/>
  <c r="L52" i="22" s="1"/>
  <c r="E461" i="22"/>
  <c r="H772" i="22"/>
  <c r="L772" i="22" s="1"/>
  <c r="G813" i="22"/>
  <c r="H492" i="22"/>
  <c r="L492" i="22" s="1"/>
  <c r="G533" i="22"/>
  <c r="H612" i="22"/>
  <c r="L612" i="22" s="1"/>
  <c r="G653" i="22"/>
  <c r="E749" i="22"/>
  <c r="G212" i="22"/>
  <c r="H171" i="22"/>
  <c r="L171" i="22" s="1"/>
  <c r="E871" i="22"/>
  <c r="H771" i="22"/>
  <c r="L771" i="22" s="1"/>
  <c r="G812" i="22"/>
  <c r="E1117" i="22"/>
  <c r="E133" i="22"/>
  <c r="E830" i="22"/>
  <c r="E584" i="22"/>
  <c r="G252" i="22"/>
  <c r="H211" i="22"/>
  <c r="L211" i="22" s="1"/>
  <c r="E340" i="22"/>
  <c r="E502" i="22"/>
  <c r="E297" i="22"/>
  <c r="H572" i="22"/>
  <c r="L572" i="22" s="1"/>
  <c r="G613" i="22"/>
  <c r="E789" i="22"/>
  <c r="F1119" i="22"/>
  <c r="F1082" i="22"/>
  <c r="F1039" i="22"/>
  <c r="F997" i="22"/>
  <c r="F955" i="22"/>
  <c r="F913" i="22"/>
  <c r="F875" i="22"/>
  <c r="F834" i="22"/>
  <c r="F793" i="22"/>
  <c r="F750" i="22"/>
  <c r="F710" i="22"/>
  <c r="F672" i="22"/>
  <c r="F629" i="22"/>
  <c r="F586" i="22"/>
  <c r="F548" i="22"/>
  <c r="F508" i="22"/>
  <c r="F463" i="22"/>
  <c r="F340" i="22"/>
  <c r="F302" i="22"/>
  <c r="F262" i="22"/>
  <c r="F220" i="22"/>
  <c r="F177" i="22"/>
  <c r="F139" i="22"/>
  <c r="Q171" i="22" l="1"/>
  <c r="J171" i="22"/>
  <c r="N171" i="22"/>
  <c r="P171" i="22"/>
  <c r="K171" i="22"/>
  <c r="M171" i="22"/>
  <c r="R171" i="22"/>
  <c r="O171" i="22"/>
  <c r="I171" i="22"/>
  <c r="I772" i="22"/>
  <c r="R772" i="22"/>
  <c r="K772" i="22"/>
  <c r="M772" i="22"/>
  <c r="P772" i="22"/>
  <c r="O772" i="22"/>
  <c r="J772" i="22"/>
  <c r="N772" i="22"/>
  <c r="Q772" i="22"/>
  <c r="Q251" i="22"/>
  <c r="I251" i="22"/>
  <c r="K251" i="22"/>
  <c r="P251" i="22"/>
  <c r="N251" i="22"/>
  <c r="M251" i="22"/>
  <c r="R251" i="22"/>
  <c r="O251" i="22"/>
  <c r="J251" i="22"/>
  <c r="J130" i="22"/>
  <c r="M130" i="22"/>
  <c r="O130" i="22"/>
  <c r="Q130" i="22"/>
  <c r="N130" i="22"/>
  <c r="P130" i="22"/>
  <c r="I130" i="22"/>
  <c r="K130" i="22"/>
  <c r="R130" i="22"/>
  <c r="R52" i="22"/>
  <c r="J52" i="22"/>
  <c r="K52" i="22"/>
  <c r="M52" i="22"/>
  <c r="N52" i="22"/>
  <c r="P52" i="22"/>
  <c r="Q52" i="22"/>
  <c r="O52" i="22"/>
  <c r="Q331" i="22"/>
  <c r="M331" i="22"/>
  <c r="R331" i="22"/>
  <c r="I331" i="22"/>
  <c r="N331" i="22"/>
  <c r="P331" i="22"/>
  <c r="K331" i="22"/>
  <c r="O331" i="22"/>
  <c r="J331" i="22"/>
  <c r="P131" i="22"/>
  <c r="K131" i="22"/>
  <c r="O131" i="22"/>
  <c r="R131" i="22"/>
  <c r="J131" i="22"/>
  <c r="M131" i="22"/>
  <c r="N131" i="22"/>
  <c r="Q131" i="22"/>
  <c r="I131" i="22"/>
  <c r="J211" i="22"/>
  <c r="K211" i="22"/>
  <c r="M211" i="22"/>
  <c r="I211" i="22"/>
  <c r="P211" i="22"/>
  <c r="N211" i="22"/>
  <c r="R211" i="22"/>
  <c r="O211" i="22"/>
  <c r="Q211" i="22"/>
  <c r="O572" i="22"/>
  <c r="J572" i="22"/>
  <c r="K572" i="22"/>
  <c r="R572" i="22"/>
  <c r="I572" i="22"/>
  <c r="Q572" i="22"/>
  <c r="N572" i="22"/>
  <c r="M572" i="22"/>
  <c r="P572" i="22"/>
  <c r="M732" i="22"/>
  <c r="J732" i="22"/>
  <c r="P732" i="22"/>
  <c r="O732" i="22"/>
  <c r="K732" i="22"/>
  <c r="N732" i="22"/>
  <c r="Q732" i="22"/>
  <c r="R732" i="22"/>
  <c r="I732" i="22"/>
  <c r="M452" i="22"/>
  <c r="K452" i="22"/>
  <c r="Q452" i="22"/>
  <c r="N452" i="22"/>
  <c r="I452" i="22"/>
  <c r="O452" i="22"/>
  <c r="J452" i="22"/>
  <c r="P452" i="22"/>
  <c r="R452" i="22"/>
  <c r="M612" i="22"/>
  <c r="N612" i="22"/>
  <c r="I612" i="22"/>
  <c r="K612" i="22"/>
  <c r="Q612" i="22"/>
  <c r="R612" i="22"/>
  <c r="J612" i="22"/>
  <c r="O612" i="22"/>
  <c r="P612" i="22"/>
  <c r="O532" i="22"/>
  <c r="R532" i="22"/>
  <c r="N532" i="22"/>
  <c r="K532" i="22"/>
  <c r="M532" i="22"/>
  <c r="J532" i="22"/>
  <c r="P532" i="22"/>
  <c r="Q532" i="22"/>
  <c r="I532" i="22"/>
  <c r="P652" i="22"/>
  <c r="I652" i="22"/>
  <c r="K652" i="22"/>
  <c r="J652" i="22"/>
  <c r="Q652" i="22"/>
  <c r="R652" i="22"/>
  <c r="M652" i="22"/>
  <c r="O652" i="22"/>
  <c r="N652" i="22"/>
  <c r="O373" i="22"/>
  <c r="O358" i="22" s="1"/>
  <c r="M373" i="22"/>
  <c r="M358" i="22" s="1"/>
  <c r="K373" i="22"/>
  <c r="K358" i="22" s="1"/>
  <c r="N373" i="22"/>
  <c r="N358" i="22" s="1"/>
  <c r="P373" i="22"/>
  <c r="P358" i="22" s="1"/>
  <c r="Q373" i="22"/>
  <c r="Q358" i="22" s="1"/>
  <c r="I373" i="22"/>
  <c r="I358" i="22" s="1"/>
  <c r="J373" i="22"/>
  <c r="J358" i="22" s="1"/>
  <c r="F12" i="17" s="1"/>
  <c r="R373" i="22"/>
  <c r="R358" i="22" s="1"/>
  <c r="P692" i="22"/>
  <c r="O692" i="22"/>
  <c r="R692" i="22"/>
  <c r="N692" i="22"/>
  <c r="J692" i="22"/>
  <c r="I692" i="22"/>
  <c r="M692" i="22"/>
  <c r="Q692" i="22"/>
  <c r="K692" i="22"/>
  <c r="M771" i="22"/>
  <c r="O771" i="22"/>
  <c r="P771" i="22"/>
  <c r="K771" i="22"/>
  <c r="J771" i="22"/>
  <c r="Q771" i="22"/>
  <c r="I771" i="22"/>
  <c r="R771" i="22"/>
  <c r="N771" i="22"/>
  <c r="J492" i="22"/>
  <c r="P492" i="22"/>
  <c r="K492" i="22"/>
  <c r="Q492" i="22"/>
  <c r="I492" i="22"/>
  <c r="N492" i="22"/>
  <c r="M492" i="22"/>
  <c r="O492" i="22"/>
  <c r="R492" i="22"/>
  <c r="N291" i="22"/>
  <c r="N276" i="22" s="1"/>
  <c r="I291" i="22"/>
  <c r="I276" i="22" s="1"/>
  <c r="K291" i="22"/>
  <c r="K276" i="22" s="1"/>
  <c r="R291" i="22"/>
  <c r="R276" i="22" s="1"/>
  <c r="Q291" i="22"/>
  <c r="Q276" i="22" s="1"/>
  <c r="J291" i="22"/>
  <c r="J276" i="22" s="1"/>
  <c r="M291" i="22"/>
  <c r="M276" i="22" s="1"/>
  <c r="O291" i="22"/>
  <c r="O276" i="22" s="1"/>
  <c r="P291" i="22"/>
  <c r="P276" i="22" s="1"/>
  <c r="F9" i="17"/>
  <c r="S235" i="22"/>
  <c r="H374" i="22"/>
  <c r="L374" i="22" s="1"/>
  <c r="E386" i="22"/>
  <c r="H414" i="22"/>
  <c r="L414" i="22" s="1"/>
  <c r="L399" i="22" s="1"/>
  <c r="G399" i="22"/>
  <c r="E428" i="22"/>
  <c r="H358" i="22"/>
  <c r="G172" i="22"/>
  <c r="H172" i="22" s="1"/>
  <c r="L172" i="22" s="1"/>
  <c r="E52" i="22"/>
  <c r="T52" i="22" s="1"/>
  <c r="G92" i="22"/>
  <c r="H92" i="22" s="1"/>
  <c r="L92" i="22" s="1"/>
  <c r="H91" i="22"/>
  <c r="L91" i="22" s="1"/>
  <c r="I52" i="22"/>
  <c r="H276" i="22"/>
  <c r="H252" i="22"/>
  <c r="L252" i="22" s="1"/>
  <c r="G293" i="22"/>
  <c r="G375" i="22" s="1"/>
  <c r="H375" i="22" s="1"/>
  <c r="L375" i="22" s="1"/>
  <c r="E831" i="22"/>
  <c r="H653" i="22"/>
  <c r="L653" i="22" s="1"/>
  <c r="G694" i="22"/>
  <c r="E667" i="22"/>
  <c r="H613" i="22"/>
  <c r="L613" i="22" s="1"/>
  <c r="G654" i="22"/>
  <c r="G173" i="22"/>
  <c r="H132" i="22"/>
  <c r="L132" i="22" s="1"/>
  <c r="G253" i="22"/>
  <c r="H212" i="22"/>
  <c r="L212" i="22" s="1"/>
  <c r="H573" i="22"/>
  <c r="L573" i="22" s="1"/>
  <c r="G614" i="22"/>
  <c r="E996" i="22"/>
  <c r="H493" i="22"/>
  <c r="L493" i="22" s="1"/>
  <c r="G534" i="22"/>
  <c r="H812" i="22"/>
  <c r="L812" i="22" s="1"/>
  <c r="G853" i="22"/>
  <c r="H733" i="22"/>
  <c r="L733" i="22" s="1"/>
  <c r="G774" i="22"/>
  <c r="E134" i="22"/>
  <c r="H332" i="22"/>
  <c r="L332" i="22" s="1"/>
  <c r="L317" i="22" s="1"/>
  <c r="G317" i="22"/>
  <c r="E341" i="22"/>
  <c r="F54" i="22"/>
  <c r="H53" i="22"/>
  <c r="L53" i="22" s="1"/>
  <c r="E626" i="22"/>
  <c r="E954" i="22"/>
  <c r="E544" i="22"/>
  <c r="H693" i="22"/>
  <c r="L693" i="22" s="1"/>
  <c r="G734" i="22"/>
  <c r="E298" i="22"/>
  <c r="E503" i="22"/>
  <c r="E462" i="22"/>
  <c r="H533" i="22"/>
  <c r="L533" i="22" s="1"/>
  <c r="G574" i="22"/>
  <c r="E585" i="22"/>
  <c r="E913" i="22"/>
  <c r="H453" i="22"/>
  <c r="L453" i="22" s="1"/>
  <c r="G494" i="22"/>
  <c r="E790" i="22"/>
  <c r="E1118" i="22"/>
  <c r="E872" i="22"/>
  <c r="E750" i="22"/>
  <c r="H813" i="22"/>
  <c r="L813" i="22" s="1"/>
  <c r="G854" i="22"/>
  <c r="E708" i="22"/>
  <c r="E1036" i="22"/>
  <c r="H292" i="22"/>
  <c r="L292" i="22" s="1"/>
  <c r="G333" i="22"/>
  <c r="G415" i="22" s="1"/>
  <c r="H773" i="22"/>
  <c r="L773" i="22" s="1"/>
  <c r="G814" i="22"/>
  <c r="G454" i="22"/>
  <c r="E1077" i="22"/>
  <c r="F1120" i="22"/>
  <c r="F1083" i="22"/>
  <c r="F1040" i="22"/>
  <c r="F998" i="22"/>
  <c r="F956" i="22"/>
  <c r="F914" i="22"/>
  <c r="F876" i="22"/>
  <c r="F835" i="22"/>
  <c r="F794" i="22"/>
  <c r="F751" i="22"/>
  <c r="F711" i="22"/>
  <c r="F673" i="22"/>
  <c r="F630" i="22"/>
  <c r="F587" i="22"/>
  <c r="F549" i="22"/>
  <c r="F509" i="22"/>
  <c r="F464" i="22"/>
  <c r="F341" i="22"/>
  <c r="F303" i="22"/>
  <c r="F263" i="22"/>
  <c r="F221" i="22"/>
  <c r="F178" i="22"/>
  <c r="F140" i="22"/>
  <c r="O252" i="22" l="1"/>
  <c r="J252" i="22"/>
  <c r="R252" i="22"/>
  <c r="M252" i="22"/>
  <c r="I252" i="22"/>
  <c r="Q252" i="22"/>
  <c r="K252" i="22"/>
  <c r="N252" i="22"/>
  <c r="P252" i="22"/>
  <c r="P453" i="22"/>
  <c r="R453" i="22"/>
  <c r="O453" i="22"/>
  <c r="M453" i="22"/>
  <c r="Q453" i="22"/>
  <c r="N453" i="22"/>
  <c r="I453" i="22"/>
  <c r="J453" i="22"/>
  <c r="K453" i="22"/>
  <c r="N493" i="22"/>
  <c r="I493" i="22"/>
  <c r="M493" i="22"/>
  <c r="O493" i="22"/>
  <c r="P493" i="22"/>
  <c r="R493" i="22"/>
  <c r="K493" i="22"/>
  <c r="J493" i="22"/>
  <c r="Q493" i="22"/>
  <c r="O292" i="22"/>
  <c r="M292" i="22"/>
  <c r="N292" i="22"/>
  <c r="P292" i="22"/>
  <c r="Q292" i="22"/>
  <c r="J292" i="22"/>
  <c r="R292" i="22"/>
  <c r="I292" i="22"/>
  <c r="K292" i="22"/>
  <c r="R332" i="22"/>
  <c r="R317" i="22" s="1"/>
  <c r="P332" i="22"/>
  <c r="P317" i="22" s="1"/>
  <c r="I332" i="22"/>
  <c r="I317" i="22" s="1"/>
  <c r="M332" i="22"/>
  <c r="M317" i="22" s="1"/>
  <c r="Q332" i="22"/>
  <c r="Q317" i="22" s="1"/>
  <c r="O332" i="22"/>
  <c r="O317" i="22" s="1"/>
  <c r="N332" i="22"/>
  <c r="N317" i="22" s="1"/>
  <c r="K332" i="22"/>
  <c r="K317" i="22" s="1"/>
  <c r="J332" i="22"/>
  <c r="J317" i="22" s="1"/>
  <c r="F11" i="17" s="1"/>
  <c r="O613" i="22"/>
  <c r="P613" i="22"/>
  <c r="I613" i="22"/>
  <c r="Q613" i="22"/>
  <c r="R613" i="22"/>
  <c r="K613" i="22"/>
  <c r="M613" i="22"/>
  <c r="N613" i="22"/>
  <c r="J613" i="22"/>
  <c r="P91" i="22"/>
  <c r="O91" i="22"/>
  <c r="Q91" i="22"/>
  <c r="M91" i="22"/>
  <c r="N91" i="22"/>
  <c r="J91" i="22"/>
  <c r="I91" i="22"/>
  <c r="K91" i="22"/>
  <c r="R91" i="22"/>
  <c r="N573" i="22"/>
  <c r="R573" i="22"/>
  <c r="K573" i="22"/>
  <c r="J573" i="22"/>
  <c r="I573" i="22"/>
  <c r="Q573" i="22"/>
  <c r="O573" i="22"/>
  <c r="M573" i="22"/>
  <c r="P573" i="22"/>
  <c r="K92" i="22"/>
  <c r="P92" i="22"/>
  <c r="O92" i="22"/>
  <c r="I92" i="22"/>
  <c r="Q92" i="22"/>
  <c r="M92" i="22"/>
  <c r="R92" i="22"/>
  <c r="N92" i="22"/>
  <c r="J92" i="22"/>
  <c r="O374" i="22"/>
  <c r="N374" i="22"/>
  <c r="M374" i="22"/>
  <c r="P374" i="22"/>
  <c r="K374" i="22"/>
  <c r="J374" i="22"/>
  <c r="I374" i="22"/>
  <c r="R374" i="22"/>
  <c r="Q374" i="22"/>
  <c r="J693" i="22"/>
  <c r="I693" i="22"/>
  <c r="K693" i="22"/>
  <c r="M693" i="22"/>
  <c r="P693" i="22"/>
  <c r="O693" i="22"/>
  <c r="N693" i="22"/>
  <c r="R693" i="22"/>
  <c r="Q693" i="22"/>
  <c r="K773" i="22"/>
  <c r="N773" i="22"/>
  <c r="M773" i="22"/>
  <c r="I773" i="22"/>
  <c r="R773" i="22"/>
  <c r="O773" i="22"/>
  <c r="J773" i="22"/>
  <c r="Q773" i="22"/>
  <c r="P773" i="22"/>
  <c r="M533" i="22"/>
  <c r="P533" i="22"/>
  <c r="J533" i="22"/>
  <c r="O533" i="22"/>
  <c r="R533" i="22"/>
  <c r="N533" i="22"/>
  <c r="I533" i="22"/>
  <c r="Q533" i="22"/>
  <c r="K533" i="22"/>
  <c r="M733" i="22"/>
  <c r="I733" i="22"/>
  <c r="O733" i="22"/>
  <c r="R733" i="22"/>
  <c r="K733" i="22"/>
  <c r="N733" i="22"/>
  <c r="Q733" i="22"/>
  <c r="J733" i="22"/>
  <c r="P733" i="22"/>
  <c r="O212" i="22"/>
  <c r="Q212" i="22"/>
  <c r="N212" i="22"/>
  <c r="R212" i="22"/>
  <c r="J212" i="22"/>
  <c r="K212" i="22"/>
  <c r="M212" i="22"/>
  <c r="I212" i="22"/>
  <c r="P212" i="22"/>
  <c r="K653" i="22"/>
  <c r="N653" i="22"/>
  <c r="J653" i="22"/>
  <c r="M653" i="22"/>
  <c r="R653" i="22"/>
  <c r="P653" i="22"/>
  <c r="Q653" i="22"/>
  <c r="O653" i="22"/>
  <c r="I653" i="22"/>
  <c r="Q375" i="22"/>
  <c r="O375" i="22"/>
  <c r="M375" i="22"/>
  <c r="P375" i="22"/>
  <c r="I375" i="22"/>
  <c r="R375" i="22"/>
  <c r="J375" i="22"/>
  <c r="N375" i="22"/>
  <c r="K375" i="22"/>
  <c r="Q414" i="22"/>
  <c r="Q399" i="22" s="1"/>
  <c r="P414" i="22"/>
  <c r="P399" i="22" s="1"/>
  <c r="K414" i="22"/>
  <c r="K399" i="22" s="1"/>
  <c r="J414" i="22"/>
  <c r="J399" i="22" s="1"/>
  <c r="F13" i="17" s="1"/>
  <c r="M414" i="22"/>
  <c r="M399" i="22" s="1"/>
  <c r="O414" i="22"/>
  <c r="O399" i="22" s="1"/>
  <c r="N414" i="22"/>
  <c r="N399" i="22" s="1"/>
  <c r="R414" i="22"/>
  <c r="R399" i="22" s="1"/>
  <c r="I414" i="22"/>
  <c r="I399" i="22" s="1"/>
  <c r="N813" i="22"/>
  <c r="M813" i="22"/>
  <c r="I813" i="22"/>
  <c r="K813" i="22"/>
  <c r="J813" i="22"/>
  <c r="R813" i="22"/>
  <c r="P813" i="22"/>
  <c r="Q813" i="22"/>
  <c r="O813" i="22"/>
  <c r="R53" i="22"/>
  <c r="J53" i="22"/>
  <c r="K53" i="22"/>
  <c r="M53" i="22"/>
  <c r="N53" i="22"/>
  <c r="P53" i="22"/>
  <c r="O53" i="22"/>
  <c r="Q53" i="22"/>
  <c r="M172" i="22"/>
  <c r="J172" i="22"/>
  <c r="O172" i="22"/>
  <c r="N172" i="22"/>
  <c r="Q172" i="22"/>
  <c r="R172" i="22"/>
  <c r="P172" i="22"/>
  <c r="I172" i="22"/>
  <c r="K172" i="22"/>
  <c r="J812" i="22"/>
  <c r="O812" i="22"/>
  <c r="R812" i="22"/>
  <c r="Q812" i="22"/>
  <c r="P812" i="22"/>
  <c r="K812" i="22"/>
  <c r="N812" i="22"/>
  <c r="I812" i="22"/>
  <c r="M812" i="22"/>
  <c r="P132" i="22"/>
  <c r="Q132" i="22"/>
  <c r="J132" i="22"/>
  <c r="K132" i="22"/>
  <c r="I132" i="22"/>
  <c r="R132" i="22"/>
  <c r="N132" i="22"/>
  <c r="O132" i="22"/>
  <c r="M132" i="22"/>
  <c r="F10" i="17"/>
  <c r="S358" i="22"/>
  <c r="S276" i="22"/>
  <c r="G213" i="22"/>
  <c r="G254" i="22" s="1"/>
  <c r="G133" i="22"/>
  <c r="H133" i="22" s="1"/>
  <c r="L133" i="22" s="1"/>
  <c r="E429" i="22"/>
  <c r="H415" i="22"/>
  <c r="L415" i="22" s="1"/>
  <c r="H399" i="22"/>
  <c r="E387" i="22"/>
  <c r="E53" i="22"/>
  <c r="T53" i="22" s="1"/>
  <c r="G93" i="22"/>
  <c r="H93" i="22" s="1"/>
  <c r="L93" i="22" s="1"/>
  <c r="I53" i="22"/>
  <c r="H317" i="22"/>
  <c r="E1037" i="22"/>
  <c r="E751" i="22"/>
  <c r="E299" i="22"/>
  <c r="E1078" i="22"/>
  <c r="E791" i="22"/>
  <c r="H734" i="22"/>
  <c r="L734" i="22" s="1"/>
  <c r="G775" i="22"/>
  <c r="H534" i="22"/>
  <c r="L534" i="22" s="1"/>
  <c r="G575" i="22"/>
  <c r="H654" i="22"/>
  <c r="L654" i="22" s="1"/>
  <c r="G695" i="22"/>
  <c r="G214" i="22"/>
  <c r="H173" i="22"/>
  <c r="L173" i="22" s="1"/>
  <c r="E668" i="22"/>
  <c r="E709" i="22"/>
  <c r="H494" i="22"/>
  <c r="L494" i="22" s="1"/>
  <c r="G535" i="22"/>
  <c r="E586" i="22"/>
  <c r="E342" i="22"/>
  <c r="H774" i="22"/>
  <c r="L774" i="22" s="1"/>
  <c r="G815" i="22"/>
  <c r="H694" i="22"/>
  <c r="L694" i="22" s="1"/>
  <c r="G735" i="22"/>
  <c r="H293" i="22"/>
  <c r="L293" i="22" s="1"/>
  <c r="G334" i="22"/>
  <c r="G416" i="22" s="1"/>
  <c r="H416" i="22" s="1"/>
  <c r="L416" i="22" s="1"/>
  <c r="H854" i="22"/>
  <c r="L854" i="22" s="1"/>
  <c r="G895" i="22"/>
  <c r="E463" i="22"/>
  <c r="E627" i="22"/>
  <c r="H333" i="22"/>
  <c r="L333" i="22" s="1"/>
  <c r="E545" i="22"/>
  <c r="G174" i="22"/>
  <c r="E997" i="22"/>
  <c r="H253" i="22"/>
  <c r="L253" i="22" s="1"/>
  <c r="G294" i="22"/>
  <c r="G376" i="22" s="1"/>
  <c r="H376" i="22" s="1"/>
  <c r="L376" i="22" s="1"/>
  <c r="H454" i="22"/>
  <c r="L454" i="22" s="1"/>
  <c r="G495" i="22"/>
  <c r="E873" i="22"/>
  <c r="E914" i="22"/>
  <c r="H574" i="22"/>
  <c r="L574" i="22" s="1"/>
  <c r="G615" i="22"/>
  <c r="E135" i="22"/>
  <c r="H614" i="22"/>
  <c r="L614" i="22" s="1"/>
  <c r="G655" i="22"/>
  <c r="H853" i="22"/>
  <c r="L853" i="22" s="1"/>
  <c r="G894" i="22"/>
  <c r="E832" i="22"/>
  <c r="H814" i="22"/>
  <c r="L814" i="22" s="1"/>
  <c r="G855" i="22"/>
  <c r="E1119" i="22"/>
  <c r="E504" i="22"/>
  <c r="E955" i="22"/>
  <c r="F55" i="22"/>
  <c r="H54" i="22"/>
  <c r="L54" i="22" s="1"/>
  <c r="G455" i="22"/>
  <c r="F1121" i="22"/>
  <c r="F1084" i="22"/>
  <c r="F1041" i="22"/>
  <c r="F999" i="22"/>
  <c r="F957" i="22"/>
  <c r="F915" i="22"/>
  <c r="F877" i="22"/>
  <c r="F836" i="22"/>
  <c r="F795" i="22"/>
  <c r="F752" i="22"/>
  <c r="F712" i="22"/>
  <c r="F674" i="22"/>
  <c r="F631" i="22"/>
  <c r="F588" i="22"/>
  <c r="F550" i="22"/>
  <c r="F510" i="22"/>
  <c r="F465" i="22"/>
  <c r="F342" i="22"/>
  <c r="F304" i="22"/>
  <c r="F264" i="22"/>
  <c r="F222" i="22"/>
  <c r="F179" i="22"/>
  <c r="F141" i="22"/>
  <c r="J454" i="22" l="1"/>
  <c r="I454" i="22"/>
  <c r="N454" i="22"/>
  <c r="Q454" i="22"/>
  <c r="R454" i="22"/>
  <c r="P454" i="22"/>
  <c r="M454" i="22"/>
  <c r="O454" i="22"/>
  <c r="K454" i="22"/>
  <c r="P614" i="22"/>
  <c r="N614" i="22"/>
  <c r="O614" i="22"/>
  <c r="Q614" i="22"/>
  <c r="I614" i="22"/>
  <c r="R614" i="22"/>
  <c r="M614" i="22"/>
  <c r="K614" i="22"/>
  <c r="J614" i="22"/>
  <c r="M376" i="22"/>
  <c r="O376" i="22"/>
  <c r="I376" i="22"/>
  <c r="N376" i="22"/>
  <c r="R376" i="22"/>
  <c r="K376" i="22"/>
  <c r="Q376" i="22"/>
  <c r="P376" i="22"/>
  <c r="J376" i="22"/>
  <c r="N415" i="22"/>
  <c r="O415" i="22"/>
  <c r="K415" i="22"/>
  <c r="I415" i="22"/>
  <c r="P415" i="22"/>
  <c r="J415" i="22"/>
  <c r="Q415" i="22"/>
  <c r="M415" i="22"/>
  <c r="R415" i="22"/>
  <c r="M416" i="22"/>
  <c r="K416" i="22"/>
  <c r="I416" i="22"/>
  <c r="Q416" i="22"/>
  <c r="R416" i="22"/>
  <c r="J416" i="22"/>
  <c r="O416" i="22"/>
  <c r="N416" i="22"/>
  <c r="P416" i="22"/>
  <c r="N574" i="22"/>
  <c r="K574" i="22"/>
  <c r="P574" i="22"/>
  <c r="O574" i="22"/>
  <c r="M574" i="22"/>
  <c r="Q574" i="22"/>
  <c r="I574" i="22"/>
  <c r="R574" i="22"/>
  <c r="J574" i="22"/>
  <c r="N494" i="22"/>
  <c r="Q494" i="22"/>
  <c r="P494" i="22"/>
  <c r="J494" i="22"/>
  <c r="I494" i="22"/>
  <c r="K494" i="22"/>
  <c r="M494" i="22"/>
  <c r="R494" i="22"/>
  <c r="O494" i="22"/>
  <c r="Q133" i="22"/>
  <c r="P133" i="22"/>
  <c r="J133" i="22"/>
  <c r="N133" i="22"/>
  <c r="K133" i="22"/>
  <c r="M133" i="22"/>
  <c r="O133" i="22"/>
  <c r="I133" i="22"/>
  <c r="R133" i="22"/>
  <c r="O253" i="22"/>
  <c r="I253" i="22"/>
  <c r="M253" i="22"/>
  <c r="J253" i="22"/>
  <c r="Q253" i="22"/>
  <c r="N253" i="22"/>
  <c r="K253" i="22"/>
  <c r="P253" i="22"/>
  <c r="R253" i="22"/>
  <c r="J654" i="22"/>
  <c r="N654" i="22"/>
  <c r="K654" i="22"/>
  <c r="M654" i="22"/>
  <c r="O654" i="22"/>
  <c r="R654" i="22"/>
  <c r="P654" i="22"/>
  <c r="Q654" i="22"/>
  <c r="I654" i="22"/>
  <c r="P814" i="22"/>
  <c r="J814" i="22"/>
  <c r="M814" i="22"/>
  <c r="N814" i="22"/>
  <c r="O814" i="22"/>
  <c r="I814" i="22"/>
  <c r="Q814" i="22"/>
  <c r="R814" i="22"/>
  <c r="K814" i="22"/>
  <c r="O293" i="22"/>
  <c r="Q293" i="22"/>
  <c r="N293" i="22"/>
  <c r="P293" i="22"/>
  <c r="M293" i="22"/>
  <c r="I293" i="22"/>
  <c r="J293" i="22"/>
  <c r="K293" i="22"/>
  <c r="R293" i="22"/>
  <c r="Q534" i="22"/>
  <c r="M534" i="22"/>
  <c r="P534" i="22"/>
  <c r="I534" i="22"/>
  <c r="O534" i="22"/>
  <c r="J534" i="22"/>
  <c r="R534" i="22"/>
  <c r="K534" i="22"/>
  <c r="N534" i="22"/>
  <c r="R54" i="22"/>
  <c r="J54" i="22"/>
  <c r="K54" i="22"/>
  <c r="M54" i="22"/>
  <c r="N54" i="22"/>
  <c r="P54" i="22"/>
  <c r="O54" i="22"/>
  <c r="Q54" i="22"/>
  <c r="K333" i="22"/>
  <c r="N333" i="22"/>
  <c r="I333" i="22"/>
  <c r="J333" i="22"/>
  <c r="O333" i="22"/>
  <c r="Q333" i="22"/>
  <c r="M333" i="22"/>
  <c r="R333" i="22"/>
  <c r="P333" i="22"/>
  <c r="M694" i="22"/>
  <c r="O694" i="22"/>
  <c r="Q694" i="22"/>
  <c r="R694" i="22"/>
  <c r="N694" i="22"/>
  <c r="J694" i="22"/>
  <c r="I694" i="22"/>
  <c r="K694" i="22"/>
  <c r="P694" i="22"/>
  <c r="M734" i="22"/>
  <c r="J734" i="22"/>
  <c r="O734" i="22"/>
  <c r="R734" i="22"/>
  <c r="K734" i="22"/>
  <c r="Q734" i="22"/>
  <c r="I734" i="22"/>
  <c r="N734" i="22"/>
  <c r="P734" i="22"/>
  <c r="K93" i="22"/>
  <c r="I93" i="22"/>
  <c r="R93" i="22"/>
  <c r="Q93" i="22"/>
  <c r="P93" i="22"/>
  <c r="J93" i="22"/>
  <c r="M93" i="22"/>
  <c r="O93" i="22"/>
  <c r="N93" i="22"/>
  <c r="P774" i="22"/>
  <c r="J774" i="22"/>
  <c r="O774" i="22"/>
  <c r="N774" i="22"/>
  <c r="I774" i="22"/>
  <c r="R774" i="22"/>
  <c r="Q774" i="22"/>
  <c r="M774" i="22"/>
  <c r="K774" i="22"/>
  <c r="K854" i="22"/>
  <c r="N854" i="22"/>
  <c r="P854" i="22"/>
  <c r="M854" i="22"/>
  <c r="Q854" i="22"/>
  <c r="I854" i="22"/>
  <c r="R854" i="22"/>
  <c r="O854" i="22"/>
  <c r="J854" i="22"/>
  <c r="Q853" i="22"/>
  <c r="K853" i="22"/>
  <c r="O853" i="22"/>
  <c r="I853" i="22"/>
  <c r="J853" i="22"/>
  <c r="R853" i="22"/>
  <c r="N853" i="22"/>
  <c r="P853" i="22"/>
  <c r="M853" i="22"/>
  <c r="M173" i="22"/>
  <c r="J173" i="22"/>
  <c r="N173" i="22"/>
  <c r="Q173" i="22"/>
  <c r="I173" i="22"/>
  <c r="P173" i="22"/>
  <c r="R173" i="22"/>
  <c r="K173" i="22"/>
  <c r="O173" i="22"/>
  <c r="S317" i="22"/>
  <c r="S399" i="22"/>
  <c r="H213" i="22"/>
  <c r="L213" i="22" s="1"/>
  <c r="E388" i="22"/>
  <c r="E430" i="22"/>
  <c r="G134" i="22"/>
  <c r="H134" i="22" s="1"/>
  <c r="L134" i="22" s="1"/>
  <c r="E54" i="22"/>
  <c r="T54" i="22" s="1"/>
  <c r="G94" i="22"/>
  <c r="H94" i="22" s="1"/>
  <c r="L94" i="22" s="1"/>
  <c r="I54" i="22"/>
  <c r="H815" i="22"/>
  <c r="L815" i="22" s="1"/>
  <c r="G856" i="22"/>
  <c r="E792" i="22"/>
  <c r="H855" i="22"/>
  <c r="L855" i="22" s="1"/>
  <c r="G896" i="22"/>
  <c r="E587" i="22"/>
  <c r="E752" i="22"/>
  <c r="E956" i="22"/>
  <c r="H894" i="22"/>
  <c r="L894" i="22" s="1"/>
  <c r="G935" i="22"/>
  <c r="E998" i="22"/>
  <c r="E669" i="22"/>
  <c r="F56" i="22"/>
  <c r="H55" i="22"/>
  <c r="L55" i="22" s="1"/>
  <c r="H655" i="22"/>
  <c r="L655" i="22" s="1"/>
  <c r="G696" i="22"/>
  <c r="H615" i="22"/>
  <c r="L615" i="22" s="1"/>
  <c r="G656" i="22"/>
  <c r="E874" i="22"/>
  <c r="E546" i="22"/>
  <c r="E628" i="22"/>
  <c r="H735" i="22"/>
  <c r="L735" i="22" s="1"/>
  <c r="G776" i="22"/>
  <c r="H775" i="22"/>
  <c r="L775" i="22" s="1"/>
  <c r="G816" i="22"/>
  <c r="E1079" i="22"/>
  <c r="E1038" i="22"/>
  <c r="H495" i="22"/>
  <c r="L495" i="22" s="1"/>
  <c r="G536" i="22"/>
  <c r="H535" i="22"/>
  <c r="L535" i="22" s="1"/>
  <c r="G576" i="22"/>
  <c r="G255" i="22"/>
  <c r="H214" i="22"/>
  <c r="L214" i="22" s="1"/>
  <c r="H695" i="22"/>
  <c r="L695" i="22" s="1"/>
  <c r="G736" i="22"/>
  <c r="E505" i="22"/>
  <c r="H455" i="22"/>
  <c r="L455" i="22" s="1"/>
  <c r="L440" i="22" s="1"/>
  <c r="G496" i="22"/>
  <c r="G440" i="22"/>
  <c r="E464" i="22"/>
  <c r="E343" i="22"/>
  <c r="H334" i="22"/>
  <c r="L334" i="22" s="1"/>
  <c r="E1120" i="22"/>
  <c r="E915" i="22"/>
  <c r="G456" i="22"/>
  <c r="H895" i="22"/>
  <c r="L895" i="22" s="1"/>
  <c r="G936" i="22"/>
  <c r="H575" i="22"/>
  <c r="L575" i="22" s="1"/>
  <c r="G616" i="22"/>
  <c r="E300" i="22"/>
  <c r="E136" i="22"/>
  <c r="E833" i="22"/>
  <c r="H254" i="22"/>
  <c r="L254" i="22" s="1"/>
  <c r="G295" i="22"/>
  <c r="G377" i="22" s="1"/>
  <c r="H377" i="22" s="1"/>
  <c r="L377" i="22" s="1"/>
  <c r="H294" i="22"/>
  <c r="L294" i="22" s="1"/>
  <c r="G335" i="22"/>
  <c r="G417" i="22" s="1"/>
  <c r="H417" i="22" s="1"/>
  <c r="L417" i="22" s="1"/>
  <c r="G215" i="22"/>
  <c r="H174" i="22"/>
  <c r="L174" i="22" s="1"/>
  <c r="E710" i="22"/>
  <c r="F1122" i="22"/>
  <c r="F1085" i="22"/>
  <c r="F1042" i="22"/>
  <c r="F1000" i="22"/>
  <c r="F958" i="22"/>
  <c r="F916" i="22"/>
  <c r="F878" i="22"/>
  <c r="F837" i="22"/>
  <c r="F796" i="22"/>
  <c r="F753" i="22"/>
  <c r="F713" i="22"/>
  <c r="F675" i="22"/>
  <c r="F632" i="22"/>
  <c r="F589" i="22"/>
  <c r="F551" i="22"/>
  <c r="F511" i="22"/>
  <c r="F466" i="22"/>
  <c r="F343" i="22"/>
  <c r="F305" i="22"/>
  <c r="F265" i="22"/>
  <c r="F223" i="22"/>
  <c r="F180" i="22"/>
  <c r="F142" i="22"/>
  <c r="R655" i="22" l="1"/>
  <c r="K655" i="22"/>
  <c r="I655" i="22"/>
  <c r="O655" i="22"/>
  <c r="P655" i="22"/>
  <c r="Q655" i="22"/>
  <c r="J655" i="22"/>
  <c r="N655" i="22"/>
  <c r="M655" i="22"/>
  <c r="Q775" i="22"/>
  <c r="K775" i="22"/>
  <c r="J775" i="22"/>
  <c r="I775" i="22"/>
  <c r="M775" i="22"/>
  <c r="R775" i="22"/>
  <c r="P775" i="22"/>
  <c r="O775" i="22"/>
  <c r="N775" i="22"/>
  <c r="Q294" i="22"/>
  <c r="O294" i="22"/>
  <c r="J294" i="22"/>
  <c r="I294" i="22"/>
  <c r="K294" i="22"/>
  <c r="N294" i="22"/>
  <c r="R294" i="22"/>
  <c r="P294" i="22"/>
  <c r="M294" i="22"/>
  <c r="N134" i="22"/>
  <c r="P134" i="22"/>
  <c r="O134" i="22"/>
  <c r="Q134" i="22"/>
  <c r="J134" i="22"/>
  <c r="M134" i="22"/>
  <c r="K134" i="22"/>
  <c r="I134" i="22"/>
  <c r="R134" i="22"/>
  <c r="K895" i="22"/>
  <c r="M895" i="22"/>
  <c r="I895" i="22"/>
  <c r="Q895" i="22"/>
  <c r="P895" i="22"/>
  <c r="R895" i="22"/>
  <c r="J895" i="22"/>
  <c r="O895" i="22"/>
  <c r="N895" i="22"/>
  <c r="Q455" i="22"/>
  <c r="Q440" i="22" s="1"/>
  <c r="O455" i="22"/>
  <c r="O440" i="22" s="1"/>
  <c r="K455" i="22"/>
  <c r="K440" i="22" s="1"/>
  <c r="I455" i="22"/>
  <c r="I440" i="22" s="1"/>
  <c r="R455" i="22"/>
  <c r="R440" i="22" s="1"/>
  <c r="J455" i="22"/>
  <c r="J440" i="22" s="1"/>
  <c r="F14" i="17" s="1"/>
  <c r="N455" i="22"/>
  <c r="N440" i="22" s="1"/>
  <c r="M455" i="22"/>
  <c r="M440" i="22" s="1"/>
  <c r="P455" i="22"/>
  <c r="P440" i="22" s="1"/>
  <c r="J495" i="22"/>
  <c r="R495" i="22"/>
  <c r="O495" i="22"/>
  <c r="K495" i="22"/>
  <c r="M495" i="22"/>
  <c r="N495" i="22"/>
  <c r="P495" i="22"/>
  <c r="I495" i="22"/>
  <c r="Q495" i="22"/>
  <c r="Q855" i="22"/>
  <c r="N855" i="22"/>
  <c r="P855" i="22"/>
  <c r="J855" i="22"/>
  <c r="M855" i="22"/>
  <c r="I855" i="22"/>
  <c r="K855" i="22"/>
  <c r="O855" i="22"/>
  <c r="R855" i="22"/>
  <c r="P417" i="22"/>
  <c r="M417" i="22"/>
  <c r="K417" i="22"/>
  <c r="N417" i="22"/>
  <c r="J417" i="22"/>
  <c r="R417" i="22"/>
  <c r="O417" i="22"/>
  <c r="Q417" i="22"/>
  <c r="I417" i="22"/>
  <c r="O94" i="22"/>
  <c r="Q94" i="22"/>
  <c r="N94" i="22"/>
  <c r="I94" i="22"/>
  <c r="P94" i="22"/>
  <c r="K94" i="22"/>
  <c r="R94" i="22"/>
  <c r="M94" i="22"/>
  <c r="J94" i="22"/>
  <c r="N535" i="22"/>
  <c r="M535" i="22"/>
  <c r="Q535" i="22"/>
  <c r="K535" i="22"/>
  <c r="P535" i="22"/>
  <c r="J535" i="22"/>
  <c r="I535" i="22"/>
  <c r="O535" i="22"/>
  <c r="R535" i="22"/>
  <c r="R55" i="22"/>
  <c r="J55" i="22"/>
  <c r="K55" i="22"/>
  <c r="M55" i="22"/>
  <c r="N55" i="22"/>
  <c r="P55" i="22"/>
  <c r="O55" i="22"/>
  <c r="Q55" i="22"/>
  <c r="M377" i="22"/>
  <c r="O377" i="22"/>
  <c r="N377" i="22"/>
  <c r="J377" i="22"/>
  <c r="Q377" i="22"/>
  <c r="P377" i="22"/>
  <c r="I377" i="22"/>
  <c r="R377" i="22"/>
  <c r="K377" i="22"/>
  <c r="M735" i="22"/>
  <c r="I735" i="22"/>
  <c r="Q735" i="22"/>
  <c r="O735" i="22"/>
  <c r="R735" i="22"/>
  <c r="K735" i="22"/>
  <c r="P735" i="22"/>
  <c r="J735" i="22"/>
  <c r="N735" i="22"/>
  <c r="J254" i="22"/>
  <c r="Q254" i="22"/>
  <c r="O254" i="22"/>
  <c r="P254" i="22"/>
  <c r="R254" i="22"/>
  <c r="M254" i="22"/>
  <c r="I254" i="22"/>
  <c r="K254" i="22"/>
  <c r="N254" i="22"/>
  <c r="O174" i="22"/>
  <c r="I174" i="22"/>
  <c r="N174" i="22"/>
  <c r="P174" i="22"/>
  <c r="R174" i="22"/>
  <c r="J174" i="22"/>
  <c r="M174" i="22"/>
  <c r="Q174" i="22"/>
  <c r="K174" i="22"/>
  <c r="R334" i="22"/>
  <c r="N334" i="22"/>
  <c r="I334" i="22"/>
  <c r="Q334" i="22"/>
  <c r="O334" i="22"/>
  <c r="J334" i="22"/>
  <c r="K334" i="22"/>
  <c r="M334" i="22"/>
  <c r="P334" i="22"/>
  <c r="J695" i="22"/>
  <c r="R695" i="22"/>
  <c r="O695" i="22"/>
  <c r="I695" i="22"/>
  <c r="K695" i="22"/>
  <c r="M695" i="22"/>
  <c r="P695" i="22"/>
  <c r="Q695" i="22"/>
  <c r="N695" i="22"/>
  <c r="K213" i="22"/>
  <c r="N213" i="22"/>
  <c r="I213" i="22"/>
  <c r="M213" i="22"/>
  <c r="O213" i="22"/>
  <c r="Q213" i="22"/>
  <c r="R213" i="22"/>
  <c r="J213" i="22"/>
  <c r="P213" i="22"/>
  <c r="M575" i="22"/>
  <c r="N575" i="22"/>
  <c r="R575" i="22"/>
  <c r="K575" i="22"/>
  <c r="Q575" i="22"/>
  <c r="P575" i="22"/>
  <c r="I575" i="22"/>
  <c r="O575" i="22"/>
  <c r="J575" i="22"/>
  <c r="P214" i="22"/>
  <c r="J214" i="22"/>
  <c r="R214" i="22"/>
  <c r="O214" i="22"/>
  <c r="N214" i="22"/>
  <c r="M214" i="22"/>
  <c r="K214" i="22"/>
  <c r="Q214" i="22"/>
  <c r="I214" i="22"/>
  <c r="M615" i="22"/>
  <c r="N615" i="22"/>
  <c r="R615" i="22"/>
  <c r="J615" i="22"/>
  <c r="Q615" i="22"/>
  <c r="P615" i="22"/>
  <c r="K615" i="22"/>
  <c r="I615" i="22"/>
  <c r="O615" i="22"/>
  <c r="K894" i="22"/>
  <c r="J894" i="22"/>
  <c r="M894" i="22"/>
  <c r="Q894" i="22"/>
  <c r="I894" i="22"/>
  <c r="R894" i="22"/>
  <c r="N894" i="22"/>
  <c r="P894" i="22"/>
  <c r="O894" i="22"/>
  <c r="N815" i="22"/>
  <c r="Q815" i="22"/>
  <c r="M815" i="22"/>
  <c r="P815" i="22"/>
  <c r="I815" i="22"/>
  <c r="O815" i="22"/>
  <c r="J815" i="22"/>
  <c r="K815" i="22"/>
  <c r="R815" i="22"/>
  <c r="G175" i="22"/>
  <c r="G216" i="22" s="1"/>
  <c r="E431" i="22"/>
  <c r="E389" i="22"/>
  <c r="E55" i="22"/>
  <c r="T55" i="22" s="1"/>
  <c r="G95" i="22"/>
  <c r="H95" i="22" s="1"/>
  <c r="L95" i="22" s="1"/>
  <c r="G135" i="22"/>
  <c r="H135" i="22" s="1"/>
  <c r="L135" i="22" s="1"/>
  <c r="I55" i="22"/>
  <c r="H440" i="22"/>
  <c r="E711" i="22"/>
  <c r="E793" i="22"/>
  <c r="E344" i="22"/>
  <c r="H616" i="22"/>
  <c r="L616" i="22" s="1"/>
  <c r="G657" i="22"/>
  <c r="H456" i="22"/>
  <c r="L456" i="22" s="1"/>
  <c r="G497" i="22"/>
  <c r="E957" i="22"/>
  <c r="E588" i="22"/>
  <c r="H856" i="22"/>
  <c r="L856" i="22" s="1"/>
  <c r="G897" i="22"/>
  <c r="E916" i="22"/>
  <c r="E1039" i="22"/>
  <c r="E834" i="22"/>
  <c r="H496" i="22"/>
  <c r="L496" i="22" s="1"/>
  <c r="L481" i="22" s="1"/>
  <c r="G537" i="22"/>
  <c r="G481" i="22"/>
  <c r="E1121" i="22"/>
  <c r="E465" i="22"/>
  <c r="H255" i="22"/>
  <c r="L255" i="22" s="1"/>
  <c r="G296" i="22"/>
  <c r="G378" i="22" s="1"/>
  <c r="H378" i="22" s="1"/>
  <c r="L378" i="22" s="1"/>
  <c r="H536" i="22"/>
  <c r="L536" i="22" s="1"/>
  <c r="G577" i="22"/>
  <c r="E1080" i="22"/>
  <c r="G457" i="22"/>
  <c r="H816" i="22"/>
  <c r="L816" i="22" s="1"/>
  <c r="G857" i="22"/>
  <c r="E629" i="22"/>
  <c r="H656" i="22"/>
  <c r="L656" i="22" s="1"/>
  <c r="G697" i="22"/>
  <c r="E999" i="22"/>
  <c r="H335" i="22"/>
  <c r="L335" i="22" s="1"/>
  <c r="E670" i="22"/>
  <c r="E875" i="22"/>
  <c r="G256" i="22"/>
  <c r="H215" i="22"/>
  <c r="L215" i="22" s="1"/>
  <c r="E506" i="22"/>
  <c r="E753" i="22"/>
  <c r="H736" i="22"/>
  <c r="L736" i="22" s="1"/>
  <c r="G777" i="22"/>
  <c r="H295" i="22"/>
  <c r="L295" i="22" s="1"/>
  <c r="G336" i="22"/>
  <c r="G418" i="22" s="1"/>
  <c r="H418" i="22" s="1"/>
  <c r="L418" i="22" s="1"/>
  <c r="H936" i="22"/>
  <c r="L936" i="22" s="1"/>
  <c r="G977" i="22"/>
  <c r="H576" i="22"/>
  <c r="L576" i="22" s="1"/>
  <c r="G617" i="22"/>
  <c r="F57" i="22"/>
  <c r="H56" i="22"/>
  <c r="L56" i="22" s="1"/>
  <c r="H935" i="22"/>
  <c r="L935" i="22" s="1"/>
  <c r="G976" i="22"/>
  <c r="H896" i="22"/>
  <c r="L896" i="22" s="1"/>
  <c r="G937" i="22"/>
  <c r="E301" i="22"/>
  <c r="H776" i="22"/>
  <c r="L776" i="22" s="1"/>
  <c r="G817" i="22"/>
  <c r="E137" i="22"/>
  <c r="E547" i="22"/>
  <c r="H696" i="22"/>
  <c r="L696" i="22" s="1"/>
  <c r="G737" i="22"/>
  <c r="F1123" i="22"/>
  <c r="F1086" i="22"/>
  <c r="F1043" i="22"/>
  <c r="F1001" i="22"/>
  <c r="F959" i="22"/>
  <c r="F917" i="22"/>
  <c r="F879" i="22"/>
  <c r="F838" i="22"/>
  <c r="F797" i="22"/>
  <c r="F754" i="22"/>
  <c r="F714" i="22"/>
  <c r="F676" i="22"/>
  <c r="F633" i="22"/>
  <c r="F590" i="22"/>
  <c r="F552" i="22"/>
  <c r="F512" i="22"/>
  <c r="F467" i="22"/>
  <c r="F344" i="22"/>
  <c r="F306" i="22"/>
  <c r="F266" i="22"/>
  <c r="F224" i="22"/>
  <c r="F181" i="22"/>
  <c r="F143" i="22"/>
  <c r="J616" i="22" l="1"/>
  <c r="I616" i="22"/>
  <c r="Q616" i="22"/>
  <c r="K616" i="22"/>
  <c r="O616" i="22"/>
  <c r="M616" i="22"/>
  <c r="P616" i="22"/>
  <c r="N616" i="22"/>
  <c r="R616" i="22"/>
  <c r="N896" i="22"/>
  <c r="K896" i="22"/>
  <c r="R896" i="22"/>
  <c r="J896" i="22"/>
  <c r="O896" i="22"/>
  <c r="P896" i="22"/>
  <c r="M896" i="22"/>
  <c r="Q896" i="22"/>
  <c r="I896" i="22"/>
  <c r="R936" i="22"/>
  <c r="O936" i="22"/>
  <c r="N936" i="22"/>
  <c r="J936" i="22"/>
  <c r="K936" i="22"/>
  <c r="M936" i="22"/>
  <c r="Q936" i="22"/>
  <c r="P936" i="22"/>
  <c r="I936" i="22"/>
  <c r="M696" i="22"/>
  <c r="Q696" i="22"/>
  <c r="R696" i="22"/>
  <c r="J696" i="22"/>
  <c r="I696" i="22"/>
  <c r="O696" i="22"/>
  <c r="N696" i="22"/>
  <c r="P696" i="22"/>
  <c r="K696" i="22"/>
  <c r="N816" i="22"/>
  <c r="R816" i="22"/>
  <c r="K816" i="22"/>
  <c r="M816" i="22"/>
  <c r="P816" i="22"/>
  <c r="I816" i="22"/>
  <c r="O816" i="22"/>
  <c r="Q816" i="22"/>
  <c r="J816" i="22"/>
  <c r="K295" i="22"/>
  <c r="N295" i="22"/>
  <c r="P295" i="22"/>
  <c r="Q295" i="22"/>
  <c r="M295" i="22"/>
  <c r="O295" i="22"/>
  <c r="R295" i="22"/>
  <c r="I295" i="22"/>
  <c r="J295" i="22"/>
  <c r="R56" i="22"/>
  <c r="J56" i="22"/>
  <c r="K56" i="22"/>
  <c r="M56" i="22"/>
  <c r="N56" i="22"/>
  <c r="P56" i="22"/>
  <c r="O56" i="22"/>
  <c r="Q56" i="22"/>
  <c r="Q215" i="22"/>
  <c r="R215" i="22"/>
  <c r="M215" i="22"/>
  <c r="P215" i="22"/>
  <c r="K215" i="22"/>
  <c r="O215" i="22"/>
  <c r="N215" i="22"/>
  <c r="I215" i="22"/>
  <c r="J215" i="22"/>
  <c r="K856" i="22"/>
  <c r="R856" i="22"/>
  <c r="J856" i="22"/>
  <c r="N856" i="22"/>
  <c r="Q856" i="22"/>
  <c r="M856" i="22"/>
  <c r="O856" i="22"/>
  <c r="P856" i="22"/>
  <c r="I856" i="22"/>
  <c r="M935" i="22"/>
  <c r="J935" i="22"/>
  <c r="Q935" i="22"/>
  <c r="I935" i="22"/>
  <c r="R935" i="22"/>
  <c r="P935" i="22"/>
  <c r="K935" i="22"/>
  <c r="O935" i="22"/>
  <c r="N935" i="22"/>
  <c r="O335" i="22"/>
  <c r="I335" i="22"/>
  <c r="J335" i="22"/>
  <c r="R335" i="22"/>
  <c r="P335" i="22"/>
  <c r="Q335" i="22"/>
  <c r="K335" i="22"/>
  <c r="N335" i="22"/>
  <c r="M335" i="22"/>
  <c r="M736" i="22"/>
  <c r="J736" i="22"/>
  <c r="R736" i="22"/>
  <c r="K736" i="22"/>
  <c r="P736" i="22"/>
  <c r="Q736" i="22"/>
  <c r="I736" i="22"/>
  <c r="N736" i="22"/>
  <c r="O736" i="22"/>
  <c r="J496" i="22"/>
  <c r="J481" i="22" s="1"/>
  <c r="F15" i="17" s="1"/>
  <c r="N496" i="22"/>
  <c r="N481" i="22" s="1"/>
  <c r="M496" i="22"/>
  <c r="M481" i="22" s="1"/>
  <c r="I496" i="22"/>
  <c r="I481" i="22" s="1"/>
  <c r="R496" i="22"/>
  <c r="R481" i="22" s="1"/>
  <c r="P496" i="22"/>
  <c r="P481" i="22" s="1"/>
  <c r="Q496" i="22"/>
  <c r="Q481" i="22" s="1"/>
  <c r="O496" i="22"/>
  <c r="O481" i="22" s="1"/>
  <c r="K496" i="22"/>
  <c r="K481" i="22" s="1"/>
  <c r="M418" i="22"/>
  <c r="I418" i="22"/>
  <c r="R418" i="22"/>
  <c r="O418" i="22"/>
  <c r="N418" i="22"/>
  <c r="P418" i="22"/>
  <c r="J418" i="22"/>
  <c r="K418" i="22"/>
  <c r="Q418" i="22"/>
  <c r="J776" i="22"/>
  <c r="M776" i="22"/>
  <c r="P776" i="22"/>
  <c r="O776" i="22"/>
  <c r="N776" i="22"/>
  <c r="R776" i="22"/>
  <c r="K776" i="22"/>
  <c r="Q776" i="22"/>
  <c r="I776" i="22"/>
  <c r="Q536" i="22"/>
  <c r="I536" i="22"/>
  <c r="P536" i="22"/>
  <c r="O536" i="22"/>
  <c r="N536" i="22"/>
  <c r="M536" i="22"/>
  <c r="K536" i="22"/>
  <c r="R536" i="22"/>
  <c r="J536" i="22"/>
  <c r="M456" i="22"/>
  <c r="O456" i="22"/>
  <c r="Q456" i="22"/>
  <c r="R456" i="22"/>
  <c r="P456" i="22"/>
  <c r="N456" i="22"/>
  <c r="K456" i="22"/>
  <c r="J456" i="22"/>
  <c r="I456" i="22"/>
  <c r="O135" i="22"/>
  <c r="M135" i="22"/>
  <c r="P135" i="22"/>
  <c r="N135" i="22"/>
  <c r="Q135" i="22"/>
  <c r="K135" i="22"/>
  <c r="J135" i="22"/>
  <c r="I135" i="22"/>
  <c r="R135" i="22"/>
  <c r="M255" i="22"/>
  <c r="J255" i="22"/>
  <c r="Q255" i="22"/>
  <c r="N255" i="22"/>
  <c r="I255" i="22"/>
  <c r="K255" i="22"/>
  <c r="P255" i="22"/>
  <c r="O255" i="22"/>
  <c r="R255" i="22"/>
  <c r="P576" i="22"/>
  <c r="O576" i="22"/>
  <c r="Q576" i="22"/>
  <c r="R576" i="22"/>
  <c r="K576" i="22"/>
  <c r="N576" i="22"/>
  <c r="M576" i="22"/>
  <c r="J576" i="22"/>
  <c r="I576" i="22"/>
  <c r="R656" i="22"/>
  <c r="P656" i="22"/>
  <c r="J656" i="22"/>
  <c r="N656" i="22"/>
  <c r="O656" i="22"/>
  <c r="Q656" i="22"/>
  <c r="M656" i="22"/>
  <c r="I656" i="22"/>
  <c r="K656" i="22"/>
  <c r="P378" i="22"/>
  <c r="N378" i="22"/>
  <c r="Q378" i="22"/>
  <c r="R378" i="22"/>
  <c r="I378" i="22"/>
  <c r="K378" i="22"/>
  <c r="O378" i="22"/>
  <c r="J378" i="22"/>
  <c r="M378" i="22"/>
  <c r="J95" i="22"/>
  <c r="P95" i="22"/>
  <c r="M95" i="22"/>
  <c r="K95" i="22"/>
  <c r="R95" i="22"/>
  <c r="O95" i="22"/>
  <c r="N95" i="22"/>
  <c r="Q95" i="22"/>
  <c r="I95" i="22"/>
  <c r="G176" i="22"/>
  <c r="G217" i="22" s="1"/>
  <c r="H175" i="22"/>
  <c r="L175" i="22" s="1"/>
  <c r="S440" i="22"/>
  <c r="E390" i="22"/>
  <c r="E432" i="22"/>
  <c r="G136" i="22"/>
  <c r="H136" i="22" s="1"/>
  <c r="L136" i="22" s="1"/>
  <c r="E56" i="22"/>
  <c r="T56" i="22" s="1"/>
  <c r="G96" i="22"/>
  <c r="H96" i="22" s="1"/>
  <c r="L96" i="22" s="1"/>
  <c r="I56" i="22"/>
  <c r="H481" i="22"/>
  <c r="E1000" i="22"/>
  <c r="H857" i="22"/>
  <c r="L857" i="22" s="1"/>
  <c r="G898" i="22"/>
  <c r="E958" i="22"/>
  <c r="F58" i="22"/>
  <c r="H57" i="22"/>
  <c r="L57" i="22" s="1"/>
  <c r="H977" i="22"/>
  <c r="L977" i="22" s="1"/>
  <c r="G1018" i="22"/>
  <c r="E917" i="22"/>
  <c r="E712" i="22"/>
  <c r="E548" i="22"/>
  <c r="E876" i="22"/>
  <c r="H937" i="22"/>
  <c r="L937" i="22" s="1"/>
  <c r="G978" i="22"/>
  <c r="E507" i="22"/>
  <c r="E671" i="22"/>
  <c r="G257" i="22"/>
  <c r="H216" i="22"/>
  <c r="L216" i="22" s="1"/>
  <c r="E466" i="22"/>
  <c r="H336" i="22"/>
  <c r="L336" i="22" s="1"/>
  <c r="E754" i="22"/>
  <c r="H697" i="22"/>
  <c r="L697" i="22" s="1"/>
  <c r="G738" i="22"/>
  <c r="H457" i="22"/>
  <c r="L457" i="22" s="1"/>
  <c r="G498" i="22"/>
  <c r="E1081" i="22"/>
  <c r="E835" i="22"/>
  <c r="H897" i="22"/>
  <c r="L897" i="22" s="1"/>
  <c r="G938" i="22"/>
  <c r="G458" i="22"/>
  <c r="H577" i="22"/>
  <c r="L577" i="22" s="1"/>
  <c r="G618" i="22"/>
  <c r="E1122" i="22"/>
  <c r="H497" i="22"/>
  <c r="L497" i="22" s="1"/>
  <c r="G538" i="22"/>
  <c r="E302" i="22"/>
  <c r="H737" i="22"/>
  <c r="L737" i="22" s="1"/>
  <c r="G778" i="22"/>
  <c r="E138" i="22"/>
  <c r="H817" i="22"/>
  <c r="L817" i="22" s="1"/>
  <c r="G858" i="22"/>
  <c r="H976" i="22"/>
  <c r="L976" i="22" s="1"/>
  <c r="G1017" i="22"/>
  <c r="H617" i="22"/>
  <c r="L617" i="22" s="1"/>
  <c r="G658" i="22"/>
  <c r="E1040" i="22"/>
  <c r="E345" i="22"/>
  <c r="H777" i="22"/>
  <c r="L777" i="22" s="1"/>
  <c r="G818" i="22"/>
  <c r="H256" i="22"/>
  <c r="L256" i="22" s="1"/>
  <c r="G297" i="22"/>
  <c r="G379" i="22" s="1"/>
  <c r="H379" i="22" s="1"/>
  <c r="L379" i="22" s="1"/>
  <c r="E630" i="22"/>
  <c r="E589" i="22"/>
  <c r="H296" i="22"/>
  <c r="L296" i="22" s="1"/>
  <c r="G337" i="22"/>
  <c r="G419" i="22" s="1"/>
  <c r="H419" i="22" s="1"/>
  <c r="L419" i="22" s="1"/>
  <c r="H537" i="22"/>
  <c r="L537" i="22" s="1"/>
  <c r="L522" i="22" s="1"/>
  <c r="G578" i="22"/>
  <c r="G522" i="22"/>
  <c r="H657" i="22"/>
  <c r="L657" i="22" s="1"/>
  <c r="G698" i="22"/>
  <c r="E794" i="22"/>
  <c r="F1124" i="22"/>
  <c r="F1087" i="22"/>
  <c r="F1044" i="22"/>
  <c r="F1002" i="22"/>
  <c r="F960" i="22"/>
  <c r="F918" i="22"/>
  <c r="F880" i="22"/>
  <c r="F839" i="22"/>
  <c r="F798" i="22"/>
  <c r="F755" i="22"/>
  <c r="F715" i="22"/>
  <c r="F677" i="22"/>
  <c r="F634" i="22"/>
  <c r="F591" i="22"/>
  <c r="F553" i="22"/>
  <c r="F513" i="22"/>
  <c r="F468" i="22"/>
  <c r="F345" i="22"/>
  <c r="F307" i="22"/>
  <c r="F267" i="22"/>
  <c r="F225" i="22"/>
  <c r="F182" i="22"/>
  <c r="F144" i="22"/>
  <c r="M537" i="22" l="1"/>
  <c r="M522" i="22" s="1"/>
  <c r="Q537" i="22"/>
  <c r="Q522" i="22" s="1"/>
  <c r="J537" i="22"/>
  <c r="J522" i="22" s="1"/>
  <c r="F16" i="17" s="1"/>
  <c r="I537" i="22"/>
  <c r="I522" i="22" s="1"/>
  <c r="P537" i="22"/>
  <c r="P522" i="22" s="1"/>
  <c r="R537" i="22"/>
  <c r="R522" i="22" s="1"/>
  <c r="N537" i="22"/>
  <c r="N522" i="22" s="1"/>
  <c r="K537" i="22"/>
  <c r="K522" i="22" s="1"/>
  <c r="O537" i="22"/>
  <c r="O522" i="22" s="1"/>
  <c r="K777" i="22"/>
  <c r="J777" i="22"/>
  <c r="I777" i="22"/>
  <c r="M777" i="22"/>
  <c r="Q777" i="22"/>
  <c r="R777" i="22"/>
  <c r="P777" i="22"/>
  <c r="O777" i="22"/>
  <c r="N777" i="22"/>
  <c r="K817" i="22"/>
  <c r="M817" i="22"/>
  <c r="R817" i="22"/>
  <c r="O817" i="22"/>
  <c r="I817" i="22"/>
  <c r="Q817" i="22"/>
  <c r="N817" i="22"/>
  <c r="P817" i="22"/>
  <c r="J817" i="22"/>
  <c r="O457" i="22"/>
  <c r="I457" i="22"/>
  <c r="K457" i="22"/>
  <c r="R457" i="22"/>
  <c r="N457" i="22"/>
  <c r="J457" i="22"/>
  <c r="M457" i="22"/>
  <c r="Q457" i="22"/>
  <c r="P457" i="22"/>
  <c r="I175" i="22"/>
  <c r="N175" i="22"/>
  <c r="O175" i="22"/>
  <c r="Q175" i="22"/>
  <c r="J175" i="22"/>
  <c r="P175" i="22"/>
  <c r="R175" i="22"/>
  <c r="M175" i="22"/>
  <c r="K175" i="22"/>
  <c r="M419" i="22"/>
  <c r="R419" i="22"/>
  <c r="Q419" i="22"/>
  <c r="J419" i="22"/>
  <c r="I419" i="22"/>
  <c r="K419" i="22"/>
  <c r="P419" i="22"/>
  <c r="N419" i="22"/>
  <c r="O419" i="22"/>
  <c r="I577" i="22"/>
  <c r="O577" i="22"/>
  <c r="P577" i="22"/>
  <c r="K577" i="22"/>
  <c r="M577" i="22"/>
  <c r="Q577" i="22"/>
  <c r="J577" i="22"/>
  <c r="N577" i="22"/>
  <c r="R577" i="22"/>
  <c r="J977" i="22"/>
  <c r="Q977" i="22"/>
  <c r="N977" i="22"/>
  <c r="K977" i="22"/>
  <c r="O977" i="22"/>
  <c r="I977" i="22"/>
  <c r="M977" i="22"/>
  <c r="R977" i="22"/>
  <c r="P977" i="22"/>
  <c r="N697" i="22"/>
  <c r="Q697" i="22"/>
  <c r="R697" i="22"/>
  <c r="I697" i="22"/>
  <c r="O697" i="22"/>
  <c r="J697" i="22"/>
  <c r="P697" i="22"/>
  <c r="M697" i="22"/>
  <c r="K697" i="22"/>
  <c r="O96" i="22"/>
  <c r="R96" i="22"/>
  <c r="N96" i="22"/>
  <c r="J96" i="22"/>
  <c r="Q96" i="22"/>
  <c r="K96" i="22"/>
  <c r="P96" i="22"/>
  <c r="M96" i="22"/>
  <c r="I96" i="22"/>
  <c r="P617" i="22"/>
  <c r="J617" i="22"/>
  <c r="O617" i="22"/>
  <c r="I617" i="22"/>
  <c r="N617" i="22"/>
  <c r="R617" i="22"/>
  <c r="M617" i="22"/>
  <c r="K617" i="22"/>
  <c r="Q617" i="22"/>
  <c r="M897" i="22"/>
  <c r="J897" i="22"/>
  <c r="Q897" i="22"/>
  <c r="I897" i="22"/>
  <c r="R897" i="22"/>
  <c r="N897" i="22"/>
  <c r="P897" i="22"/>
  <c r="O897" i="22"/>
  <c r="K897" i="22"/>
  <c r="J336" i="22"/>
  <c r="Q336" i="22"/>
  <c r="K336" i="22"/>
  <c r="N336" i="22"/>
  <c r="P336" i="22"/>
  <c r="M336" i="22"/>
  <c r="O336" i="22"/>
  <c r="I336" i="22"/>
  <c r="R336" i="22"/>
  <c r="P136" i="22"/>
  <c r="K136" i="22"/>
  <c r="N136" i="22"/>
  <c r="J136" i="22"/>
  <c r="Q136" i="22"/>
  <c r="I136" i="22"/>
  <c r="O136" i="22"/>
  <c r="R136" i="22"/>
  <c r="M136" i="22"/>
  <c r="R57" i="22"/>
  <c r="J57" i="22"/>
  <c r="K57" i="22"/>
  <c r="M57" i="22"/>
  <c r="N57" i="22"/>
  <c r="P57" i="22"/>
  <c r="O57" i="22"/>
  <c r="Q57" i="22"/>
  <c r="M737" i="22"/>
  <c r="I737" i="22"/>
  <c r="N737" i="22"/>
  <c r="J737" i="22"/>
  <c r="R737" i="22"/>
  <c r="K737" i="22"/>
  <c r="O737" i="22"/>
  <c r="Q737" i="22"/>
  <c r="P737" i="22"/>
  <c r="I296" i="22"/>
  <c r="R296" i="22"/>
  <c r="J296" i="22"/>
  <c r="O296" i="22"/>
  <c r="P296" i="22"/>
  <c r="K296" i="22"/>
  <c r="M296" i="22"/>
  <c r="N296" i="22"/>
  <c r="Q296" i="22"/>
  <c r="Q937" i="22"/>
  <c r="P937" i="22"/>
  <c r="O937" i="22"/>
  <c r="K937" i="22"/>
  <c r="M937" i="22"/>
  <c r="R937" i="22"/>
  <c r="N937" i="22"/>
  <c r="J937" i="22"/>
  <c r="I937" i="22"/>
  <c r="R657" i="22"/>
  <c r="K657" i="22"/>
  <c r="I657" i="22"/>
  <c r="P657" i="22"/>
  <c r="Q657" i="22"/>
  <c r="J657" i="22"/>
  <c r="M657" i="22"/>
  <c r="N657" i="22"/>
  <c r="O657" i="22"/>
  <c r="M379" i="22"/>
  <c r="O379" i="22"/>
  <c r="Q379" i="22"/>
  <c r="J379" i="22"/>
  <c r="R379" i="22"/>
  <c r="P379" i="22"/>
  <c r="K379" i="22"/>
  <c r="N379" i="22"/>
  <c r="I379" i="22"/>
  <c r="I256" i="22"/>
  <c r="J256" i="22"/>
  <c r="M256" i="22"/>
  <c r="K256" i="22"/>
  <c r="Q256" i="22"/>
  <c r="P256" i="22"/>
  <c r="O256" i="22"/>
  <c r="N256" i="22"/>
  <c r="R256" i="22"/>
  <c r="P976" i="22"/>
  <c r="Q976" i="22"/>
  <c r="J976" i="22"/>
  <c r="N976" i="22"/>
  <c r="M976" i="22"/>
  <c r="O976" i="22"/>
  <c r="R976" i="22"/>
  <c r="I976" i="22"/>
  <c r="K976" i="22"/>
  <c r="M497" i="22"/>
  <c r="N497" i="22"/>
  <c r="J497" i="22"/>
  <c r="I497" i="22"/>
  <c r="R497" i="22"/>
  <c r="K497" i="22"/>
  <c r="O497" i="22"/>
  <c r="Q497" i="22"/>
  <c r="P497" i="22"/>
  <c r="R216" i="22"/>
  <c r="N216" i="22"/>
  <c r="J216" i="22"/>
  <c r="K216" i="22"/>
  <c r="O216" i="22"/>
  <c r="I216" i="22"/>
  <c r="Q216" i="22"/>
  <c r="M216" i="22"/>
  <c r="P216" i="22"/>
  <c r="Q857" i="22"/>
  <c r="M857" i="22"/>
  <c r="O857" i="22"/>
  <c r="K857" i="22"/>
  <c r="P857" i="22"/>
  <c r="I857" i="22"/>
  <c r="R857" i="22"/>
  <c r="J857" i="22"/>
  <c r="N857" i="22"/>
  <c r="H176" i="22"/>
  <c r="L176" i="22" s="1"/>
  <c r="G177" i="22"/>
  <c r="G218" i="22" s="1"/>
  <c r="S481" i="22"/>
  <c r="E433" i="22"/>
  <c r="G137" i="22"/>
  <c r="H137" i="22" s="1"/>
  <c r="L137" i="22" s="1"/>
  <c r="E391" i="22"/>
  <c r="E57" i="22"/>
  <c r="T57" i="22" s="1"/>
  <c r="G97" i="22"/>
  <c r="H97" i="22" s="1"/>
  <c r="L97" i="22" s="1"/>
  <c r="I57" i="22"/>
  <c r="H522" i="22"/>
  <c r="G258" i="22"/>
  <c r="H217" i="22"/>
  <c r="L217" i="22" s="1"/>
  <c r="H538" i="22"/>
  <c r="L538" i="22" s="1"/>
  <c r="G579" i="22"/>
  <c r="H458" i="22"/>
  <c r="L458" i="22" s="1"/>
  <c r="G499" i="22"/>
  <c r="H858" i="22"/>
  <c r="L858" i="22" s="1"/>
  <c r="G899" i="22"/>
  <c r="H778" i="22"/>
  <c r="L778" i="22" s="1"/>
  <c r="G819" i="22"/>
  <c r="E836" i="22"/>
  <c r="E672" i="22"/>
  <c r="E713" i="22"/>
  <c r="E549" i="22"/>
  <c r="H578" i="22"/>
  <c r="L578" i="22" s="1"/>
  <c r="L563" i="22" s="1"/>
  <c r="G619" i="22"/>
  <c r="G563" i="22"/>
  <c r="H1018" i="22"/>
  <c r="L1018" i="22" s="1"/>
  <c r="G1059" i="22"/>
  <c r="E590" i="22"/>
  <c r="E346" i="22"/>
  <c r="H658" i="22"/>
  <c r="L658" i="22" s="1"/>
  <c r="G699" i="22"/>
  <c r="E1123" i="22"/>
  <c r="E755" i="22"/>
  <c r="E508" i="22"/>
  <c r="F59" i="22"/>
  <c r="H58" i="22"/>
  <c r="L58" i="22" s="1"/>
  <c r="L31" i="22" s="1"/>
  <c r="H898" i="22"/>
  <c r="L898" i="22" s="1"/>
  <c r="G939" i="22"/>
  <c r="E795" i="22"/>
  <c r="H698" i="22"/>
  <c r="L698" i="22" s="1"/>
  <c r="G739" i="22"/>
  <c r="H337" i="22"/>
  <c r="L337" i="22" s="1"/>
  <c r="H297" i="22"/>
  <c r="L297" i="22" s="1"/>
  <c r="G338" i="22"/>
  <c r="G420" i="22" s="1"/>
  <c r="H420" i="22" s="1"/>
  <c r="L420" i="22" s="1"/>
  <c r="H618" i="22"/>
  <c r="L618" i="22" s="1"/>
  <c r="G659" i="22"/>
  <c r="E1082" i="22"/>
  <c r="G459" i="22"/>
  <c r="E467" i="22"/>
  <c r="E877" i="22"/>
  <c r="E959" i="22"/>
  <c r="H738" i="22"/>
  <c r="L738" i="22" s="1"/>
  <c r="G779" i="22"/>
  <c r="E139" i="22"/>
  <c r="E303" i="22"/>
  <c r="H938" i="22"/>
  <c r="L938" i="22" s="1"/>
  <c r="G979" i="22"/>
  <c r="H498" i="22"/>
  <c r="L498" i="22" s="1"/>
  <c r="G539" i="22"/>
  <c r="H978" i="22"/>
  <c r="L978" i="22" s="1"/>
  <c r="G1019" i="22"/>
  <c r="E918" i="22"/>
  <c r="E631" i="22"/>
  <c r="H818" i="22"/>
  <c r="L818" i="22" s="1"/>
  <c r="G859" i="22"/>
  <c r="E1041" i="22"/>
  <c r="H1017" i="22"/>
  <c r="L1017" i="22" s="1"/>
  <c r="G1058" i="22"/>
  <c r="H257" i="22"/>
  <c r="L257" i="22" s="1"/>
  <c r="G298" i="22"/>
  <c r="G380" i="22" s="1"/>
  <c r="H380" i="22" s="1"/>
  <c r="L380" i="22" s="1"/>
  <c r="E1001" i="22"/>
  <c r="F1125" i="22"/>
  <c r="F1088" i="22"/>
  <c r="F1045" i="22"/>
  <c r="F1003" i="22"/>
  <c r="F961" i="22"/>
  <c r="F919" i="22"/>
  <c r="F881" i="22"/>
  <c r="F840" i="22"/>
  <c r="F799" i="22"/>
  <c r="F756" i="22"/>
  <c r="F716" i="22"/>
  <c r="F678" i="22"/>
  <c r="F635" i="22"/>
  <c r="F592" i="22"/>
  <c r="F554" i="22"/>
  <c r="F514" i="22"/>
  <c r="F469" i="22"/>
  <c r="F346" i="22"/>
  <c r="F308" i="22"/>
  <c r="F268" i="22"/>
  <c r="F226" i="22"/>
  <c r="F183" i="22"/>
  <c r="F145" i="22"/>
  <c r="J578" i="22" l="1"/>
  <c r="J563" i="22" s="1"/>
  <c r="F17" i="17" s="1"/>
  <c r="R578" i="22"/>
  <c r="R563" i="22" s="1"/>
  <c r="P578" i="22"/>
  <c r="P563" i="22" s="1"/>
  <c r="Q578" i="22"/>
  <c r="Q563" i="22" s="1"/>
  <c r="I578" i="22"/>
  <c r="I563" i="22" s="1"/>
  <c r="K578" i="22"/>
  <c r="K563" i="22" s="1"/>
  <c r="N578" i="22"/>
  <c r="N563" i="22" s="1"/>
  <c r="M578" i="22"/>
  <c r="M563" i="22" s="1"/>
  <c r="O578" i="22"/>
  <c r="O563" i="22" s="1"/>
  <c r="J858" i="22"/>
  <c r="N858" i="22"/>
  <c r="M858" i="22"/>
  <c r="I858" i="22"/>
  <c r="Q858" i="22"/>
  <c r="R858" i="22"/>
  <c r="K858" i="22"/>
  <c r="P858" i="22"/>
  <c r="O858" i="22"/>
  <c r="P176" i="22"/>
  <c r="K176" i="22"/>
  <c r="Q176" i="22"/>
  <c r="O176" i="22"/>
  <c r="M176" i="22"/>
  <c r="J176" i="22"/>
  <c r="I176" i="22"/>
  <c r="N176" i="22"/>
  <c r="R176" i="22"/>
  <c r="N380" i="22"/>
  <c r="M380" i="22"/>
  <c r="P380" i="22"/>
  <c r="J380" i="22"/>
  <c r="R380" i="22"/>
  <c r="O380" i="22"/>
  <c r="I380" i="22"/>
  <c r="K380" i="22"/>
  <c r="Q380" i="22"/>
  <c r="M658" i="22"/>
  <c r="N658" i="22"/>
  <c r="I658" i="22"/>
  <c r="J658" i="22"/>
  <c r="K658" i="22"/>
  <c r="O658" i="22"/>
  <c r="P658" i="22"/>
  <c r="R658" i="22"/>
  <c r="Q658" i="22"/>
  <c r="P97" i="22"/>
  <c r="I97" i="22"/>
  <c r="R97" i="22"/>
  <c r="M97" i="22"/>
  <c r="K97" i="22"/>
  <c r="N97" i="22"/>
  <c r="O97" i="22"/>
  <c r="Q97" i="22"/>
  <c r="J97" i="22"/>
  <c r="Q698" i="22"/>
  <c r="R698" i="22"/>
  <c r="M698" i="22"/>
  <c r="P698" i="22"/>
  <c r="J698" i="22"/>
  <c r="I698" i="22"/>
  <c r="K698" i="22"/>
  <c r="O698" i="22"/>
  <c r="N698" i="22"/>
  <c r="O898" i="22"/>
  <c r="M898" i="22"/>
  <c r="J898" i="22"/>
  <c r="N898" i="22"/>
  <c r="I898" i="22"/>
  <c r="P898" i="22"/>
  <c r="R898" i="22"/>
  <c r="Q898" i="22"/>
  <c r="K898" i="22"/>
  <c r="N458" i="22"/>
  <c r="P458" i="22"/>
  <c r="M458" i="22"/>
  <c r="Q458" i="22"/>
  <c r="I458" i="22"/>
  <c r="O458" i="22"/>
  <c r="R458" i="22"/>
  <c r="K458" i="22"/>
  <c r="J458" i="22"/>
  <c r="N420" i="22"/>
  <c r="M420" i="22"/>
  <c r="K420" i="22"/>
  <c r="P420" i="22"/>
  <c r="I420" i="22"/>
  <c r="Q420" i="22"/>
  <c r="J420" i="22"/>
  <c r="O420" i="22"/>
  <c r="R420" i="22"/>
  <c r="K618" i="22"/>
  <c r="R618" i="22"/>
  <c r="M618" i="22"/>
  <c r="N618" i="22"/>
  <c r="I618" i="22"/>
  <c r="J618" i="22"/>
  <c r="Q618" i="22"/>
  <c r="P618" i="22"/>
  <c r="O618" i="22"/>
  <c r="K978" i="22"/>
  <c r="J978" i="22"/>
  <c r="O978" i="22"/>
  <c r="Q978" i="22"/>
  <c r="M978" i="22"/>
  <c r="I978" i="22"/>
  <c r="P978" i="22"/>
  <c r="R978" i="22"/>
  <c r="N978" i="22"/>
  <c r="J938" i="22"/>
  <c r="R938" i="22"/>
  <c r="P938" i="22"/>
  <c r="O938" i="22"/>
  <c r="N938" i="22"/>
  <c r="K938" i="22"/>
  <c r="I938" i="22"/>
  <c r="M938" i="22"/>
  <c r="Q938" i="22"/>
  <c r="J257" i="22"/>
  <c r="K257" i="22"/>
  <c r="O257" i="22"/>
  <c r="N257" i="22"/>
  <c r="M257" i="22"/>
  <c r="Q257" i="22"/>
  <c r="P257" i="22"/>
  <c r="R257" i="22"/>
  <c r="I257" i="22"/>
  <c r="M58" i="22"/>
  <c r="M31" i="22" s="1"/>
  <c r="N58" i="22"/>
  <c r="N31" i="22" s="1"/>
  <c r="P58" i="22"/>
  <c r="P31" i="22" s="1"/>
  <c r="J58" i="22"/>
  <c r="J31" i="22" s="1"/>
  <c r="K58" i="22"/>
  <c r="K31" i="22" s="1"/>
  <c r="O58" i="22"/>
  <c r="O31" i="22" s="1"/>
  <c r="Q58" i="22"/>
  <c r="Q31" i="22" s="1"/>
  <c r="R58" i="22"/>
  <c r="R31" i="22" s="1"/>
  <c r="P137" i="22"/>
  <c r="M137" i="22"/>
  <c r="O137" i="22"/>
  <c r="J137" i="22"/>
  <c r="K137" i="22"/>
  <c r="Q137" i="22"/>
  <c r="I137" i="22"/>
  <c r="R137" i="22"/>
  <c r="N137" i="22"/>
  <c r="Q337" i="22"/>
  <c r="K337" i="22"/>
  <c r="J337" i="22"/>
  <c r="M337" i="22"/>
  <c r="P337" i="22"/>
  <c r="O337" i="22"/>
  <c r="R337" i="22"/>
  <c r="I337" i="22"/>
  <c r="N337" i="22"/>
  <c r="J217" i="22"/>
  <c r="P217" i="22"/>
  <c r="K217" i="22"/>
  <c r="M217" i="22"/>
  <c r="Q217" i="22"/>
  <c r="R217" i="22"/>
  <c r="N217" i="22"/>
  <c r="O217" i="22"/>
  <c r="I217" i="22"/>
  <c r="P818" i="22"/>
  <c r="N818" i="22"/>
  <c r="O818" i="22"/>
  <c r="J818" i="22"/>
  <c r="Q818" i="22"/>
  <c r="M818" i="22"/>
  <c r="R818" i="22"/>
  <c r="K818" i="22"/>
  <c r="I818" i="22"/>
  <c r="J738" i="22"/>
  <c r="K738" i="22"/>
  <c r="P738" i="22"/>
  <c r="O738" i="22"/>
  <c r="N738" i="22"/>
  <c r="I738" i="22"/>
  <c r="Q738" i="22"/>
  <c r="R738" i="22"/>
  <c r="M738" i="22"/>
  <c r="M1017" i="22"/>
  <c r="N1017" i="22"/>
  <c r="I1017" i="22"/>
  <c r="Q1017" i="22"/>
  <c r="K1017" i="22"/>
  <c r="R1017" i="22"/>
  <c r="P1017" i="22"/>
  <c r="J1017" i="22"/>
  <c r="O1017" i="22"/>
  <c r="Q297" i="22"/>
  <c r="P297" i="22"/>
  <c r="J297" i="22"/>
  <c r="O297" i="22"/>
  <c r="I297" i="22"/>
  <c r="N297" i="22"/>
  <c r="K297" i="22"/>
  <c r="R297" i="22"/>
  <c r="M297" i="22"/>
  <c r="R538" i="22"/>
  <c r="P538" i="22"/>
  <c r="O538" i="22"/>
  <c r="N538" i="22"/>
  <c r="K538" i="22"/>
  <c r="M538" i="22"/>
  <c r="J538" i="22"/>
  <c r="Q538" i="22"/>
  <c r="I538" i="22"/>
  <c r="N498" i="22"/>
  <c r="J498" i="22"/>
  <c r="Q498" i="22"/>
  <c r="P498" i="22"/>
  <c r="I498" i="22"/>
  <c r="M498" i="22"/>
  <c r="O498" i="22"/>
  <c r="R498" i="22"/>
  <c r="K498" i="22"/>
  <c r="I1018" i="22"/>
  <c r="N1018" i="22"/>
  <c r="R1018" i="22"/>
  <c r="Q1018" i="22"/>
  <c r="M1018" i="22"/>
  <c r="P1018" i="22"/>
  <c r="K1018" i="22"/>
  <c r="J1018" i="22"/>
  <c r="O1018" i="22"/>
  <c r="O778" i="22"/>
  <c r="N778" i="22"/>
  <c r="Q778" i="22"/>
  <c r="I778" i="22"/>
  <c r="M778" i="22"/>
  <c r="R778" i="22"/>
  <c r="J778" i="22"/>
  <c r="P778" i="22"/>
  <c r="K778" i="22"/>
  <c r="H177" i="22"/>
  <c r="L177" i="22" s="1"/>
  <c r="G138" i="22"/>
  <c r="G179" i="22" s="1"/>
  <c r="S522" i="22"/>
  <c r="G178" i="22"/>
  <c r="G219" i="22" s="1"/>
  <c r="E392" i="22"/>
  <c r="E434" i="22"/>
  <c r="E58" i="22"/>
  <c r="T58" i="22" s="1"/>
  <c r="G98" i="22"/>
  <c r="H98" i="22" s="1"/>
  <c r="L98" i="22" s="1"/>
  <c r="I58" i="22"/>
  <c r="H31" i="22"/>
  <c r="H563" i="22"/>
  <c r="E509" i="22"/>
  <c r="H298" i="22"/>
  <c r="L298" i="22" s="1"/>
  <c r="G339" i="22"/>
  <c r="G421" i="22" s="1"/>
  <c r="H421" i="22" s="1"/>
  <c r="L421" i="22" s="1"/>
  <c r="E550" i="22"/>
  <c r="H739" i="22"/>
  <c r="L739" i="22" s="1"/>
  <c r="G780" i="22"/>
  <c r="H499" i="22"/>
  <c r="L499" i="22" s="1"/>
  <c r="G540" i="22"/>
  <c r="H819" i="22"/>
  <c r="L819" i="22" s="1"/>
  <c r="G860" i="22"/>
  <c r="H859" i="22"/>
  <c r="L859" i="22" s="1"/>
  <c r="G900" i="22"/>
  <c r="H1019" i="22"/>
  <c r="L1019" i="22" s="1"/>
  <c r="G1060" i="22"/>
  <c r="H939" i="22"/>
  <c r="L939" i="22" s="1"/>
  <c r="G980" i="22"/>
  <c r="E756" i="22"/>
  <c r="H699" i="22"/>
  <c r="L699" i="22" s="1"/>
  <c r="G740" i="22"/>
  <c r="E714" i="22"/>
  <c r="H579" i="22"/>
  <c r="L579" i="22" s="1"/>
  <c r="G620" i="22"/>
  <c r="H979" i="22"/>
  <c r="L979" i="22" s="1"/>
  <c r="G1020" i="22"/>
  <c r="E1042" i="22"/>
  <c r="H779" i="22"/>
  <c r="L779" i="22" s="1"/>
  <c r="G820" i="22"/>
  <c r="H1058" i="22"/>
  <c r="L1058" i="22" s="1"/>
  <c r="G1099" i="22"/>
  <c r="H338" i="22"/>
  <c r="L338" i="22" s="1"/>
  <c r="H899" i="22"/>
  <c r="L899" i="22" s="1"/>
  <c r="G940" i="22"/>
  <c r="E591" i="22"/>
  <c r="E837" i="22"/>
  <c r="E1083" i="22"/>
  <c r="E468" i="22"/>
  <c r="E304" i="22"/>
  <c r="H459" i="22"/>
  <c r="L459" i="22" s="1"/>
  <c r="G500" i="22"/>
  <c r="H619" i="22"/>
  <c r="L619" i="22" s="1"/>
  <c r="L604" i="22" s="1"/>
  <c r="G660" i="22"/>
  <c r="G604" i="22"/>
  <c r="E673" i="22"/>
  <c r="E919" i="22"/>
  <c r="H659" i="22"/>
  <c r="L659" i="22" s="1"/>
  <c r="G700" i="22"/>
  <c r="E796" i="22"/>
  <c r="H539" i="22"/>
  <c r="L539" i="22" s="1"/>
  <c r="G580" i="22"/>
  <c r="E960" i="22"/>
  <c r="G460" i="22"/>
  <c r="G259" i="22"/>
  <c r="H218" i="22"/>
  <c r="L218" i="22" s="1"/>
  <c r="E347" i="22"/>
  <c r="E632" i="22"/>
  <c r="E878" i="22"/>
  <c r="H1059" i="22"/>
  <c r="L1059" i="22" s="1"/>
  <c r="G1100" i="22"/>
  <c r="E1002" i="22"/>
  <c r="E140" i="22"/>
  <c r="F60" i="22"/>
  <c r="H59" i="22"/>
  <c r="L59" i="22" s="1"/>
  <c r="E1124" i="22"/>
  <c r="H258" i="22"/>
  <c r="L258" i="22" s="1"/>
  <c r="G299" i="22"/>
  <c r="G381" i="22" s="1"/>
  <c r="H381" i="22" s="1"/>
  <c r="L381" i="22" s="1"/>
  <c r="F1126" i="22"/>
  <c r="F1089" i="22"/>
  <c r="F1046" i="22"/>
  <c r="F1004" i="22"/>
  <c r="F962" i="22"/>
  <c r="F920" i="22"/>
  <c r="F882" i="22"/>
  <c r="F841" i="22"/>
  <c r="F800" i="22"/>
  <c r="F757" i="22"/>
  <c r="F717" i="22"/>
  <c r="F679" i="22"/>
  <c r="F636" i="22"/>
  <c r="F593" i="22"/>
  <c r="F555" i="22"/>
  <c r="F515" i="22"/>
  <c r="F470" i="22"/>
  <c r="F347" i="22"/>
  <c r="F309" i="22"/>
  <c r="F269" i="22"/>
  <c r="F227" i="22"/>
  <c r="F184" i="22"/>
  <c r="F146" i="22"/>
  <c r="J699" i="22" l="1"/>
  <c r="K699" i="22"/>
  <c r="P699" i="22"/>
  <c r="I699" i="22"/>
  <c r="O699" i="22"/>
  <c r="M699" i="22"/>
  <c r="R699" i="22"/>
  <c r="N699" i="22"/>
  <c r="Q699" i="22"/>
  <c r="M298" i="22"/>
  <c r="R298" i="22"/>
  <c r="K298" i="22"/>
  <c r="O298" i="22"/>
  <c r="P298" i="22"/>
  <c r="Q298" i="22"/>
  <c r="J298" i="22"/>
  <c r="N298" i="22"/>
  <c r="I298" i="22"/>
  <c r="Q381" i="22"/>
  <c r="N381" i="22"/>
  <c r="O381" i="22"/>
  <c r="P381" i="22"/>
  <c r="J381" i="22"/>
  <c r="M381" i="22"/>
  <c r="R381" i="22"/>
  <c r="K381" i="22"/>
  <c r="I381" i="22"/>
  <c r="Q1059" i="22"/>
  <c r="M1059" i="22"/>
  <c r="P1059" i="22"/>
  <c r="N1059" i="22"/>
  <c r="I1059" i="22"/>
  <c r="K1059" i="22"/>
  <c r="O1059" i="22"/>
  <c r="J1059" i="22"/>
  <c r="R1059" i="22"/>
  <c r="K819" i="22"/>
  <c r="N819" i="22"/>
  <c r="I819" i="22"/>
  <c r="P819" i="22"/>
  <c r="J819" i="22"/>
  <c r="O819" i="22"/>
  <c r="M819" i="22"/>
  <c r="Q819" i="22"/>
  <c r="R819" i="22"/>
  <c r="R258" i="22"/>
  <c r="M258" i="22"/>
  <c r="J258" i="22"/>
  <c r="N258" i="22"/>
  <c r="P258" i="22"/>
  <c r="K258" i="22"/>
  <c r="Q258" i="22"/>
  <c r="O258" i="22"/>
  <c r="I258" i="22"/>
  <c r="M539" i="22"/>
  <c r="O539" i="22"/>
  <c r="Q539" i="22"/>
  <c r="R539" i="22"/>
  <c r="P539" i="22"/>
  <c r="K539" i="22"/>
  <c r="I539" i="22"/>
  <c r="N539" i="22"/>
  <c r="J539" i="22"/>
  <c r="Q619" i="22"/>
  <c r="Q604" i="22" s="1"/>
  <c r="K619" i="22"/>
  <c r="K604" i="22" s="1"/>
  <c r="N619" i="22"/>
  <c r="N604" i="22" s="1"/>
  <c r="R619" i="22"/>
  <c r="R604" i="22" s="1"/>
  <c r="J619" i="22"/>
  <c r="J604" i="22" s="1"/>
  <c r="F18" i="17" s="1"/>
  <c r="P619" i="22"/>
  <c r="P604" i="22" s="1"/>
  <c r="O619" i="22"/>
  <c r="O604" i="22" s="1"/>
  <c r="I619" i="22"/>
  <c r="I604" i="22" s="1"/>
  <c r="M619" i="22"/>
  <c r="M604" i="22" s="1"/>
  <c r="M779" i="22"/>
  <c r="O779" i="22"/>
  <c r="P779" i="22"/>
  <c r="K779" i="22"/>
  <c r="J779" i="22"/>
  <c r="I779" i="22"/>
  <c r="N779" i="22"/>
  <c r="R779" i="22"/>
  <c r="Q779" i="22"/>
  <c r="M899" i="22"/>
  <c r="R899" i="22"/>
  <c r="N899" i="22"/>
  <c r="P899" i="22"/>
  <c r="O899" i="22"/>
  <c r="J899" i="22"/>
  <c r="K899" i="22"/>
  <c r="I899" i="22"/>
  <c r="Q899" i="22"/>
  <c r="O979" i="22"/>
  <c r="N979" i="22"/>
  <c r="J979" i="22"/>
  <c r="R979" i="22"/>
  <c r="Q979" i="22"/>
  <c r="I979" i="22"/>
  <c r="M979" i="22"/>
  <c r="P979" i="22"/>
  <c r="K979" i="22"/>
  <c r="Q939" i="22"/>
  <c r="K939" i="22"/>
  <c r="O939" i="22"/>
  <c r="N939" i="22"/>
  <c r="M939" i="22"/>
  <c r="I939" i="22"/>
  <c r="J939" i="22"/>
  <c r="P939" i="22"/>
  <c r="R939" i="22"/>
  <c r="N499" i="22"/>
  <c r="M499" i="22"/>
  <c r="K499" i="22"/>
  <c r="O499" i="22"/>
  <c r="J499" i="22"/>
  <c r="Q499" i="22"/>
  <c r="R499" i="22"/>
  <c r="P499" i="22"/>
  <c r="I499" i="22"/>
  <c r="O859" i="22"/>
  <c r="M859" i="22"/>
  <c r="I859" i="22"/>
  <c r="R859" i="22"/>
  <c r="P859" i="22"/>
  <c r="K859" i="22"/>
  <c r="J859" i="22"/>
  <c r="N859" i="22"/>
  <c r="Q859" i="22"/>
  <c r="N59" i="22"/>
  <c r="J59" i="22"/>
  <c r="O59" i="22"/>
  <c r="P59" i="22"/>
  <c r="Q59" i="22"/>
  <c r="R59" i="22"/>
  <c r="K59" i="22"/>
  <c r="M59" i="22"/>
  <c r="K459" i="22"/>
  <c r="J459" i="22"/>
  <c r="P459" i="22"/>
  <c r="O459" i="22"/>
  <c r="M459" i="22"/>
  <c r="Q459" i="22"/>
  <c r="R459" i="22"/>
  <c r="N459" i="22"/>
  <c r="I459" i="22"/>
  <c r="M338" i="22"/>
  <c r="O338" i="22"/>
  <c r="R338" i="22"/>
  <c r="Q338" i="22"/>
  <c r="J338" i="22"/>
  <c r="N338" i="22"/>
  <c r="P338" i="22"/>
  <c r="I338" i="22"/>
  <c r="K338" i="22"/>
  <c r="O218" i="22"/>
  <c r="N218" i="22"/>
  <c r="R218" i="22"/>
  <c r="I218" i="22"/>
  <c r="J218" i="22"/>
  <c r="M218" i="22"/>
  <c r="Q218" i="22"/>
  <c r="K218" i="22"/>
  <c r="P218" i="22"/>
  <c r="O659" i="22"/>
  <c r="I659" i="22"/>
  <c r="P659" i="22"/>
  <c r="N659" i="22"/>
  <c r="Q659" i="22"/>
  <c r="K659" i="22"/>
  <c r="J659" i="22"/>
  <c r="M659" i="22"/>
  <c r="R659" i="22"/>
  <c r="O579" i="22"/>
  <c r="I579" i="22"/>
  <c r="P579" i="22"/>
  <c r="K579" i="22"/>
  <c r="N579" i="22"/>
  <c r="M579" i="22"/>
  <c r="J579" i="22"/>
  <c r="Q579" i="22"/>
  <c r="R579" i="22"/>
  <c r="M1019" i="22"/>
  <c r="P1019" i="22"/>
  <c r="O1019" i="22"/>
  <c r="K1019" i="22"/>
  <c r="I1019" i="22"/>
  <c r="N1019" i="22"/>
  <c r="R1019" i="22"/>
  <c r="J1019" i="22"/>
  <c r="Q1019" i="22"/>
  <c r="M739" i="22"/>
  <c r="R739" i="22"/>
  <c r="P739" i="22"/>
  <c r="J739" i="22"/>
  <c r="O739" i="22"/>
  <c r="K739" i="22"/>
  <c r="N739" i="22"/>
  <c r="Q739" i="22"/>
  <c r="I739" i="22"/>
  <c r="J98" i="22"/>
  <c r="M98" i="22"/>
  <c r="P98" i="22"/>
  <c r="I98" i="22"/>
  <c r="Q98" i="22"/>
  <c r="R98" i="22"/>
  <c r="K98" i="22"/>
  <c r="O98" i="22"/>
  <c r="N98" i="22"/>
  <c r="N177" i="22"/>
  <c r="Q177" i="22"/>
  <c r="P177" i="22"/>
  <c r="K177" i="22"/>
  <c r="I177" i="22"/>
  <c r="M177" i="22"/>
  <c r="R177" i="22"/>
  <c r="O177" i="22"/>
  <c r="J177" i="22"/>
  <c r="Q421" i="22"/>
  <c r="N421" i="22"/>
  <c r="P421" i="22"/>
  <c r="O421" i="22"/>
  <c r="I421" i="22"/>
  <c r="R421" i="22"/>
  <c r="M421" i="22"/>
  <c r="J421" i="22"/>
  <c r="K421" i="22"/>
  <c r="K1058" i="22"/>
  <c r="M1058" i="22"/>
  <c r="N1058" i="22"/>
  <c r="J1058" i="22"/>
  <c r="O1058" i="22"/>
  <c r="Q1058" i="22"/>
  <c r="I1058" i="22"/>
  <c r="P1058" i="22"/>
  <c r="R1058" i="22"/>
  <c r="H178" i="22"/>
  <c r="L178" i="22" s="1"/>
  <c r="H138" i="22"/>
  <c r="L138" i="22" s="1"/>
  <c r="S563" i="22"/>
  <c r="G139" i="22"/>
  <c r="H139" i="22" s="1"/>
  <c r="L139" i="22" s="1"/>
  <c r="E393" i="22"/>
  <c r="E435" i="22"/>
  <c r="E59" i="22"/>
  <c r="T59" i="22" s="1"/>
  <c r="G99" i="22"/>
  <c r="G140" i="22" s="1"/>
  <c r="I59" i="22"/>
  <c r="H604" i="22"/>
  <c r="E879" i="22"/>
  <c r="G220" i="22"/>
  <c r="H179" i="22"/>
  <c r="L179" i="22" s="1"/>
  <c r="H940" i="22"/>
  <c r="L940" i="22" s="1"/>
  <c r="G981" i="22"/>
  <c r="H820" i="22"/>
  <c r="L820" i="22" s="1"/>
  <c r="G861" i="22"/>
  <c r="G260" i="22"/>
  <c r="H219" i="22"/>
  <c r="L219" i="22" s="1"/>
  <c r="H1100" i="22"/>
  <c r="L1100" i="22" s="1"/>
  <c r="E797" i="22"/>
  <c r="H1020" i="22"/>
  <c r="L1020" i="22" s="1"/>
  <c r="G1061" i="22"/>
  <c r="E141" i="22"/>
  <c r="H259" i="22"/>
  <c r="L259" i="22" s="1"/>
  <c r="G300" i="22"/>
  <c r="G382" i="22" s="1"/>
  <c r="H382" i="22" s="1"/>
  <c r="L382" i="22" s="1"/>
  <c r="H700" i="22"/>
  <c r="L700" i="22" s="1"/>
  <c r="G741" i="22"/>
  <c r="H500" i="22"/>
  <c r="L500" i="22" s="1"/>
  <c r="G541" i="22"/>
  <c r="E1084" i="22"/>
  <c r="H740" i="22"/>
  <c r="L740" i="22" s="1"/>
  <c r="G781" i="22"/>
  <c r="H299" i="22"/>
  <c r="L299" i="22" s="1"/>
  <c r="G340" i="22"/>
  <c r="G422" i="22" s="1"/>
  <c r="H422" i="22" s="1"/>
  <c r="L422" i="22" s="1"/>
  <c r="F61" i="22"/>
  <c r="H60" i="22"/>
  <c r="L60" i="22" s="1"/>
  <c r="E715" i="22"/>
  <c r="H540" i="22"/>
  <c r="L540" i="22" s="1"/>
  <c r="G581" i="22"/>
  <c r="E633" i="22"/>
  <c r="H460" i="22"/>
  <c r="L460" i="22" s="1"/>
  <c r="G501" i="22"/>
  <c r="H580" i="22"/>
  <c r="L580" i="22" s="1"/>
  <c r="G621" i="22"/>
  <c r="E674" i="22"/>
  <c r="G461" i="22"/>
  <c r="H620" i="22"/>
  <c r="L620" i="22" s="1"/>
  <c r="G661" i="22"/>
  <c r="H1060" i="22"/>
  <c r="L1060" i="22" s="1"/>
  <c r="G1101" i="22"/>
  <c r="H780" i="22"/>
  <c r="L780" i="22" s="1"/>
  <c r="G821" i="22"/>
  <c r="H339" i="22"/>
  <c r="L339" i="22" s="1"/>
  <c r="E348" i="22"/>
  <c r="E838" i="22"/>
  <c r="H860" i="22"/>
  <c r="L860" i="22" s="1"/>
  <c r="G901" i="22"/>
  <c r="H660" i="22"/>
  <c r="L660" i="22" s="1"/>
  <c r="L645" i="22" s="1"/>
  <c r="G701" i="22"/>
  <c r="G645" i="22"/>
  <c r="E469" i="22"/>
  <c r="E1043" i="22"/>
  <c r="E757" i="22"/>
  <c r="E1125" i="22"/>
  <c r="E1003" i="22"/>
  <c r="E961" i="22"/>
  <c r="E305" i="22"/>
  <c r="E592" i="22"/>
  <c r="H1099" i="22"/>
  <c r="L1099" i="22" s="1"/>
  <c r="H900" i="22"/>
  <c r="L900" i="22" s="1"/>
  <c r="G941" i="22"/>
  <c r="E510" i="22"/>
  <c r="E920" i="22"/>
  <c r="H980" i="22"/>
  <c r="L980" i="22" s="1"/>
  <c r="G1021" i="22"/>
  <c r="E551" i="22"/>
  <c r="F1127" i="22"/>
  <c r="F1090" i="22"/>
  <c r="F1047" i="22"/>
  <c r="F1005" i="22"/>
  <c r="F963" i="22"/>
  <c r="F921" i="22"/>
  <c r="F883" i="22"/>
  <c r="F842" i="22"/>
  <c r="F801" i="22"/>
  <c r="F758" i="22"/>
  <c r="F718" i="22"/>
  <c r="F680" i="22"/>
  <c r="F637" i="22"/>
  <c r="F594" i="22"/>
  <c r="F556" i="22"/>
  <c r="F516" i="22"/>
  <c r="F471" i="22"/>
  <c r="F348" i="22"/>
  <c r="F310" i="22"/>
  <c r="F270" i="22"/>
  <c r="F228" i="22"/>
  <c r="F185" i="22"/>
  <c r="F147" i="22"/>
  <c r="O620" i="22" l="1"/>
  <c r="I620" i="22"/>
  <c r="K620" i="22"/>
  <c r="P620" i="22"/>
  <c r="N620" i="22"/>
  <c r="Q620" i="22"/>
  <c r="R620" i="22"/>
  <c r="J620" i="22"/>
  <c r="M620" i="22"/>
  <c r="M740" i="22"/>
  <c r="O740" i="22"/>
  <c r="K740" i="22"/>
  <c r="I740" i="22"/>
  <c r="N740" i="22"/>
  <c r="R740" i="22"/>
  <c r="P740" i="22"/>
  <c r="J740" i="22"/>
  <c r="Q740" i="22"/>
  <c r="R820" i="22"/>
  <c r="K820" i="22"/>
  <c r="Q820" i="22"/>
  <c r="P820" i="22"/>
  <c r="M820" i="22"/>
  <c r="O820" i="22"/>
  <c r="N820" i="22"/>
  <c r="I820" i="22"/>
  <c r="J820" i="22"/>
  <c r="M178" i="22"/>
  <c r="J178" i="22"/>
  <c r="N178" i="22"/>
  <c r="I178" i="22"/>
  <c r="K178" i="22"/>
  <c r="Q178" i="22"/>
  <c r="O178" i="22"/>
  <c r="P178" i="22"/>
  <c r="R178" i="22"/>
  <c r="J860" i="22"/>
  <c r="N860" i="22"/>
  <c r="I860" i="22"/>
  <c r="M860" i="22"/>
  <c r="R860" i="22"/>
  <c r="P860" i="22"/>
  <c r="O860" i="22"/>
  <c r="Q860" i="22"/>
  <c r="K860" i="22"/>
  <c r="Q259" i="22"/>
  <c r="J259" i="22"/>
  <c r="P259" i="22"/>
  <c r="K259" i="22"/>
  <c r="N259" i="22"/>
  <c r="I259" i="22"/>
  <c r="O259" i="22"/>
  <c r="M259" i="22"/>
  <c r="R259" i="22"/>
  <c r="R540" i="22"/>
  <c r="N540" i="22"/>
  <c r="K540" i="22"/>
  <c r="M540" i="22"/>
  <c r="Q540" i="22"/>
  <c r="J540" i="22"/>
  <c r="O540" i="22"/>
  <c r="I540" i="22"/>
  <c r="P540" i="22"/>
  <c r="P1099" i="22"/>
  <c r="J1099" i="22"/>
  <c r="M1099" i="22"/>
  <c r="Q1099" i="22"/>
  <c r="N1099" i="22"/>
  <c r="O1099" i="22"/>
  <c r="I1099" i="22"/>
  <c r="R1099" i="22"/>
  <c r="K1099" i="22"/>
  <c r="O339" i="22"/>
  <c r="Q339" i="22"/>
  <c r="M339" i="22"/>
  <c r="R339" i="22"/>
  <c r="J339" i="22"/>
  <c r="K339" i="22"/>
  <c r="P339" i="22"/>
  <c r="I339" i="22"/>
  <c r="N339" i="22"/>
  <c r="M1020" i="22"/>
  <c r="Q1020" i="22"/>
  <c r="I1020" i="22"/>
  <c r="P1020" i="22"/>
  <c r="J1020" i="22"/>
  <c r="O1020" i="22"/>
  <c r="R1020" i="22"/>
  <c r="K1020" i="22"/>
  <c r="N1020" i="22"/>
  <c r="P940" i="22"/>
  <c r="J940" i="22"/>
  <c r="O940" i="22"/>
  <c r="K940" i="22"/>
  <c r="N940" i="22"/>
  <c r="Q940" i="22"/>
  <c r="R940" i="22"/>
  <c r="M940" i="22"/>
  <c r="I940" i="22"/>
  <c r="O500" i="22"/>
  <c r="J500" i="22"/>
  <c r="M500" i="22"/>
  <c r="P500" i="22"/>
  <c r="I500" i="22"/>
  <c r="R500" i="22"/>
  <c r="N500" i="22"/>
  <c r="K500" i="22"/>
  <c r="Q500" i="22"/>
  <c r="N179" i="22"/>
  <c r="R179" i="22"/>
  <c r="P179" i="22"/>
  <c r="K179" i="22"/>
  <c r="O179" i="22"/>
  <c r="Q179" i="22"/>
  <c r="J179" i="22"/>
  <c r="I179" i="22"/>
  <c r="M179" i="22"/>
  <c r="K580" i="22"/>
  <c r="N580" i="22"/>
  <c r="R580" i="22"/>
  <c r="J580" i="22"/>
  <c r="I580" i="22"/>
  <c r="M580" i="22"/>
  <c r="Q580" i="22"/>
  <c r="P580" i="22"/>
  <c r="O580" i="22"/>
  <c r="Q139" i="22"/>
  <c r="O139" i="22"/>
  <c r="M139" i="22"/>
  <c r="N139" i="22"/>
  <c r="P139" i="22"/>
  <c r="I139" i="22"/>
  <c r="R139" i="22"/>
  <c r="J139" i="22"/>
  <c r="K139" i="22"/>
  <c r="O900" i="22"/>
  <c r="M900" i="22"/>
  <c r="N900" i="22"/>
  <c r="R900" i="22"/>
  <c r="J900" i="22"/>
  <c r="Q900" i="22"/>
  <c r="P900" i="22"/>
  <c r="I900" i="22"/>
  <c r="K900" i="22"/>
  <c r="N60" i="22"/>
  <c r="K60" i="22"/>
  <c r="O60" i="22"/>
  <c r="P60" i="22"/>
  <c r="Q60" i="22"/>
  <c r="R60" i="22"/>
  <c r="J60" i="22"/>
  <c r="M60" i="22"/>
  <c r="K780" i="22"/>
  <c r="P780" i="22"/>
  <c r="O780" i="22"/>
  <c r="Q780" i="22"/>
  <c r="J780" i="22"/>
  <c r="I780" i="22"/>
  <c r="R780" i="22"/>
  <c r="M780" i="22"/>
  <c r="N780" i="22"/>
  <c r="M1100" i="22"/>
  <c r="O1100" i="22"/>
  <c r="I1100" i="22"/>
  <c r="R1100" i="22"/>
  <c r="P1100" i="22"/>
  <c r="J1100" i="22"/>
  <c r="K1100" i="22"/>
  <c r="Q1100" i="22"/>
  <c r="N1100" i="22"/>
  <c r="I980" i="22"/>
  <c r="N980" i="22"/>
  <c r="O980" i="22"/>
  <c r="P980" i="22"/>
  <c r="J980" i="22"/>
  <c r="M980" i="22"/>
  <c r="R980" i="22"/>
  <c r="K980" i="22"/>
  <c r="Q980" i="22"/>
  <c r="M660" i="22"/>
  <c r="M645" i="22" s="1"/>
  <c r="P660" i="22"/>
  <c r="P645" i="22" s="1"/>
  <c r="Q660" i="22"/>
  <c r="Q645" i="22" s="1"/>
  <c r="N660" i="22"/>
  <c r="N645" i="22" s="1"/>
  <c r="I660" i="22"/>
  <c r="I645" i="22" s="1"/>
  <c r="K660" i="22"/>
  <c r="K645" i="22" s="1"/>
  <c r="J660" i="22"/>
  <c r="J645" i="22" s="1"/>
  <c r="F19" i="17" s="1"/>
  <c r="R660" i="22"/>
  <c r="R645" i="22" s="1"/>
  <c r="O660" i="22"/>
  <c r="O645" i="22" s="1"/>
  <c r="M422" i="22"/>
  <c r="K422" i="22"/>
  <c r="I422" i="22"/>
  <c r="J422" i="22"/>
  <c r="R422" i="22"/>
  <c r="P422" i="22"/>
  <c r="O422" i="22"/>
  <c r="Q422" i="22"/>
  <c r="N422" i="22"/>
  <c r="O700" i="22"/>
  <c r="R700" i="22"/>
  <c r="N700" i="22"/>
  <c r="M700" i="22"/>
  <c r="K700" i="22"/>
  <c r="I700" i="22"/>
  <c r="P700" i="22"/>
  <c r="J700" i="22"/>
  <c r="Q700" i="22"/>
  <c r="Q219" i="22"/>
  <c r="K219" i="22"/>
  <c r="M219" i="22"/>
  <c r="I219" i="22"/>
  <c r="P219" i="22"/>
  <c r="N219" i="22"/>
  <c r="O219" i="22"/>
  <c r="R219" i="22"/>
  <c r="J219" i="22"/>
  <c r="N1060" i="22"/>
  <c r="P1060" i="22"/>
  <c r="O1060" i="22"/>
  <c r="Q1060" i="22"/>
  <c r="J1060" i="22"/>
  <c r="M1060" i="22"/>
  <c r="I1060" i="22"/>
  <c r="K1060" i="22"/>
  <c r="R1060" i="22"/>
  <c r="K460" i="22"/>
  <c r="N460" i="22"/>
  <c r="I460" i="22"/>
  <c r="R460" i="22"/>
  <c r="P460" i="22"/>
  <c r="O460" i="22"/>
  <c r="M460" i="22"/>
  <c r="Q460" i="22"/>
  <c r="J460" i="22"/>
  <c r="N299" i="22"/>
  <c r="Q299" i="22"/>
  <c r="O299" i="22"/>
  <c r="M299" i="22"/>
  <c r="I299" i="22"/>
  <c r="K299" i="22"/>
  <c r="P299" i="22"/>
  <c r="J299" i="22"/>
  <c r="R299" i="22"/>
  <c r="N382" i="22"/>
  <c r="P382" i="22"/>
  <c r="M382" i="22"/>
  <c r="I382" i="22"/>
  <c r="R382" i="22"/>
  <c r="K382" i="22"/>
  <c r="Q382" i="22"/>
  <c r="O382" i="22"/>
  <c r="J382" i="22"/>
  <c r="M138" i="22"/>
  <c r="O138" i="22"/>
  <c r="P138" i="22"/>
  <c r="Q138" i="22"/>
  <c r="K138" i="22"/>
  <c r="N138" i="22"/>
  <c r="I138" i="22"/>
  <c r="J138" i="22"/>
  <c r="R138" i="22"/>
  <c r="G180" i="22"/>
  <c r="H180" i="22" s="1"/>
  <c r="L180" i="22" s="1"/>
  <c r="S604" i="22"/>
  <c r="E436" i="22"/>
  <c r="E394" i="22"/>
  <c r="E60" i="22"/>
  <c r="T60" i="22" s="1"/>
  <c r="G100" i="22"/>
  <c r="G141" i="22" s="1"/>
  <c r="H99" i="22"/>
  <c r="L99" i="22" s="1"/>
  <c r="L72" i="22" s="1"/>
  <c r="G72" i="22"/>
  <c r="I60" i="22"/>
  <c r="H645" i="22"/>
  <c r="E593" i="22"/>
  <c r="E880" i="22"/>
  <c r="E921" i="22"/>
  <c r="E839" i="22"/>
  <c r="H821" i="22"/>
  <c r="L821" i="22" s="1"/>
  <c r="G862" i="22"/>
  <c r="H661" i="22"/>
  <c r="L661" i="22" s="1"/>
  <c r="G702" i="22"/>
  <c r="F62" i="22"/>
  <c r="H61" i="22"/>
  <c r="L61" i="22" s="1"/>
  <c r="H741" i="22"/>
  <c r="L741" i="22" s="1"/>
  <c r="G782" i="22"/>
  <c r="H260" i="22"/>
  <c r="L260" i="22" s="1"/>
  <c r="G301" i="22"/>
  <c r="G383" i="22" s="1"/>
  <c r="H383" i="22" s="1"/>
  <c r="L383" i="22" s="1"/>
  <c r="H901" i="22"/>
  <c r="L901" i="22" s="1"/>
  <c r="G942" i="22"/>
  <c r="E675" i="22"/>
  <c r="H340" i="22"/>
  <c r="L340" i="22" s="1"/>
  <c r="H1061" i="22"/>
  <c r="L1061" i="22" s="1"/>
  <c r="G1102" i="22"/>
  <c r="E306" i="22"/>
  <c r="E511" i="22"/>
  <c r="H581" i="22"/>
  <c r="L581" i="22" s="1"/>
  <c r="G622" i="22"/>
  <c r="E1085" i="22"/>
  <c r="H300" i="22"/>
  <c r="L300" i="22" s="1"/>
  <c r="G341" i="22"/>
  <c r="G423" i="22" s="1"/>
  <c r="H423" i="22" s="1"/>
  <c r="L423" i="22" s="1"/>
  <c r="H981" i="22"/>
  <c r="L981" i="22" s="1"/>
  <c r="G1022" i="22"/>
  <c r="E1044" i="22"/>
  <c r="E634" i="22"/>
  <c r="E758" i="22"/>
  <c r="E962" i="22"/>
  <c r="E470" i="22"/>
  <c r="H1101" i="22"/>
  <c r="L1101" i="22" s="1"/>
  <c r="H621" i="22"/>
  <c r="L621" i="22" s="1"/>
  <c r="G662" i="22"/>
  <c r="H541" i="22"/>
  <c r="L541" i="22" s="1"/>
  <c r="G582" i="22"/>
  <c r="E552" i="22"/>
  <c r="H941" i="22"/>
  <c r="L941" i="22" s="1"/>
  <c r="G982" i="22"/>
  <c r="E349" i="22"/>
  <c r="H781" i="22"/>
  <c r="L781" i="22" s="1"/>
  <c r="G822" i="22"/>
  <c r="G181" i="22"/>
  <c r="G113" i="22"/>
  <c r="H140" i="22"/>
  <c r="L140" i="22" s="1"/>
  <c r="L113" i="22" s="1"/>
  <c r="H1021" i="22"/>
  <c r="L1021" i="22" s="1"/>
  <c r="G1062" i="22"/>
  <c r="E1126" i="22"/>
  <c r="G462" i="22"/>
  <c r="E716" i="22"/>
  <c r="E142" i="22"/>
  <c r="E798" i="22"/>
  <c r="G261" i="22"/>
  <c r="H220" i="22"/>
  <c r="L220" i="22" s="1"/>
  <c r="E1004" i="22"/>
  <c r="H701" i="22"/>
  <c r="L701" i="22" s="1"/>
  <c r="L686" i="22" s="1"/>
  <c r="G742" i="22"/>
  <c r="G686" i="22"/>
  <c r="H461" i="22"/>
  <c r="L461" i="22" s="1"/>
  <c r="G502" i="22"/>
  <c r="H501" i="22"/>
  <c r="L501" i="22" s="1"/>
  <c r="G542" i="22"/>
  <c r="H861" i="22"/>
  <c r="L861" i="22" s="1"/>
  <c r="G902" i="22"/>
  <c r="F1128" i="22"/>
  <c r="F1091" i="22"/>
  <c r="F1048" i="22"/>
  <c r="F1006" i="22"/>
  <c r="F964" i="22"/>
  <c r="F922" i="22"/>
  <c r="F884" i="22"/>
  <c r="F843" i="22"/>
  <c r="F802" i="22"/>
  <c r="F759" i="22"/>
  <c r="F719" i="22"/>
  <c r="F681" i="22"/>
  <c r="F638" i="22"/>
  <c r="F595" i="22"/>
  <c r="F557" i="22"/>
  <c r="F517" i="22"/>
  <c r="F472" i="22"/>
  <c r="F349" i="22"/>
  <c r="F311" i="22"/>
  <c r="F271" i="22"/>
  <c r="F229" i="22"/>
  <c r="F186" i="22"/>
  <c r="F148" i="22"/>
  <c r="P541" i="22" l="1"/>
  <c r="J541" i="22"/>
  <c r="O541" i="22"/>
  <c r="I541" i="22"/>
  <c r="N541" i="22"/>
  <c r="R541" i="22"/>
  <c r="Q541" i="22"/>
  <c r="M541" i="22"/>
  <c r="K541" i="22"/>
  <c r="K901" i="22"/>
  <c r="J901" i="22"/>
  <c r="M901" i="22"/>
  <c r="N901" i="22"/>
  <c r="P901" i="22"/>
  <c r="O901" i="22"/>
  <c r="I901" i="22"/>
  <c r="Q901" i="22"/>
  <c r="R901" i="22"/>
  <c r="N383" i="22"/>
  <c r="P383" i="22"/>
  <c r="J383" i="22"/>
  <c r="Q383" i="22"/>
  <c r="I383" i="22"/>
  <c r="M383" i="22"/>
  <c r="R383" i="22"/>
  <c r="O383" i="22"/>
  <c r="K383" i="22"/>
  <c r="P981" i="22"/>
  <c r="R981" i="22"/>
  <c r="J981" i="22"/>
  <c r="N981" i="22"/>
  <c r="Q981" i="22"/>
  <c r="M981" i="22"/>
  <c r="K981" i="22"/>
  <c r="O981" i="22"/>
  <c r="I981" i="22"/>
  <c r="J701" i="22"/>
  <c r="J686" i="22" s="1"/>
  <c r="F20" i="17" s="1"/>
  <c r="O701" i="22"/>
  <c r="O686" i="22" s="1"/>
  <c r="Q701" i="22"/>
  <c r="Q686" i="22" s="1"/>
  <c r="R701" i="22"/>
  <c r="R686" i="22" s="1"/>
  <c r="N701" i="22"/>
  <c r="N686" i="22" s="1"/>
  <c r="I701" i="22"/>
  <c r="I686" i="22" s="1"/>
  <c r="K701" i="22"/>
  <c r="K686" i="22" s="1"/>
  <c r="M701" i="22"/>
  <c r="M686" i="22" s="1"/>
  <c r="P701" i="22"/>
  <c r="P686" i="22" s="1"/>
  <c r="N1101" i="22"/>
  <c r="I1101" i="22"/>
  <c r="M1101" i="22"/>
  <c r="O1101" i="22"/>
  <c r="R1101" i="22"/>
  <c r="J1101" i="22"/>
  <c r="Q1101" i="22"/>
  <c r="K1101" i="22"/>
  <c r="P1101" i="22"/>
  <c r="N423" i="22"/>
  <c r="O423" i="22"/>
  <c r="I423" i="22"/>
  <c r="K423" i="22"/>
  <c r="R423" i="22"/>
  <c r="Q423" i="22"/>
  <c r="P423" i="22"/>
  <c r="J423" i="22"/>
  <c r="M423" i="22"/>
  <c r="K1061" i="22"/>
  <c r="O1061" i="22"/>
  <c r="J1061" i="22"/>
  <c r="N1061" i="22"/>
  <c r="R1061" i="22"/>
  <c r="Q1061" i="22"/>
  <c r="I1061" i="22"/>
  <c r="M1061" i="22"/>
  <c r="P1061" i="22"/>
  <c r="M741" i="22"/>
  <c r="I741" i="22"/>
  <c r="Q741" i="22"/>
  <c r="J741" i="22"/>
  <c r="P741" i="22"/>
  <c r="O741" i="22"/>
  <c r="R741" i="22"/>
  <c r="K741" i="22"/>
  <c r="N741" i="22"/>
  <c r="J621" i="22"/>
  <c r="Q621" i="22"/>
  <c r="N621" i="22"/>
  <c r="M621" i="22"/>
  <c r="P621" i="22"/>
  <c r="K621" i="22"/>
  <c r="I621" i="22"/>
  <c r="R621" i="22"/>
  <c r="O621" i="22"/>
  <c r="N61" i="22"/>
  <c r="O61" i="22"/>
  <c r="P61" i="22"/>
  <c r="Q61" i="22"/>
  <c r="R61" i="22"/>
  <c r="J61" i="22"/>
  <c r="K61" i="22"/>
  <c r="M61" i="22"/>
  <c r="K661" i="22"/>
  <c r="P661" i="22"/>
  <c r="Q661" i="22"/>
  <c r="I661" i="22"/>
  <c r="O661" i="22"/>
  <c r="J661" i="22"/>
  <c r="N661" i="22"/>
  <c r="R661" i="22"/>
  <c r="M661" i="22"/>
  <c r="O461" i="22"/>
  <c r="M461" i="22"/>
  <c r="Q461" i="22"/>
  <c r="N461" i="22"/>
  <c r="I461" i="22"/>
  <c r="K461" i="22"/>
  <c r="R461" i="22"/>
  <c r="J461" i="22"/>
  <c r="P461" i="22"/>
  <c r="N781" i="22"/>
  <c r="R781" i="22"/>
  <c r="J781" i="22"/>
  <c r="M781" i="22"/>
  <c r="K781" i="22"/>
  <c r="I781" i="22"/>
  <c r="P781" i="22"/>
  <c r="Q781" i="22"/>
  <c r="O781" i="22"/>
  <c r="O99" i="22"/>
  <c r="O72" i="22" s="1"/>
  <c r="Q99" i="22"/>
  <c r="Q72" i="22" s="1"/>
  <c r="M99" i="22"/>
  <c r="M72" i="22" s="1"/>
  <c r="I99" i="22"/>
  <c r="I72" i="22" s="1"/>
  <c r="R99" i="22"/>
  <c r="R72" i="22" s="1"/>
  <c r="K99" i="22"/>
  <c r="K72" i="22" s="1"/>
  <c r="N99" i="22"/>
  <c r="N72" i="22" s="1"/>
  <c r="J99" i="22"/>
  <c r="J72" i="22" s="1"/>
  <c r="P99" i="22"/>
  <c r="P72" i="22" s="1"/>
  <c r="O300" i="22"/>
  <c r="M300" i="22"/>
  <c r="K300" i="22"/>
  <c r="R300" i="22"/>
  <c r="N300" i="22"/>
  <c r="I300" i="22"/>
  <c r="Q300" i="22"/>
  <c r="J300" i="22"/>
  <c r="P300" i="22"/>
  <c r="O1021" i="22"/>
  <c r="Q1021" i="22"/>
  <c r="K1021" i="22"/>
  <c r="I1021" i="22"/>
  <c r="R1021" i="22"/>
  <c r="N1021" i="22"/>
  <c r="J1021" i="22"/>
  <c r="M1021" i="22"/>
  <c r="P1021" i="22"/>
  <c r="N581" i="22"/>
  <c r="J581" i="22"/>
  <c r="I581" i="22"/>
  <c r="Q581" i="22"/>
  <c r="M581" i="22"/>
  <c r="O581" i="22"/>
  <c r="P581" i="22"/>
  <c r="K581" i="22"/>
  <c r="R581" i="22"/>
  <c r="M180" i="22"/>
  <c r="J180" i="22"/>
  <c r="O180" i="22"/>
  <c r="N180" i="22"/>
  <c r="Q180" i="22"/>
  <c r="P180" i="22"/>
  <c r="I180" i="22"/>
  <c r="K180" i="22"/>
  <c r="R180" i="22"/>
  <c r="O260" i="22"/>
  <c r="N260" i="22"/>
  <c r="P260" i="22"/>
  <c r="M260" i="22"/>
  <c r="R260" i="22"/>
  <c r="Q260" i="22"/>
  <c r="K260" i="22"/>
  <c r="J260" i="22"/>
  <c r="I260" i="22"/>
  <c r="M821" i="22"/>
  <c r="I821" i="22"/>
  <c r="J821" i="22"/>
  <c r="K821" i="22"/>
  <c r="R821" i="22"/>
  <c r="P821" i="22"/>
  <c r="Q821" i="22"/>
  <c r="N821" i="22"/>
  <c r="O821" i="22"/>
  <c r="M861" i="22"/>
  <c r="R861" i="22"/>
  <c r="K861" i="22"/>
  <c r="J861" i="22"/>
  <c r="N861" i="22"/>
  <c r="Q861" i="22"/>
  <c r="O861" i="22"/>
  <c r="P861" i="22"/>
  <c r="I861" i="22"/>
  <c r="I340" i="22"/>
  <c r="M340" i="22"/>
  <c r="N340" i="22"/>
  <c r="J340" i="22"/>
  <c r="Q340" i="22"/>
  <c r="K340" i="22"/>
  <c r="R340" i="22"/>
  <c r="O340" i="22"/>
  <c r="P340" i="22"/>
  <c r="O220" i="22"/>
  <c r="Q220" i="22"/>
  <c r="N220" i="22"/>
  <c r="R220" i="22"/>
  <c r="P220" i="22"/>
  <c r="J220" i="22"/>
  <c r="I220" i="22"/>
  <c r="M220" i="22"/>
  <c r="K220" i="22"/>
  <c r="K941" i="22"/>
  <c r="N941" i="22"/>
  <c r="I941" i="22"/>
  <c r="R941" i="22"/>
  <c r="M941" i="22"/>
  <c r="P941" i="22"/>
  <c r="O941" i="22"/>
  <c r="Q941" i="22"/>
  <c r="J941" i="22"/>
  <c r="O501" i="22"/>
  <c r="M501" i="22"/>
  <c r="P501" i="22"/>
  <c r="I501" i="22"/>
  <c r="R501" i="22"/>
  <c r="N501" i="22"/>
  <c r="Q501" i="22"/>
  <c r="K501" i="22"/>
  <c r="J501" i="22"/>
  <c r="O140" i="22"/>
  <c r="O113" i="22" s="1"/>
  <c r="J140" i="22"/>
  <c r="J113" i="22" s="1"/>
  <c r="M140" i="22"/>
  <c r="M113" i="22" s="1"/>
  <c r="K140" i="22"/>
  <c r="K113" i="22" s="1"/>
  <c r="R140" i="22"/>
  <c r="R113" i="22" s="1"/>
  <c r="N140" i="22"/>
  <c r="N113" i="22" s="1"/>
  <c r="Q140" i="22"/>
  <c r="Q113" i="22" s="1"/>
  <c r="I140" i="22"/>
  <c r="I113" i="22" s="1"/>
  <c r="P140" i="22"/>
  <c r="P113" i="22" s="1"/>
  <c r="G221" i="22"/>
  <c r="G262" i="22" s="1"/>
  <c r="S645" i="22"/>
  <c r="E395" i="22"/>
  <c r="H72" i="22"/>
  <c r="H100" i="22"/>
  <c r="L100" i="22" s="1"/>
  <c r="E61" i="22"/>
  <c r="T61" i="22" s="1"/>
  <c r="G101" i="22"/>
  <c r="H101" i="22" s="1"/>
  <c r="L101" i="22" s="1"/>
  <c r="I61" i="22"/>
  <c r="H686" i="22"/>
  <c r="H113" i="22"/>
  <c r="E350" i="22"/>
  <c r="E553" i="22"/>
  <c r="E1086" i="22"/>
  <c r="G463" i="22"/>
  <c r="H301" i="22"/>
  <c r="L301" i="22" s="1"/>
  <c r="G342" i="22"/>
  <c r="G424" i="22" s="1"/>
  <c r="H424" i="22" s="1"/>
  <c r="L424" i="22" s="1"/>
  <c r="H702" i="22"/>
  <c r="L702" i="22" s="1"/>
  <c r="G743" i="22"/>
  <c r="H502" i="22"/>
  <c r="L502" i="22" s="1"/>
  <c r="G543" i="22"/>
  <c r="E799" i="22"/>
  <c r="E1127" i="22"/>
  <c r="E1005" i="22"/>
  <c r="H1062" i="22"/>
  <c r="L1062" i="22" s="1"/>
  <c r="G1103" i="22"/>
  <c r="G222" i="22"/>
  <c r="G154" i="22"/>
  <c r="H181" i="22"/>
  <c r="L181" i="22" s="1"/>
  <c r="L154" i="22" s="1"/>
  <c r="E963" i="22"/>
  <c r="E635" i="22"/>
  <c r="H1022" i="22"/>
  <c r="L1022" i="22" s="1"/>
  <c r="G1063" i="22"/>
  <c r="G182" i="22"/>
  <c r="H141" i="22"/>
  <c r="L141" i="22" s="1"/>
  <c r="E922" i="22"/>
  <c r="E143" i="22"/>
  <c r="H462" i="22"/>
  <c r="L462" i="22" s="1"/>
  <c r="G503" i="22"/>
  <c r="H822" i="22"/>
  <c r="L822" i="22" s="1"/>
  <c r="G863" i="22"/>
  <c r="H582" i="22"/>
  <c r="L582" i="22" s="1"/>
  <c r="G623" i="22"/>
  <c r="H622" i="22"/>
  <c r="L622" i="22" s="1"/>
  <c r="G663" i="22"/>
  <c r="H782" i="22"/>
  <c r="L782" i="22" s="1"/>
  <c r="G823" i="22"/>
  <c r="H862" i="22"/>
  <c r="L862" i="22" s="1"/>
  <c r="G903" i="22"/>
  <c r="E594" i="22"/>
  <c r="E512" i="22"/>
  <c r="E676" i="22"/>
  <c r="E1045" i="22"/>
  <c r="H341" i="22"/>
  <c r="L341" i="22" s="1"/>
  <c r="H942" i="22"/>
  <c r="L942" i="22" s="1"/>
  <c r="G983" i="22"/>
  <c r="H902" i="22"/>
  <c r="L902" i="22" s="1"/>
  <c r="G943" i="22"/>
  <c r="H982" i="22"/>
  <c r="L982" i="22" s="1"/>
  <c r="G1023" i="22"/>
  <c r="H1102" i="22"/>
  <c r="L1102" i="22" s="1"/>
  <c r="E881" i="22"/>
  <c r="H542" i="22"/>
  <c r="L542" i="22" s="1"/>
  <c r="G583" i="22"/>
  <c r="H742" i="22"/>
  <c r="L742" i="22" s="1"/>
  <c r="L727" i="22" s="1"/>
  <c r="G783" i="22"/>
  <c r="G727" i="22"/>
  <c r="H261" i="22"/>
  <c r="L261" i="22" s="1"/>
  <c r="G302" i="22"/>
  <c r="G384" i="22" s="1"/>
  <c r="H384" i="22" s="1"/>
  <c r="L384" i="22" s="1"/>
  <c r="E717" i="22"/>
  <c r="H662" i="22"/>
  <c r="L662" i="22" s="1"/>
  <c r="G703" i="22"/>
  <c r="E307" i="22"/>
  <c r="F63" i="22"/>
  <c r="H62" i="22"/>
  <c r="L62" i="22" s="1"/>
  <c r="E840" i="22"/>
  <c r="E471" i="22"/>
  <c r="E759" i="22"/>
  <c r="F1129" i="22"/>
  <c r="F1092" i="22"/>
  <c r="F1049" i="22"/>
  <c r="F1007" i="22"/>
  <c r="F965" i="22"/>
  <c r="F923" i="22"/>
  <c r="F885" i="22"/>
  <c r="F844" i="22"/>
  <c r="F803" i="22"/>
  <c r="F760" i="22"/>
  <c r="F720" i="22"/>
  <c r="F682" i="22"/>
  <c r="F639" i="22"/>
  <c r="F596" i="22"/>
  <c r="F558" i="22"/>
  <c r="F518" i="22"/>
  <c r="F473" i="22"/>
  <c r="F350" i="22"/>
  <c r="F312" i="22"/>
  <c r="F272" i="22"/>
  <c r="F230" i="22"/>
  <c r="F187" i="22"/>
  <c r="F149" i="22"/>
  <c r="N62" i="22" l="1"/>
  <c r="J62" i="22"/>
  <c r="K62" i="22"/>
  <c r="O62" i="22"/>
  <c r="P62" i="22"/>
  <c r="Q62" i="22"/>
  <c r="R62" i="22"/>
  <c r="M62" i="22"/>
  <c r="M141" i="22"/>
  <c r="Q141" i="22"/>
  <c r="O141" i="22"/>
  <c r="N141" i="22"/>
  <c r="I141" i="22"/>
  <c r="K141" i="22"/>
  <c r="R141" i="22"/>
  <c r="P141" i="22"/>
  <c r="J141" i="22"/>
  <c r="N582" i="22"/>
  <c r="P582" i="22"/>
  <c r="O582" i="22"/>
  <c r="R582" i="22"/>
  <c r="M582" i="22"/>
  <c r="J582" i="22"/>
  <c r="I582" i="22"/>
  <c r="K582" i="22"/>
  <c r="Q582" i="22"/>
  <c r="O702" i="22"/>
  <c r="Q702" i="22"/>
  <c r="N702" i="22"/>
  <c r="P702" i="22"/>
  <c r="J702" i="22"/>
  <c r="I702" i="22"/>
  <c r="R702" i="22"/>
  <c r="K702" i="22"/>
  <c r="M702" i="22"/>
  <c r="R902" i="22"/>
  <c r="Q902" i="22"/>
  <c r="P902" i="22"/>
  <c r="O902" i="22"/>
  <c r="N902" i="22"/>
  <c r="K902" i="22"/>
  <c r="M902" i="22"/>
  <c r="I902" i="22"/>
  <c r="J902" i="22"/>
  <c r="R1062" i="22"/>
  <c r="M1062" i="22"/>
  <c r="K1062" i="22"/>
  <c r="Q1062" i="22"/>
  <c r="O1062" i="22"/>
  <c r="N1062" i="22"/>
  <c r="I1062" i="22"/>
  <c r="P1062" i="22"/>
  <c r="J1062" i="22"/>
  <c r="P862" i="22"/>
  <c r="Q862" i="22"/>
  <c r="O862" i="22"/>
  <c r="R862" i="22"/>
  <c r="K862" i="22"/>
  <c r="M862" i="22"/>
  <c r="N862" i="22"/>
  <c r="I862" i="22"/>
  <c r="J862" i="22"/>
  <c r="N1022" i="22"/>
  <c r="I1022" i="22"/>
  <c r="R1022" i="22"/>
  <c r="M1022" i="22"/>
  <c r="O1022" i="22"/>
  <c r="P1022" i="22"/>
  <c r="K1022" i="22"/>
  <c r="J1022" i="22"/>
  <c r="Q1022" i="22"/>
  <c r="P301" i="22"/>
  <c r="M301" i="22"/>
  <c r="J301" i="22"/>
  <c r="Q301" i="22"/>
  <c r="R301" i="22"/>
  <c r="O301" i="22"/>
  <c r="I301" i="22"/>
  <c r="K301" i="22"/>
  <c r="N301" i="22"/>
  <c r="J662" i="22"/>
  <c r="P662" i="22"/>
  <c r="Q662" i="22"/>
  <c r="R662" i="22"/>
  <c r="O662" i="22"/>
  <c r="N662" i="22"/>
  <c r="I662" i="22"/>
  <c r="K662" i="22"/>
  <c r="M662" i="22"/>
  <c r="Q542" i="22"/>
  <c r="M542" i="22"/>
  <c r="P542" i="22"/>
  <c r="O542" i="22"/>
  <c r="J542" i="22"/>
  <c r="K542" i="22"/>
  <c r="N542" i="22"/>
  <c r="R542" i="22"/>
  <c r="I542" i="22"/>
  <c r="M942" i="22"/>
  <c r="J942" i="22"/>
  <c r="P942" i="22"/>
  <c r="O942" i="22"/>
  <c r="Q942" i="22"/>
  <c r="K942" i="22"/>
  <c r="I942" i="22"/>
  <c r="R942" i="22"/>
  <c r="N942" i="22"/>
  <c r="P101" i="22"/>
  <c r="K101" i="22"/>
  <c r="J101" i="22"/>
  <c r="R101" i="22"/>
  <c r="O101" i="22"/>
  <c r="M101" i="22"/>
  <c r="N101" i="22"/>
  <c r="Q101" i="22"/>
  <c r="I101" i="22"/>
  <c r="M424" i="22"/>
  <c r="Q424" i="22"/>
  <c r="J424" i="22"/>
  <c r="O424" i="22"/>
  <c r="P424" i="22"/>
  <c r="I424" i="22"/>
  <c r="N424" i="22"/>
  <c r="R424" i="22"/>
  <c r="K424" i="22"/>
  <c r="K341" i="22"/>
  <c r="N341" i="22"/>
  <c r="Q341" i="22"/>
  <c r="I341" i="22"/>
  <c r="P341" i="22"/>
  <c r="R341" i="22"/>
  <c r="J341" i="22"/>
  <c r="M341" i="22"/>
  <c r="O341" i="22"/>
  <c r="Q982" i="22"/>
  <c r="N982" i="22"/>
  <c r="M982" i="22"/>
  <c r="J982" i="22"/>
  <c r="K982" i="22"/>
  <c r="P982" i="22"/>
  <c r="I982" i="22"/>
  <c r="R982" i="22"/>
  <c r="O982" i="22"/>
  <c r="P782" i="22"/>
  <c r="J782" i="22"/>
  <c r="O782" i="22"/>
  <c r="Q782" i="22"/>
  <c r="N782" i="22"/>
  <c r="K782" i="22"/>
  <c r="I782" i="22"/>
  <c r="R782" i="22"/>
  <c r="M782" i="22"/>
  <c r="H221" i="22"/>
  <c r="L221" i="22" s="1"/>
  <c r="M384" i="22"/>
  <c r="O384" i="22"/>
  <c r="K384" i="22"/>
  <c r="I384" i="22"/>
  <c r="P384" i="22"/>
  <c r="R384" i="22"/>
  <c r="J384" i="22"/>
  <c r="N384" i="22"/>
  <c r="Q384" i="22"/>
  <c r="I181" i="22"/>
  <c r="I154" i="22" s="1"/>
  <c r="R181" i="22"/>
  <c r="R154" i="22" s="1"/>
  <c r="M181" i="22"/>
  <c r="M154" i="22" s="1"/>
  <c r="J181" i="22"/>
  <c r="J154" i="22" s="1"/>
  <c r="O181" i="22"/>
  <c r="O154" i="22" s="1"/>
  <c r="P181" i="22"/>
  <c r="P154" i="22" s="1"/>
  <c r="K181" i="22"/>
  <c r="K154" i="22" s="1"/>
  <c r="Q181" i="22"/>
  <c r="Q154" i="22" s="1"/>
  <c r="N181" i="22"/>
  <c r="N154" i="22" s="1"/>
  <c r="N100" i="22"/>
  <c r="O100" i="22"/>
  <c r="Q100" i="22"/>
  <c r="M100" i="22"/>
  <c r="P100" i="22"/>
  <c r="R100" i="22"/>
  <c r="K100" i="22"/>
  <c r="J100" i="22"/>
  <c r="I100" i="22"/>
  <c r="J742" i="22"/>
  <c r="J727" i="22" s="1"/>
  <c r="F21" i="17" s="1"/>
  <c r="Q742" i="22"/>
  <c r="Q727" i="22" s="1"/>
  <c r="I742" i="22"/>
  <c r="I727" i="22" s="1"/>
  <c r="O742" i="22"/>
  <c r="O727" i="22" s="1"/>
  <c r="R742" i="22"/>
  <c r="R727" i="22" s="1"/>
  <c r="K742" i="22"/>
  <c r="K727" i="22" s="1"/>
  <c r="N742" i="22"/>
  <c r="N727" i="22" s="1"/>
  <c r="M742" i="22"/>
  <c r="M727" i="22" s="1"/>
  <c r="P742" i="22"/>
  <c r="P727" i="22" s="1"/>
  <c r="M822" i="22"/>
  <c r="N822" i="22"/>
  <c r="O822" i="22"/>
  <c r="I822" i="22"/>
  <c r="P822" i="22"/>
  <c r="J822" i="22"/>
  <c r="K822" i="22"/>
  <c r="Q822" i="22"/>
  <c r="R822" i="22"/>
  <c r="J462" i="22"/>
  <c r="P462" i="22"/>
  <c r="M462" i="22"/>
  <c r="O462" i="22"/>
  <c r="K462" i="22"/>
  <c r="I462" i="22"/>
  <c r="N462" i="22"/>
  <c r="R462" i="22"/>
  <c r="Q462" i="22"/>
  <c r="Q1102" i="22"/>
  <c r="J1102" i="22"/>
  <c r="K1102" i="22"/>
  <c r="P1102" i="22"/>
  <c r="R1102" i="22"/>
  <c r="O1102" i="22"/>
  <c r="N1102" i="22"/>
  <c r="M1102" i="22"/>
  <c r="I1102" i="22"/>
  <c r="O261" i="22"/>
  <c r="Q261" i="22"/>
  <c r="K261" i="22"/>
  <c r="N261" i="22"/>
  <c r="I261" i="22"/>
  <c r="J261" i="22"/>
  <c r="R261" i="22"/>
  <c r="M261" i="22"/>
  <c r="P261" i="22"/>
  <c r="K622" i="22"/>
  <c r="Q622" i="22"/>
  <c r="I622" i="22"/>
  <c r="J622" i="22"/>
  <c r="P622" i="22"/>
  <c r="N622" i="22"/>
  <c r="O622" i="22"/>
  <c r="M622" i="22"/>
  <c r="R622" i="22"/>
  <c r="N502" i="22"/>
  <c r="O502" i="22"/>
  <c r="M502" i="22"/>
  <c r="J502" i="22"/>
  <c r="Q502" i="22"/>
  <c r="P502" i="22"/>
  <c r="I502" i="22"/>
  <c r="K502" i="22"/>
  <c r="R502" i="22"/>
  <c r="G6" i="17"/>
  <c r="G5" i="17"/>
  <c r="G142" i="22"/>
  <c r="G183" i="22" s="1"/>
  <c r="S686" i="22"/>
  <c r="S72" i="22"/>
  <c r="S113" i="22"/>
  <c r="E62" i="22"/>
  <c r="T62" i="22" s="1"/>
  <c r="G102" i="22"/>
  <c r="H102" i="22" s="1"/>
  <c r="L102" i="22" s="1"/>
  <c r="I62" i="22"/>
  <c r="H154" i="22"/>
  <c r="H727" i="22"/>
  <c r="H703" i="22"/>
  <c r="L703" i="22" s="1"/>
  <c r="G744" i="22"/>
  <c r="E882" i="22"/>
  <c r="H823" i="22"/>
  <c r="L823" i="22" s="1"/>
  <c r="G864" i="22"/>
  <c r="H1063" i="22"/>
  <c r="L1063" i="22" s="1"/>
  <c r="G1104" i="22"/>
  <c r="E1087" i="22"/>
  <c r="F64" i="22"/>
  <c r="H63" i="22"/>
  <c r="L63" i="22" s="1"/>
  <c r="E513" i="22"/>
  <c r="H463" i="22"/>
  <c r="L463" i="22" s="1"/>
  <c r="G504" i="22"/>
  <c r="G263" i="22"/>
  <c r="H222" i="22"/>
  <c r="L222" i="22" s="1"/>
  <c r="G195" i="22"/>
  <c r="E1128" i="22"/>
  <c r="E554" i="22"/>
  <c r="E1046" i="22"/>
  <c r="E718" i="22"/>
  <c r="H583" i="22"/>
  <c r="L583" i="22" s="1"/>
  <c r="G624" i="22"/>
  <c r="H623" i="22"/>
  <c r="L623" i="22" s="1"/>
  <c r="G664" i="22"/>
  <c r="E144" i="22"/>
  <c r="E308" i="22"/>
  <c r="H302" i="22"/>
  <c r="L302" i="22" s="1"/>
  <c r="G343" i="22"/>
  <c r="G425" i="22" s="1"/>
  <c r="H425" i="22" s="1"/>
  <c r="L425" i="22" s="1"/>
  <c r="H1023" i="22"/>
  <c r="L1023" i="22" s="1"/>
  <c r="G1064" i="22"/>
  <c r="H983" i="22"/>
  <c r="L983" i="22" s="1"/>
  <c r="G1024" i="22"/>
  <c r="E595" i="22"/>
  <c r="G223" i="22"/>
  <c r="H182" i="22"/>
  <c r="L182" i="22" s="1"/>
  <c r="E636" i="22"/>
  <c r="H1103" i="22"/>
  <c r="L1103" i="22" s="1"/>
  <c r="E800" i="22"/>
  <c r="H743" i="22"/>
  <c r="L743" i="22" s="1"/>
  <c r="G784" i="22"/>
  <c r="H262" i="22"/>
  <c r="L262" i="22" s="1"/>
  <c r="G303" i="22"/>
  <c r="G385" i="22" s="1"/>
  <c r="H385" i="22" s="1"/>
  <c r="L385" i="22" s="1"/>
  <c r="E351" i="22"/>
  <c r="E760" i="22"/>
  <c r="H903" i="22"/>
  <c r="L903" i="22" s="1"/>
  <c r="G944" i="22"/>
  <c r="H863" i="22"/>
  <c r="L863" i="22" s="1"/>
  <c r="G904" i="22"/>
  <c r="E841" i="22"/>
  <c r="E923" i="22"/>
  <c r="E964" i="22"/>
  <c r="H543" i="22"/>
  <c r="L543" i="22" s="1"/>
  <c r="G584" i="22"/>
  <c r="E472" i="22"/>
  <c r="H943" i="22"/>
  <c r="L943" i="22" s="1"/>
  <c r="G984" i="22"/>
  <c r="G464" i="22"/>
  <c r="E677" i="22"/>
  <c r="H663" i="22"/>
  <c r="L663" i="22" s="1"/>
  <c r="G704" i="22"/>
  <c r="E1006" i="22"/>
  <c r="H342" i="22"/>
  <c r="L342" i="22" s="1"/>
  <c r="H783" i="22"/>
  <c r="L783" i="22" s="1"/>
  <c r="L768" i="22" s="1"/>
  <c r="G824" i="22"/>
  <c r="G768" i="22"/>
  <c r="H503" i="22"/>
  <c r="L503" i="22" s="1"/>
  <c r="G544" i="22"/>
  <c r="F1130" i="22"/>
  <c r="F1050" i="22"/>
  <c r="F1008" i="22"/>
  <c r="F966" i="22"/>
  <c r="F924" i="22"/>
  <c r="F886" i="22"/>
  <c r="F845" i="22"/>
  <c r="F804" i="22"/>
  <c r="F761" i="22"/>
  <c r="F721" i="22"/>
  <c r="F640" i="22"/>
  <c r="F597" i="22"/>
  <c r="F559" i="22"/>
  <c r="F474" i="22"/>
  <c r="F351" i="22"/>
  <c r="F313" i="22"/>
  <c r="F231" i="22"/>
  <c r="F188" i="22"/>
  <c r="L195" i="22" l="1"/>
  <c r="P1063" i="22"/>
  <c r="K1063" i="22"/>
  <c r="O1063" i="22"/>
  <c r="J1063" i="22"/>
  <c r="N1063" i="22"/>
  <c r="M1063" i="22"/>
  <c r="Q1063" i="22"/>
  <c r="I1063" i="22"/>
  <c r="R1063" i="22"/>
  <c r="K903" i="22"/>
  <c r="J903" i="22"/>
  <c r="Q903" i="22"/>
  <c r="O903" i="22"/>
  <c r="I903" i="22"/>
  <c r="R903" i="22"/>
  <c r="P903" i="22"/>
  <c r="N903" i="22"/>
  <c r="M903" i="22"/>
  <c r="Q1103" i="22"/>
  <c r="N1103" i="22"/>
  <c r="M1103" i="22"/>
  <c r="I1103" i="22"/>
  <c r="R1103" i="22"/>
  <c r="J1103" i="22"/>
  <c r="K1103" i="22"/>
  <c r="P1103" i="22"/>
  <c r="O1103" i="22"/>
  <c r="N1023" i="22"/>
  <c r="K1023" i="22"/>
  <c r="M1023" i="22"/>
  <c r="Q1023" i="22"/>
  <c r="J1023" i="22"/>
  <c r="P1023" i="22"/>
  <c r="I1023" i="22"/>
  <c r="R1023" i="22"/>
  <c r="O1023" i="22"/>
  <c r="K583" i="22"/>
  <c r="M583" i="22"/>
  <c r="R583" i="22"/>
  <c r="Q583" i="22"/>
  <c r="N583" i="22"/>
  <c r="P583" i="22"/>
  <c r="O583" i="22"/>
  <c r="I583" i="22"/>
  <c r="J583" i="22"/>
  <c r="N102" i="22"/>
  <c r="J102" i="22"/>
  <c r="I102" i="22"/>
  <c r="O102" i="22"/>
  <c r="K102" i="22"/>
  <c r="Q102" i="22"/>
  <c r="M102" i="22"/>
  <c r="R102" i="22"/>
  <c r="P102" i="22"/>
  <c r="K342" i="22"/>
  <c r="N342" i="22"/>
  <c r="I342" i="22"/>
  <c r="P342" i="22"/>
  <c r="O342" i="22"/>
  <c r="R342" i="22"/>
  <c r="M342" i="22"/>
  <c r="Q342" i="22"/>
  <c r="J342" i="22"/>
  <c r="Q463" i="22"/>
  <c r="K463" i="22"/>
  <c r="N463" i="22"/>
  <c r="J463" i="22"/>
  <c r="P463" i="22"/>
  <c r="I463" i="22"/>
  <c r="M463" i="22"/>
  <c r="R463" i="22"/>
  <c r="O463" i="22"/>
  <c r="R663" i="22"/>
  <c r="K663" i="22"/>
  <c r="I663" i="22"/>
  <c r="P663" i="22"/>
  <c r="N663" i="22"/>
  <c r="Q663" i="22"/>
  <c r="M663" i="22"/>
  <c r="O663" i="22"/>
  <c r="J663" i="22"/>
  <c r="J503" i="22"/>
  <c r="O503" i="22"/>
  <c r="K503" i="22"/>
  <c r="I503" i="22"/>
  <c r="R503" i="22"/>
  <c r="M503" i="22"/>
  <c r="Q503" i="22"/>
  <c r="P503" i="22"/>
  <c r="N503" i="22"/>
  <c r="M385" i="22"/>
  <c r="P385" i="22"/>
  <c r="O385" i="22"/>
  <c r="N385" i="22"/>
  <c r="J385" i="22"/>
  <c r="R385" i="22"/>
  <c r="Q385" i="22"/>
  <c r="K385" i="22"/>
  <c r="I385" i="22"/>
  <c r="N63" i="22"/>
  <c r="O63" i="22"/>
  <c r="P63" i="22"/>
  <c r="Q63" i="22"/>
  <c r="R63" i="22"/>
  <c r="J63" i="22"/>
  <c r="K63" i="22"/>
  <c r="M63" i="22"/>
  <c r="N182" i="22"/>
  <c r="P182" i="22"/>
  <c r="R182" i="22"/>
  <c r="M182" i="22"/>
  <c r="J182" i="22"/>
  <c r="K182" i="22"/>
  <c r="Q182" i="22"/>
  <c r="I182" i="22"/>
  <c r="O182" i="22"/>
  <c r="N221" i="22"/>
  <c r="I221" i="22"/>
  <c r="K221" i="22"/>
  <c r="M221" i="22"/>
  <c r="O221" i="22"/>
  <c r="Q221" i="22"/>
  <c r="P221" i="22"/>
  <c r="J221" i="22"/>
  <c r="R221" i="22"/>
  <c r="N543" i="22"/>
  <c r="J543" i="22"/>
  <c r="R543" i="22"/>
  <c r="M543" i="22"/>
  <c r="Q543" i="22"/>
  <c r="K543" i="22"/>
  <c r="P543" i="22"/>
  <c r="O543" i="22"/>
  <c r="I543" i="22"/>
  <c r="Q302" i="22"/>
  <c r="I302" i="22"/>
  <c r="R302" i="22"/>
  <c r="O302" i="22"/>
  <c r="P302" i="22"/>
  <c r="J302" i="22"/>
  <c r="M302" i="22"/>
  <c r="N302" i="22"/>
  <c r="K302" i="22"/>
  <c r="N262" i="22"/>
  <c r="K262" i="22"/>
  <c r="P262" i="22"/>
  <c r="Q262" i="22"/>
  <c r="J262" i="22"/>
  <c r="R262" i="22"/>
  <c r="O262" i="22"/>
  <c r="M262" i="22"/>
  <c r="I262" i="22"/>
  <c r="I425" i="22"/>
  <c r="R425" i="22"/>
  <c r="Q425" i="22"/>
  <c r="P425" i="22"/>
  <c r="O425" i="22"/>
  <c r="N425" i="22"/>
  <c r="M425" i="22"/>
  <c r="K425" i="22"/>
  <c r="J425" i="22"/>
  <c r="M823" i="22"/>
  <c r="P823" i="22"/>
  <c r="I823" i="22"/>
  <c r="K823" i="22"/>
  <c r="O823" i="22"/>
  <c r="J823" i="22"/>
  <c r="N823" i="22"/>
  <c r="R823" i="22"/>
  <c r="Q823" i="22"/>
  <c r="I703" i="22"/>
  <c r="Q703" i="22"/>
  <c r="N703" i="22"/>
  <c r="R703" i="22"/>
  <c r="P703" i="22"/>
  <c r="M703" i="22"/>
  <c r="K703" i="22"/>
  <c r="J703" i="22"/>
  <c r="O703" i="22"/>
  <c r="Q783" i="22"/>
  <c r="Q768" i="22" s="1"/>
  <c r="I783" i="22"/>
  <c r="I768" i="22" s="1"/>
  <c r="M783" i="22"/>
  <c r="M768" i="22" s="1"/>
  <c r="K783" i="22"/>
  <c r="K768" i="22" s="1"/>
  <c r="R783" i="22"/>
  <c r="R768" i="22" s="1"/>
  <c r="J783" i="22"/>
  <c r="J768" i="22" s="1"/>
  <c r="F22" i="17" s="1"/>
  <c r="P783" i="22"/>
  <c r="P768" i="22" s="1"/>
  <c r="O783" i="22"/>
  <c r="O768" i="22" s="1"/>
  <c r="N783" i="22"/>
  <c r="N768" i="22" s="1"/>
  <c r="M943" i="22"/>
  <c r="R943" i="22"/>
  <c r="J943" i="22"/>
  <c r="N943" i="22"/>
  <c r="Q943" i="22"/>
  <c r="I943" i="22"/>
  <c r="K943" i="22"/>
  <c r="O943" i="22"/>
  <c r="P943" i="22"/>
  <c r="N863" i="22"/>
  <c r="J863" i="22"/>
  <c r="P863" i="22"/>
  <c r="M863" i="22"/>
  <c r="Q863" i="22"/>
  <c r="K863" i="22"/>
  <c r="R863" i="22"/>
  <c r="I863" i="22"/>
  <c r="O863" i="22"/>
  <c r="J743" i="22"/>
  <c r="M743" i="22"/>
  <c r="I743" i="22"/>
  <c r="N743" i="22"/>
  <c r="P743" i="22"/>
  <c r="O743" i="22"/>
  <c r="R743" i="22"/>
  <c r="K743" i="22"/>
  <c r="Q743" i="22"/>
  <c r="P983" i="22"/>
  <c r="J983" i="22"/>
  <c r="M983" i="22"/>
  <c r="R983" i="22"/>
  <c r="I983" i="22"/>
  <c r="N983" i="22"/>
  <c r="K983" i="22"/>
  <c r="Q983" i="22"/>
  <c r="O983" i="22"/>
  <c r="M623" i="22"/>
  <c r="R623" i="22"/>
  <c r="K623" i="22"/>
  <c r="O623" i="22"/>
  <c r="Q623" i="22"/>
  <c r="P623" i="22"/>
  <c r="I623" i="22"/>
  <c r="N623" i="22"/>
  <c r="J623" i="22"/>
  <c r="R222" i="22"/>
  <c r="O222" i="22"/>
  <c r="I222" i="22"/>
  <c r="N222" i="22"/>
  <c r="N195" i="22" s="1"/>
  <c r="Q222" i="22"/>
  <c r="K222" i="22"/>
  <c r="K195" i="22" s="1"/>
  <c r="J222" i="22"/>
  <c r="M222" i="22"/>
  <c r="P222" i="22"/>
  <c r="G7" i="17"/>
  <c r="G143" i="22"/>
  <c r="G184" i="22" s="1"/>
  <c r="H142" i="22"/>
  <c r="L142" i="22" s="1"/>
  <c r="S727" i="22"/>
  <c r="S154" i="22"/>
  <c r="E63" i="22"/>
  <c r="T63" i="22" s="1"/>
  <c r="G103" i="22"/>
  <c r="G144" i="22" s="1"/>
  <c r="I63" i="22"/>
  <c r="H768" i="22"/>
  <c r="H195" i="22"/>
  <c r="E596" i="22"/>
  <c r="F65" i="22"/>
  <c r="H64" i="22"/>
  <c r="L64" i="22" s="1"/>
  <c r="H544" i="22"/>
  <c r="L544" i="22" s="1"/>
  <c r="G585" i="22"/>
  <c r="E678" i="22"/>
  <c r="H584" i="22"/>
  <c r="L584" i="22" s="1"/>
  <c r="G625" i="22"/>
  <c r="H784" i="22"/>
  <c r="L784" i="22" s="1"/>
  <c r="G825" i="22"/>
  <c r="E637" i="22"/>
  <c r="H1024" i="22"/>
  <c r="L1024" i="22" s="1"/>
  <c r="G1065" i="22"/>
  <c r="E719" i="22"/>
  <c r="E1129" i="22"/>
  <c r="H704" i="22"/>
  <c r="L704" i="22" s="1"/>
  <c r="G745" i="22"/>
  <c r="H464" i="22"/>
  <c r="L464" i="22" s="1"/>
  <c r="G505" i="22"/>
  <c r="E761" i="22"/>
  <c r="H984" i="22"/>
  <c r="L984" i="22" s="1"/>
  <c r="G1025" i="22"/>
  <c r="H824" i="22"/>
  <c r="L824" i="22" s="1"/>
  <c r="L809" i="22" s="1"/>
  <c r="G865" i="22"/>
  <c r="G809" i="22"/>
  <c r="E1007" i="22"/>
  <c r="E473" i="22"/>
  <c r="E842" i="22"/>
  <c r="H944" i="22"/>
  <c r="L944" i="22" s="1"/>
  <c r="G985" i="22"/>
  <c r="H1064" i="22"/>
  <c r="L1064" i="22" s="1"/>
  <c r="G1105" i="22"/>
  <c r="E309" i="22"/>
  <c r="E1047" i="22"/>
  <c r="H504" i="22"/>
  <c r="L504" i="22" s="1"/>
  <c r="G545" i="22"/>
  <c r="E514" i="22"/>
  <c r="E1088" i="22"/>
  <c r="H864" i="22"/>
  <c r="L864" i="22" s="1"/>
  <c r="G905" i="22"/>
  <c r="H744" i="22"/>
  <c r="L744" i="22" s="1"/>
  <c r="G785" i="22"/>
  <c r="E965" i="22"/>
  <c r="G264" i="22"/>
  <c r="H223" i="22"/>
  <c r="L223" i="22" s="1"/>
  <c r="H624" i="22"/>
  <c r="L624" i="22" s="1"/>
  <c r="G665" i="22"/>
  <c r="H263" i="22"/>
  <c r="L263" i="22" s="1"/>
  <c r="L236" i="22" s="1"/>
  <c r="G236" i="22"/>
  <c r="G304" i="22"/>
  <c r="G386" i="22" s="1"/>
  <c r="E352" i="22"/>
  <c r="E801" i="22"/>
  <c r="E145" i="22"/>
  <c r="H343" i="22"/>
  <c r="L343" i="22" s="1"/>
  <c r="E555" i="22"/>
  <c r="E883" i="22"/>
  <c r="H303" i="22"/>
  <c r="L303" i="22" s="1"/>
  <c r="G344" i="22"/>
  <c r="G426" i="22" s="1"/>
  <c r="H426" i="22" s="1"/>
  <c r="L426" i="22" s="1"/>
  <c r="H1104" i="22"/>
  <c r="L1104" i="22" s="1"/>
  <c r="G465" i="22"/>
  <c r="E924" i="22"/>
  <c r="H904" i="22"/>
  <c r="L904" i="22" s="1"/>
  <c r="G945" i="22"/>
  <c r="H664" i="22"/>
  <c r="L664" i="22" s="1"/>
  <c r="G705" i="22"/>
  <c r="G224" i="22"/>
  <c r="H183" i="22"/>
  <c r="L183" i="22" s="1"/>
  <c r="F1131" i="22"/>
  <c r="F1051" i="22"/>
  <c r="F1009" i="22"/>
  <c r="F967" i="22"/>
  <c r="F925" i="22"/>
  <c r="F887" i="22"/>
  <c r="F846" i="22"/>
  <c r="F805" i="22"/>
  <c r="F762" i="22"/>
  <c r="F722" i="22"/>
  <c r="F641" i="22"/>
  <c r="F598" i="22"/>
  <c r="F475" i="22"/>
  <c r="F352" i="22"/>
  <c r="F189" i="22"/>
  <c r="M195" i="22" l="1"/>
  <c r="Q195" i="22"/>
  <c r="J195" i="22"/>
  <c r="I195" i="22"/>
  <c r="R195" i="22"/>
  <c r="R824" i="22"/>
  <c r="R809" i="22" s="1"/>
  <c r="J824" i="22"/>
  <c r="J809" i="22" s="1"/>
  <c r="F23" i="17" s="1"/>
  <c r="M824" i="22"/>
  <c r="M809" i="22" s="1"/>
  <c r="P824" i="22"/>
  <c r="P809" i="22" s="1"/>
  <c r="K824" i="22"/>
  <c r="K809" i="22" s="1"/>
  <c r="I824" i="22"/>
  <c r="I809" i="22" s="1"/>
  <c r="O824" i="22"/>
  <c r="O809" i="22" s="1"/>
  <c r="Q824" i="22"/>
  <c r="Q809" i="22" s="1"/>
  <c r="N824" i="22"/>
  <c r="N809" i="22" s="1"/>
  <c r="P584" i="22"/>
  <c r="N584" i="22"/>
  <c r="O584" i="22"/>
  <c r="Q584" i="22"/>
  <c r="R584" i="22"/>
  <c r="K584" i="22"/>
  <c r="I584" i="22"/>
  <c r="M584" i="22"/>
  <c r="J584" i="22"/>
  <c r="I303" i="22"/>
  <c r="N303" i="22"/>
  <c r="R303" i="22"/>
  <c r="P303" i="22"/>
  <c r="Q303" i="22"/>
  <c r="M303" i="22"/>
  <c r="J303" i="22"/>
  <c r="O303" i="22"/>
  <c r="K303" i="22"/>
  <c r="J744" i="22"/>
  <c r="M744" i="22"/>
  <c r="P744" i="22"/>
  <c r="N744" i="22"/>
  <c r="O744" i="22"/>
  <c r="I744" i="22"/>
  <c r="Q744" i="22"/>
  <c r="K744" i="22"/>
  <c r="R744" i="22"/>
  <c r="O784" i="22"/>
  <c r="N784" i="22"/>
  <c r="M784" i="22"/>
  <c r="P784" i="22"/>
  <c r="K784" i="22"/>
  <c r="J784" i="22"/>
  <c r="I784" i="22"/>
  <c r="Q784" i="22"/>
  <c r="R784" i="22"/>
  <c r="P142" i="22"/>
  <c r="J142" i="22"/>
  <c r="M142" i="22"/>
  <c r="I142" i="22"/>
  <c r="O142" i="22"/>
  <c r="R142" i="22"/>
  <c r="Q142" i="22"/>
  <c r="K142" i="22"/>
  <c r="N142" i="22"/>
  <c r="J664" i="22"/>
  <c r="O664" i="22"/>
  <c r="M664" i="22"/>
  <c r="I664" i="22"/>
  <c r="K664" i="22"/>
  <c r="R664" i="22"/>
  <c r="P664" i="22"/>
  <c r="N664" i="22"/>
  <c r="Q664" i="22"/>
  <c r="K263" i="22"/>
  <c r="K236" i="22" s="1"/>
  <c r="N263" i="22"/>
  <c r="N236" i="22" s="1"/>
  <c r="M263" i="22"/>
  <c r="M236" i="22" s="1"/>
  <c r="I263" i="22"/>
  <c r="I236" i="22" s="1"/>
  <c r="R263" i="22"/>
  <c r="R236" i="22" s="1"/>
  <c r="J263" i="22"/>
  <c r="J236" i="22" s="1"/>
  <c r="Q263" i="22"/>
  <c r="Q236" i="22" s="1"/>
  <c r="O263" i="22"/>
  <c r="O236" i="22" s="1"/>
  <c r="P263" i="22"/>
  <c r="P236" i="22" s="1"/>
  <c r="Q704" i="22"/>
  <c r="R704" i="22"/>
  <c r="N704" i="22"/>
  <c r="P704" i="22"/>
  <c r="I704" i="22"/>
  <c r="M704" i="22"/>
  <c r="J704" i="22"/>
  <c r="O704" i="22"/>
  <c r="K704" i="22"/>
  <c r="I1064" i="22"/>
  <c r="P1064" i="22"/>
  <c r="R1064" i="22"/>
  <c r="K1064" i="22"/>
  <c r="O1064" i="22"/>
  <c r="N1064" i="22"/>
  <c r="M1064" i="22"/>
  <c r="Q1064" i="22"/>
  <c r="J1064" i="22"/>
  <c r="O944" i="22"/>
  <c r="N944" i="22"/>
  <c r="Q944" i="22"/>
  <c r="J944" i="22"/>
  <c r="K944" i="22"/>
  <c r="R944" i="22"/>
  <c r="P944" i="22"/>
  <c r="I944" i="22"/>
  <c r="M944" i="22"/>
  <c r="Q984" i="22"/>
  <c r="J984" i="22"/>
  <c r="M984" i="22"/>
  <c r="P984" i="22"/>
  <c r="I984" i="22"/>
  <c r="K984" i="22"/>
  <c r="O984" i="22"/>
  <c r="R984" i="22"/>
  <c r="N984" i="22"/>
  <c r="J904" i="22"/>
  <c r="M904" i="22"/>
  <c r="O904" i="22"/>
  <c r="P904" i="22"/>
  <c r="Q904" i="22"/>
  <c r="I904" i="22"/>
  <c r="K904" i="22"/>
  <c r="R904" i="22"/>
  <c r="N904" i="22"/>
  <c r="J864" i="22"/>
  <c r="M864" i="22"/>
  <c r="I864" i="22"/>
  <c r="R864" i="22"/>
  <c r="Q864" i="22"/>
  <c r="K864" i="22"/>
  <c r="P864" i="22"/>
  <c r="N864" i="22"/>
  <c r="O864" i="22"/>
  <c r="M624" i="22"/>
  <c r="Q624" i="22"/>
  <c r="I624" i="22"/>
  <c r="R624" i="22"/>
  <c r="P624" i="22"/>
  <c r="N624" i="22"/>
  <c r="O624" i="22"/>
  <c r="J624" i="22"/>
  <c r="K624" i="22"/>
  <c r="P544" i="22"/>
  <c r="J544" i="22"/>
  <c r="O544" i="22"/>
  <c r="N544" i="22"/>
  <c r="R544" i="22"/>
  <c r="M544" i="22"/>
  <c r="K544" i="22"/>
  <c r="Q544" i="22"/>
  <c r="I544" i="22"/>
  <c r="N64" i="22"/>
  <c r="J64" i="22"/>
  <c r="K64" i="22"/>
  <c r="O64" i="22"/>
  <c r="P64" i="22"/>
  <c r="Q64" i="22"/>
  <c r="R64" i="22"/>
  <c r="M64" i="22"/>
  <c r="O195" i="22"/>
  <c r="I343" i="22"/>
  <c r="R343" i="22"/>
  <c r="P343" i="22"/>
  <c r="J343" i="22"/>
  <c r="O343" i="22"/>
  <c r="K343" i="22"/>
  <c r="Q343" i="22"/>
  <c r="M343" i="22"/>
  <c r="N343" i="22"/>
  <c r="Q223" i="22"/>
  <c r="R223" i="22"/>
  <c r="M223" i="22"/>
  <c r="P223" i="22"/>
  <c r="N223" i="22"/>
  <c r="J223" i="22"/>
  <c r="K223" i="22"/>
  <c r="O223" i="22"/>
  <c r="I223" i="22"/>
  <c r="N1024" i="22"/>
  <c r="P1024" i="22"/>
  <c r="I1024" i="22"/>
  <c r="M1024" i="22"/>
  <c r="R1024" i="22"/>
  <c r="O1024" i="22"/>
  <c r="Q1024" i="22"/>
  <c r="K1024" i="22"/>
  <c r="J1024" i="22"/>
  <c r="N183" i="22"/>
  <c r="O183" i="22"/>
  <c r="Q183" i="22"/>
  <c r="J183" i="22"/>
  <c r="P183" i="22"/>
  <c r="M183" i="22"/>
  <c r="K183" i="22"/>
  <c r="I183" i="22"/>
  <c r="R183" i="22"/>
  <c r="J1104" i="22"/>
  <c r="K1104" i="22"/>
  <c r="O1104" i="22"/>
  <c r="I1104" i="22"/>
  <c r="N1104" i="22"/>
  <c r="R1104" i="22"/>
  <c r="P1104" i="22"/>
  <c r="M1104" i="22"/>
  <c r="Q1104" i="22"/>
  <c r="P504" i="22"/>
  <c r="Q504" i="22"/>
  <c r="I504" i="22"/>
  <c r="J504" i="22"/>
  <c r="N504" i="22"/>
  <c r="R504" i="22"/>
  <c r="M504" i="22"/>
  <c r="K504" i="22"/>
  <c r="O504" i="22"/>
  <c r="M426" i="22"/>
  <c r="O426" i="22"/>
  <c r="N426" i="22"/>
  <c r="J426" i="22"/>
  <c r="I426" i="22"/>
  <c r="Q426" i="22"/>
  <c r="K426" i="22"/>
  <c r="P426" i="22"/>
  <c r="R426" i="22"/>
  <c r="Q464" i="22"/>
  <c r="M464" i="22"/>
  <c r="I464" i="22"/>
  <c r="P464" i="22"/>
  <c r="R464" i="22"/>
  <c r="O464" i="22"/>
  <c r="N464" i="22"/>
  <c r="K464" i="22"/>
  <c r="J464" i="22"/>
  <c r="P195" i="22"/>
  <c r="H143" i="22"/>
  <c r="L143" i="22" s="1"/>
  <c r="S768" i="22"/>
  <c r="H386" i="22"/>
  <c r="L386" i="22" s="1"/>
  <c r="L359" i="22" s="1"/>
  <c r="G359" i="22"/>
  <c r="E64" i="22"/>
  <c r="T64" i="22" s="1"/>
  <c r="G104" i="22"/>
  <c r="H104" i="22" s="1"/>
  <c r="L104" i="22" s="1"/>
  <c r="H103" i="22"/>
  <c r="L103" i="22" s="1"/>
  <c r="I64" i="22"/>
  <c r="H809" i="22"/>
  <c r="G225" i="22"/>
  <c r="H184" i="22"/>
  <c r="L184" i="22" s="1"/>
  <c r="H905" i="22"/>
  <c r="L905" i="22" s="1"/>
  <c r="G946" i="22"/>
  <c r="E353" i="22"/>
  <c r="G265" i="22"/>
  <c r="H224" i="22"/>
  <c r="L224" i="22" s="1"/>
  <c r="H304" i="22"/>
  <c r="L304" i="22" s="1"/>
  <c r="L277" i="22" s="1"/>
  <c r="G345" i="22"/>
  <c r="G427" i="22" s="1"/>
  <c r="G277" i="22"/>
  <c r="E474" i="22"/>
  <c r="H745" i="22"/>
  <c r="L745" i="22" s="1"/>
  <c r="G786" i="22"/>
  <c r="H625" i="22"/>
  <c r="L625" i="22" s="1"/>
  <c r="G666" i="22"/>
  <c r="E597" i="22"/>
  <c r="E884" i="22"/>
  <c r="H705" i="22"/>
  <c r="L705" i="22" s="1"/>
  <c r="G746" i="22"/>
  <c r="E925" i="22"/>
  <c r="G185" i="22"/>
  <c r="H144" i="22"/>
  <c r="L144" i="22" s="1"/>
  <c r="E966" i="22"/>
  <c r="E1048" i="22"/>
  <c r="E146" i="22"/>
  <c r="H236" i="22"/>
  <c r="H264" i="22"/>
  <c r="L264" i="22" s="1"/>
  <c r="G305" i="22"/>
  <c r="G387" i="22" s="1"/>
  <c r="H985" i="22"/>
  <c r="L985" i="22" s="1"/>
  <c r="G1026" i="22"/>
  <c r="E1008" i="22"/>
  <c r="E638" i="22"/>
  <c r="E556" i="22"/>
  <c r="E1089" i="22"/>
  <c r="E310" i="22"/>
  <c r="E762" i="22"/>
  <c r="H585" i="22"/>
  <c r="L585" i="22" s="1"/>
  <c r="G626" i="22"/>
  <c r="H465" i="22"/>
  <c r="L465" i="22" s="1"/>
  <c r="G506" i="22"/>
  <c r="H344" i="22"/>
  <c r="L344" i="22" s="1"/>
  <c r="H665" i="22"/>
  <c r="L665" i="22" s="1"/>
  <c r="G706" i="22"/>
  <c r="E1130" i="22"/>
  <c r="G466" i="22"/>
  <c r="H1025" i="22"/>
  <c r="L1025" i="22" s="1"/>
  <c r="G1066" i="22"/>
  <c r="H825" i="22"/>
  <c r="L825" i="22" s="1"/>
  <c r="G866" i="22"/>
  <c r="E679" i="22"/>
  <c r="E802" i="22"/>
  <c r="H785" i="22"/>
  <c r="L785" i="22" s="1"/>
  <c r="G826" i="22"/>
  <c r="E515" i="22"/>
  <c r="H1105" i="22"/>
  <c r="L1105" i="22" s="1"/>
  <c r="H505" i="22"/>
  <c r="L505" i="22" s="1"/>
  <c r="G546" i="22"/>
  <c r="E720" i="22"/>
  <c r="H945" i="22"/>
  <c r="L945" i="22" s="1"/>
  <c r="G986" i="22"/>
  <c r="H545" i="22"/>
  <c r="L545" i="22" s="1"/>
  <c r="G586" i="22"/>
  <c r="E843" i="22"/>
  <c r="H865" i="22"/>
  <c r="L865" i="22" s="1"/>
  <c r="L850" i="22" s="1"/>
  <c r="G906" i="22"/>
  <c r="G850" i="22"/>
  <c r="H1065" i="22"/>
  <c r="L1065" i="22" s="1"/>
  <c r="G1106" i="22"/>
  <c r="F66" i="22"/>
  <c r="F67" i="22" s="1"/>
  <c r="H65" i="22"/>
  <c r="L65" i="22" s="1"/>
  <c r="F1132" i="22"/>
  <c r="F1010" i="22"/>
  <c r="F968" i="22"/>
  <c r="F926" i="22"/>
  <c r="F763" i="22"/>
  <c r="F723" i="22"/>
  <c r="F599" i="22"/>
  <c r="F476" i="22"/>
  <c r="F353" i="22"/>
  <c r="F190" i="22"/>
  <c r="G8" i="17" l="1"/>
  <c r="S195" i="22"/>
  <c r="O1065" i="22"/>
  <c r="M1065" i="22"/>
  <c r="Q1065" i="22"/>
  <c r="K1065" i="22"/>
  <c r="N1065" i="22"/>
  <c r="P1065" i="22"/>
  <c r="I1065" i="22"/>
  <c r="J1065" i="22"/>
  <c r="R1065" i="22"/>
  <c r="M945" i="22"/>
  <c r="P945" i="22"/>
  <c r="I945" i="22"/>
  <c r="O945" i="22"/>
  <c r="R945" i="22"/>
  <c r="K945" i="22"/>
  <c r="N945" i="22"/>
  <c r="Q945" i="22"/>
  <c r="J945" i="22"/>
  <c r="Q264" i="22"/>
  <c r="M264" i="22"/>
  <c r="P264" i="22"/>
  <c r="N264" i="22"/>
  <c r="O264" i="22"/>
  <c r="I264" i="22"/>
  <c r="R264" i="22"/>
  <c r="J264" i="22"/>
  <c r="K264" i="22"/>
  <c r="J905" i="22"/>
  <c r="M905" i="22"/>
  <c r="N905" i="22"/>
  <c r="I905" i="22"/>
  <c r="O905" i="22"/>
  <c r="K905" i="22"/>
  <c r="R905" i="22"/>
  <c r="P905" i="22"/>
  <c r="Q905" i="22"/>
  <c r="I665" i="22"/>
  <c r="R665" i="22"/>
  <c r="K665" i="22"/>
  <c r="P665" i="22"/>
  <c r="Q665" i="22"/>
  <c r="J665" i="22"/>
  <c r="O665" i="22"/>
  <c r="M665" i="22"/>
  <c r="N665" i="22"/>
  <c r="Q705" i="22"/>
  <c r="R705" i="22"/>
  <c r="K705" i="22"/>
  <c r="M705" i="22"/>
  <c r="O705" i="22"/>
  <c r="I705" i="22"/>
  <c r="J705" i="22"/>
  <c r="N705" i="22"/>
  <c r="P705" i="22"/>
  <c r="K184" i="22"/>
  <c r="O184" i="22"/>
  <c r="Q184" i="22"/>
  <c r="M184" i="22"/>
  <c r="J184" i="22"/>
  <c r="N184" i="22"/>
  <c r="I184" i="22"/>
  <c r="R184" i="22"/>
  <c r="P184" i="22"/>
  <c r="I344" i="22"/>
  <c r="K344" i="22"/>
  <c r="N344" i="22"/>
  <c r="P344" i="22"/>
  <c r="Q344" i="22"/>
  <c r="R344" i="22"/>
  <c r="M344" i="22"/>
  <c r="O344" i="22"/>
  <c r="J344" i="22"/>
  <c r="M1105" i="22"/>
  <c r="K1105" i="22"/>
  <c r="P1105" i="22"/>
  <c r="I1105" i="22"/>
  <c r="Q1105" i="22"/>
  <c r="R1105" i="22"/>
  <c r="J1105" i="22"/>
  <c r="N1105" i="22"/>
  <c r="O1105" i="22"/>
  <c r="O465" i="22"/>
  <c r="K465" i="22"/>
  <c r="J465" i="22"/>
  <c r="Q465" i="22"/>
  <c r="P465" i="22"/>
  <c r="I465" i="22"/>
  <c r="N465" i="22"/>
  <c r="M465" i="22"/>
  <c r="R465" i="22"/>
  <c r="O224" i="22"/>
  <c r="K224" i="22"/>
  <c r="I224" i="22"/>
  <c r="Q224" i="22"/>
  <c r="N224" i="22"/>
  <c r="R224" i="22"/>
  <c r="J224" i="22"/>
  <c r="M224" i="22"/>
  <c r="P224" i="22"/>
  <c r="J505" i="22"/>
  <c r="M505" i="22"/>
  <c r="N505" i="22"/>
  <c r="K505" i="22"/>
  <c r="O505" i="22"/>
  <c r="I505" i="22"/>
  <c r="Q505" i="22"/>
  <c r="R505" i="22"/>
  <c r="P505" i="22"/>
  <c r="M1025" i="22"/>
  <c r="Q1025" i="22"/>
  <c r="K1025" i="22"/>
  <c r="P1025" i="22"/>
  <c r="J1025" i="22"/>
  <c r="I1025" i="22"/>
  <c r="O1025" i="22"/>
  <c r="R1025" i="22"/>
  <c r="N1025" i="22"/>
  <c r="J144" i="22"/>
  <c r="M144" i="22"/>
  <c r="P144" i="22"/>
  <c r="O144" i="22"/>
  <c r="Q144" i="22"/>
  <c r="N144" i="22"/>
  <c r="R144" i="22"/>
  <c r="I144" i="22"/>
  <c r="K144" i="22"/>
  <c r="K625" i="22"/>
  <c r="Q625" i="22"/>
  <c r="J625" i="22"/>
  <c r="N625" i="22"/>
  <c r="P625" i="22"/>
  <c r="O625" i="22"/>
  <c r="I625" i="22"/>
  <c r="M625" i="22"/>
  <c r="R625" i="22"/>
  <c r="O143" i="22"/>
  <c r="M143" i="22"/>
  <c r="N143" i="22"/>
  <c r="J143" i="22"/>
  <c r="P143" i="22"/>
  <c r="K143" i="22"/>
  <c r="R143" i="22"/>
  <c r="Q143" i="22"/>
  <c r="I143" i="22"/>
  <c r="O386" i="22"/>
  <c r="O359" i="22" s="1"/>
  <c r="J386" i="22"/>
  <c r="J359" i="22" s="1"/>
  <c r="G12" i="17" s="1"/>
  <c r="M386" i="22"/>
  <c r="M359" i="22" s="1"/>
  <c r="Q386" i="22"/>
  <c r="Q359" i="22" s="1"/>
  <c r="N386" i="22"/>
  <c r="N359" i="22" s="1"/>
  <c r="R386" i="22"/>
  <c r="R359" i="22" s="1"/>
  <c r="P386" i="22"/>
  <c r="P359" i="22" s="1"/>
  <c r="I386" i="22"/>
  <c r="I359" i="22" s="1"/>
  <c r="K386" i="22"/>
  <c r="K359" i="22" s="1"/>
  <c r="M825" i="22"/>
  <c r="O825" i="22"/>
  <c r="K825" i="22"/>
  <c r="Q825" i="22"/>
  <c r="I825" i="22"/>
  <c r="R825" i="22"/>
  <c r="N825" i="22"/>
  <c r="P825" i="22"/>
  <c r="J825" i="22"/>
  <c r="J304" i="22"/>
  <c r="J277" i="22" s="1"/>
  <c r="K304" i="22"/>
  <c r="K277" i="22" s="1"/>
  <c r="Q304" i="22"/>
  <c r="Q277" i="22" s="1"/>
  <c r="R304" i="22"/>
  <c r="R277" i="22" s="1"/>
  <c r="M304" i="22"/>
  <c r="M277" i="22" s="1"/>
  <c r="N304" i="22"/>
  <c r="N277" i="22" s="1"/>
  <c r="I304" i="22"/>
  <c r="I277" i="22" s="1"/>
  <c r="P304" i="22"/>
  <c r="P277" i="22" s="1"/>
  <c r="O304" i="22"/>
  <c r="O277" i="22" s="1"/>
  <c r="K545" i="22"/>
  <c r="J545" i="22"/>
  <c r="P545" i="22"/>
  <c r="O545" i="22"/>
  <c r="M545" i="22"/>
  <c r="I545" i="22"/>
  <c r="R545" i="22"/>
  <c r="Q545" i="22"/>
  <c r="N545" i="22"/>
  <c r="Q865" i="22"/>
  <c r="Q850" i="22" s="1"/>
  <c r="R865" i="22"/>
  <c r="R850" i="22" s="1"/>
  <c r="K865" i="22"/>
  <c r="K850" i="22" s="1"/>
  <c r="P865" i="22"/>
  <c r="P850" i="22" s="1"/>
  <c r="J865" i="22"/>
  <c r="J850" i="22" s="1"/>
  <c r="F24" i="17" s="1"/>
  <c r="O865" i="22"/>
  <c r="O850" i="22" s="1"/>
  <c r="M865" i="22"/>
  <c r="M850" i="22" s="1"/>
  <c r="I865" i="22"/>
  <c r="I850" i="22" s="1"/>
  <c r="N865" i="22"/>
  <c r="N850" i="22" s="1"/>
  <c r="N65" i="22"/>
  <c r="O65" i="22"/>
  <c r="P65" i="22"/>
  <c r="Q65" i="22"/>
  <c r="R65" i="22"/>
  <c r="J65" i="22"/>
  <c r="K65" i="22"/>
  <c r="M65" i="22"/>
  <c r="P585" i="22"/>
  <c r="K585" i="22"/>
  <c r="M585" i="22"/>
  <c r="Q585" i="22"/>
  <c r="J585" i="22"/>
  <c r="R585" i="22"/>
  <c r="N585" i="22"/>
  <c r="O585" i="22"/>
  <c r="I585" i="22"/>
  <c r="O985" i="22"/>
  <c r="J985" i="22"/>
  <c r="Q985" i="22"/>
  <c r="I985" i="22"/>
  <c r="R985" i="22"/>
  <c r="K985" i="22"/>
  <c r="P985" i="22"/>
  <c r="N985" i="22"/>
  <c r="M985" i="22"/>
  <c r="P103" i="22"/>
  <c r="M103" i="22"/>
  <c r="I103" i="22"/>
  <c r="Q103" i="22"/>
  <c r="R103" i="22"/>
  <c r="J103" i="22"/>
  <c r="O103" i="22"/>
  <c r="K103" i="22"/>
  <c r="N103" i="22"/>
  <c r="Q785" i="22"/>
  <c r="R785" i="22"/>
  <c r="K785" i="22"/>
  <c r="J785" i="22"/>
  <c r="P785" i="22"/>
  <c r="O785" i="22"/>
  <c r="M785" i="22"/>
  <c r="N785" i="22"/>
  <c r="I785" i="22"/>
  <c r="J745" i="22"/>
  <c r="M745" i="22"/>
  <c r="I745" i="22"/>
  <c r="P745" i="22"/>
  <c r="Q745" i="22"/>
  <c r="O745" i="22"/>
  <c r="N745" i="22"/>
  <c r="R745" i="22"/>
  <c r="K745" i="22"/>
  <c r="N104" i="22"/>
  <c r="J104" i="22"/>
  <c r="Q104" i="22"/>
  <c r="I104" i="22"/>
  <c r="R104" i="22"/>
  <c r="M104" i="22"/>
  <c r="P104" i="22"/>
  <c r="K104" i="22"/>
  <c r="O104" i="22"/>
  <c r="G9" i="17"/>
  <c r="S236" i="22"/>
  <c r="S809" i="22"/>
  <c r="H387" i="22"/>
  <c r="L387" i="22" s="1"/>
  <c r="H427" i="22"/>
  <c r="L427" i="22" s="1"/>
  <c r="L400" i="22" s="1"/>
  <c r="G400" i="22"/>
  <c r="H359" i="22"/>
  <c r="G145" i="22"/>
  <c r="G186" i="22" s="1"/>
  <c r="E65" i="22"/>
  <c r="T65" i="22" s="1"/>
  <c r="G105" i="22"/>
  <c r="H105" i="22" s="1"/>
  <c r="L105" i="22" s="1"/>
  <c r="I65" i="22"/>
  <c r="H850" i="22"/>
  <c r="E598" i="22"/>
  <c r="H67" i="22"/>
  <c r="L67" i="22" s="1"/>
  <c r="H66" i="22"/>
  <c r="L66" i="22" s="1"/>
  <c r="H906" i="22"/>
  <c r="L906" i="22" s="1"/>
  <c r="L891" i="22" s="1"/>
  <c r="G947" i="22"/>
  <c r="G891" i="22"/>
  <c r="E721" i="22"/>
  <c r="E516" i="22"/>
  <c r="E680" i="22"/>
  <c r="H706" i="22"/>
  <c r="L706" i="22" s="1"/>
  <c r="G747" i="22"/>
  <c r="H626" i="22"/>
  <c r="L626" i="22" s="1"/>
  <c r="G667" i="22"/>
  <c r="E557" i="22"/>
  <c r="H1026" i="22"/>
  <c r="L1026" i="22" s="1"/>
  <c r="G1067" i="22"/>
  <c r="E926" i="22"/>
  <c r="H666" i="22"/>
  <c r="L666" i="22" s="1"/>
  <c r="G707" i="22"/>
  <c r="E354" i="22"/>
  <c r="E803" i="22"/>
  <c r="E147" i="22"/>
  <c r="E967" i="22"/>
  <c r="H746" i="22"/>
  <c r="L746" i="22" s="1"/>
  <c r="G787" i="22"/>
  <c r="H1106" i="22"/>
  <c r="L1106" i="22" s="1"/>
  <c r="H546" i="22"/>
  <c r="L546" i="22" s="1"/>
  <c r="G587" i="22"/>
  <c r="H826" i="22"/>
  <c r="L826" i="22" s="1"/>
  <c r="G867" i="22"/>
  <c r="H866" i="22"/>
  <c r="L866" i="22" s="1"/>
  <c r="G907" i="22"/>
  <c r="G467" i="22"/>
  <c r="E311" i="22"/>
  <c r="H305" i="22"/>
  <c r="L305" i="22" s="1"/>
  <c r="G346" i="22"/>
  <c r="G428" i="22" s="1"/>
  <c r="E844" i="22"/>
  <c r="E885" i="22"/>
  <c r="G318" i="22"/>
  <c r="H345" i="22"/>
  <c r="L345" i="22" s="1"/>
  <c r="L318" i="22" s="1"/>
  <c r="H586" i="22"/>
  <c r="L586" i="22" s="1"/>
  <c r="G627" i="22"/>
  <c r="H986" i="22"/>
  <c r="L986" i="22" s="1"/>
  <c r="G1027" i="22"/>
  <c r="H506" i="22"/>
  <c r="L506" i="22" s="1"/>
  <c r="G547" i="22"/>
  <c r="E1090" i="22"/>
  <c r="E639" i="22"/>
  <c r="H786" i="22"/>
  <c r="L786" i="22" s="1"/>
  <c r="G827" i="22"/>
  <c r="H277" i="22"/>
  <c r="G266" i="22"/>
  <c r="H225" i="22"/>
  <c r="L225" i="22" s="1"/>
  <c r="E1131" i="22"/>
  <c r="E763" i="22"/>
  <c r="G226" i="22"/>
  <c r="H185" i="22"/>
  <c r="L185" i="22" s="1"/>
  <c r="H265" i="22"/>
  <c r="L265" i="22" s="1"/>
  <c r="G306" i="22"/>
  <c r="G388" i="22" s="1"/>
  <c r="H388" i="22" s="1"/>
  <c r="L388" i="22" s="1"/>
  <c r="H1066" i="22"/>
  <c r="L1066" i="22" s="1"/>
  <c r="G1107" i="22"/>
  <c r="H466" i="22"/>
  <c r="L466" i="22" s="1"/>
  <c r="G507" i="22"/>
  <c r="E1009" i="22"/>
  <c r="E1049" i="22"/>
  <c r="E475" i="22"/>
  <c r="H946" i="22"/>
  <c r="L946" i="22" s="1"/>
  <c r="G987" i="22"/>
  <c r="F1133" i="22"/>
  <c r="F969" i="22"/>
  <c r="F927" i="22"/>
  <c r="F764" i="22"/>
  <c r="F600" i="22"/>
  <c r="F477" i="22"/>
  <c r="F354" i="22"/>
  <c r="L29" i="22" l="1"/>
  <c r="L32" i="22"/>
  <c r="N67" i="22"/>
  <c r="O67" i="22"/>
  <c r="P67" i="22"/>
  <c r="Q67" i="22"/>
  <c r="R67" i="22"/>
  <c r="J67" i="22"/>
  <c r="K67" i="22"/>
  <c r="M67" i="22"/>
  <c r="Q185" i="22"/>
  <c r="P185" i="22"/>
  <c r="K185" i="22"/>
  <c r="O185" i="22"/>
  <c r="J185" i="22"/>
  <c r="I185" i="22"/>
  <c r="N185" i="22"/>
  <c r="R185" i="22"/>
  <c r="M185" i="22"/>
  <c r="Q345" i="22"/>
  <c r="Q318" i="22" s="1"/>
  <c r="K345" i="22"/>
  <c r="K318" i="22" s="1"/>
  <c r="J345" i="22"/>
  <c r="J318" i="22" s="1"/>
  <c r="G11" i="17" s="1"/>
  <c r="M345" i="22"/>
  <c r="M318" i="22" s="1"/>
  <c r="P345" i="22"/>
  <c r="P318" i="22" s="1"/>
  <c r="I345" i="22"/>
  <c r="I318" i="22" s="1"/>
  <c r="N345" i="22"/>
  <c r="N318" i="22" s="1"/>
  <c r="R345" i="22"/>
  <c r="R318" i="22" s="1"/>
  <c r="O345" i="22"/>
  <c r="O318" i="22" s="1"/>
  <c r="J1106" i="22"/>
  <c r="O1106" i="22"/>
  <c r="I1106" i="22"/>
  <c r="K1106" i="22"/>
  <c r="R1106" i="22"/>
  <c r="M1106" i="22"/>
  <c r="N1106" i="22"/>
  <c r="P1106" i="22"/>
  <c r="Q1106" i="22"/>
  <c r="M706" i="22"/>
  <c r="P706" i="22"/>
  <c r="J706" i="22"/>
  <c r="I706" i="22"/>
  <c r="N706" i="22"/>
  <c r="O706" i="22"/>
  <c r="R706" i="22"/>
  <c r="K706" i="22"/>
  <c r="Q706" i="22"/>
  <c r="M387" i="22"/>
  <c r="N387" i="22"/>
  <c r="P387" i="22"/>
  <c r="K387" i="22"/>
  <c r="I387" i="22"/>
  <c r="R387" i="22"/>
  <c r="O387" i="22"/>
  <c r="J387" i="22"/>
  <c r="Q387" i="22"/>
  <c r="J866" i="22"/>
  <c r="I866" i="22"/>
  <c r="O866" i="22"/>
  <c r="P866" i="22"/>
  <c r="Q866" i="22"/>
  <c r="R866" i="22"/>
  <c r="M866" i="22"/>
  <c r="K866" i="22"/>
  <c r="N866" i="22"/>
  <c r="N1026" i="22"/>
  <c r="K1026" i="22"/>
  <c r="Q1026" i="22"/>
  <c r="M1026" i="22"/>
  <c r="P1026" i="22"/>
  <c r="I1026" i="22"/>
  <c r="O1026" i="22"/>
  <c r="J1026" i="22"/>
  <c r="R1026" i="22"/>
  <c r="N466" i="22"/>
  <c r="M466" i="22"/>
  <c r="O466" i="22"/>
  <c r="K466" i="22"/>
  <c r="J466" i="22"/>
  <c r="Q466" i="22"/>
  <c r="I466" i="22"/>
  <c r="R466" i="22"/>
  <c r="P466" i="22"/>
  <c r="M105" i="22"/>
  <c r="K105" i="22"/>
  <c r="N105" i="22"/>
  <c r="O105" i="22"/>
  <c r="J105" i="22"/>
  <c r="P105" i="22"/>
  <c r="Q105" i="22"/>
  <c r="I105" i="22"/>
  <c r="R105" i="22"/>
  <c r="O786" i="22"/>
  <c r="Q786" i="22"/>
  <c r="I786" i="22"/>
  <c r="N786" i="22"/>
  <c r="P786" i="22"/>
  <c r="K786" i="22"/>
  <c r="J786" i="22"/>
  <c r="R786" i="22"/>
  <c r="M786" i="22"/>
  <c r="N826" i="22"/>
  <c r="O826" i="22"/>
  <c r="J826" i="22"/>
  <c r="Q826" i="22"/>
  <c r="M826" i="22"/>
  <c r="R826" i="22"/>
  <c r="P826" i="22"/>
  <c r="K826" i="22"/>
  <c r="I826" i="22"/>
  <c r="J746" i="22"/>
  <c r="P746" i="22"/>
  <c r="O746" i="22"/>
  <c r="M746" i="22"/>
  <c r="N746" i="22"/>
  <c r="Q746" i="22"/>
  <c r="R746" i="22"/>
  <c r="K746" i="22"/>
  <c r="I746" i="22"/>
  <c r="P626" i="22"/>
  <c r="O626" i="22"/>
  <c r="I626" i="22"/>
  <c r="J626" i="22"/>
  <c r="R626" i="22"/>
  <c r="M626" i="22"/>
  <c r="K626" i="22"/>
  <c r="N626" i="22"/>
  <c r="Q626" i="22"/>
  <c r="O906" i="22"/>
  <c r="O891" i="22" s="1"/>
  <c r="J906" i="22"/>
  <c r="J891" i="22" s="1"/>
  <c r="F25" i="17" s="1"/>
  <c r="K906" i="22"/>
  <c r="K891" i="22" s="1"/>
  <c r="R906" i="22"/>
  <c r="R891" i="22" s="1"/>
  <c r="P906" i="22"/>
  <c r="P891" i="22" s="1"/>
  <c r="M906" i="22"/>
  <c r="M891" i="22" s="1"/>
  <c r="Q906" i="22"/>
  <c r="Q891" i="22" s="1"/>
  <c r="I906" i="22"/>
  <c r="I891" i="22" s="1"/>
  <c r="N906" i="22"/>
  <c r="N891" i="22" s="1"/>
  <c r="P265" i="22"/>
  <c r="Q265" i="22"/>
  <c r="N265" i="22"/>
  <c r="O265" i="22"/>
  <c r="J265" i="22"/>
  <c r="M265" i="22"/>
  <c r="I265" i="22"/>
  <c r="R265" i="22"/>
  <c r="K265" i="22"/>
  <c r="Q666" i="22"/>
  <c r="O666" i="22"/>
  <c r="I666" i="22"/>
  <c r="N666" i="22"/>
  <c r="P666" i="22"/>
  <c r="J666" i="22"/>
  <c r="K666" i="22"/>
  <c r="R666" i="22"/>
  <c r="M666" i="22"/>
  <c r="J586" i="22"/>
  <c r="R586" i="22"/>
  <c r="P586" i="22"/>
  <c r="I586" i="22"/>
  <c r="K586" i="22"/>
  <c r="M586" i="22"/>
  <c r="N586" i="22"/>
  <c r="O586" i="22"/>
  <c r="Q586" i="22"/>
  <c r="Q427" i="22"/>
  <c r="Q400" i="22" s="1"/>
  <c r="J427" i="22"/>
  <c r="J400" i="22" s="1"/>
  <c r="G13" i="17" s="1"/>
  <c r="P427" i="22"/>
  <c r="P400" i="22" s="1"/>
  <c r="O427" i="22"/>
  <c r="O400" i="22" s="1"/>
  <c r="N427" i="22"/>
  <c r="N400" i="22" s="1"/>
  <c r="M427" i="22"/>
  <c r="M400" i="22" s="1"/>
  <c r="R427" i="22"/>
  <c r="R400" i="22" s="1"/>
  <c r="K427" i="22"/>
  <c r="K400" i="22" s="1"/>
  <c r="I427" i="22"/>
  <c r="I400" i="22" s="1"/>
  <c r="P225" i="22"/>
  <c r="M225" i="22"/>
  <c r="Q225" i="22"/>
  <c r="R225" i="22"/>
  <c r="K225" i="22"/>
  <c r="N225" i="22"/>
  <c r="J225" i="22"/>
  <c r="I225" i="22"/>
  <c r="O225" i="22"/>
  <c r="J506" i="22"/>
  <c r="O506" i="22"/>
  <c r="P506" i="22"/>
  <c r="M506" i="22"/>
  <c r="K506" i="22"/>
  <c r="I506" i="22"/>
  <c r="R506" i="22"/>
  <c r="Q506" i="22"/>
  <c r="N506" i="22"/>
  <c r="K1066" i="22"/>
  <c r="N1066" i="22"/>
  <c r="I1066" i="22"/>
  <c r="J1066" i="22"/>
  <c r="P1066" i="22"/>
  <c r="R1066" i="22"/>
  <c r="O1066" i="22"/>
  <c r="M1066" i="22"/>
  <c r="Q1066" i="22"/>
  <c r="J946" i="22"/>
  <c r="P946" i="22"/>
  <c r="M946" i="22"/>
  <c r="K946" i="22"/>
  <c r="N946" i="22"/>
  <c r="R946" i="22"/>
  <c r="Q946" i="22"/>
  <c r="I946" i="22"/>
  <c r="O946" i="22"/>
  <c r="M388" i="22"/>
  <c r="O388" i="22"/>
  <c r="K388" i="22"/>
  <c r="N388" i="22"/>
  <c r="I388" i="22"/>
  <c r="Q388" i="22"/>
  <c r="R388" i="22"/>
  <c r="J388" i="22"/>
  <c r="P388" i="22"/>
  <c r="J986" i="22"/>
  <c r="Q986" i="22"/>
  <c r="N986" i="22"/>
  <c r="I986" i="22"/>
  <c r="K986" i="22"/>
  <c r="P986" i="22"/>
  <c r="R986" i="22"/>
  <c r="M986" i="22"/>
  <c r="O986" i="22"/>
  <c r="O305" i="22"/>
  <c r="N305" i="22"/>
  <c r="M305" i="22"/>
  <c r="I305" i="22"/>
  <c r="K305" i="22"/>
  <c r="Q305" i="22"/>
  <c r="J305" i="22"/>
  <c r="P305" i="22"/>
  <c r="R305" i="22"/>
  <c r="O546" i="22"/>
  <c r="N546" i="22"/>
  <c r="K546" i="22"/>
  <c r="R546" i="22"/>
  <c r="M546" i="22"/>
  <c r="P546" i="22"/>
  <c r="Q546" i="22"/>
  <c r="J546" i="22"/>
  <c r="I546" i="22"/>
  <c r="N66" i="22"/>
  <c r="J66" i="22"/>
  <c r="K66" i="22"/>
  <c r="O66" i="22"/>
  <c r="P66" i="22"/>
  <c r="Q66" i="22"/>
  <c r="R66" i="22"/>
  <c r="M66" i="22"/>
  <c r="G10" i="17"/>
  <c r="G146" i="22"/>
  <c r="H146" i="22" s="1"/>
  <c r="L146" i="22" s="1"/>
  <c r="S277" i="22"/>
  <c r="S850" i="22"/>
  <c r="S359" i="22"/>
  <c r="H145" i="22"/>
  <c r="L145" i="22" s="1"/>
  <c r="H428" i="22"/>
  <c r="L428" i="22" s="1"/>
  <c r="H400" i="22"/>
  <c r="E66" i="22"/>
  <c r="T66" i="22" s="1"/>
  <c r="G106" i="22"/>
  <c r="H106" i="22" s="1"/>
  <c r="L106" i="22" s="1"/>
  <c r="I66" i="22"/>
  <c r="I67" i="22"/>
  <c r="H318" i="22"/>
  <c r="H891" i="22"/>
  <c r="E764" i="22"/>
  <c r="E804" i="22"/>
  <c r="E927" i="22"/>
  <c r="E640" i="22"/>
  <c r="H29" i="22"/>
  <c r="H32" i="22"/>
  <c r="G267" i="22"/>
  <c r="H226" i="22"/>
  <c r="L226" i="22" s="1"/>
  <c r="E1132" i="22"/>
  <c r="E886" i="22"/>
  <c r="H346" i="22"/>
  <c r="L346" i="22" s="1"/>
  <c r="E968" i="22"/>
  <c r="G227" i="22"/>
  <c r="H186" i="22"/>
  <c r="L186" i="22" s="1"/>
  <c r="H667" i="22"/>
  <c r="L667" i="22" s="1"/>
  <c r="G708" i="22"/>
  <c r="E558" i="22"/>
  <c r="H266" i="22"/>
  <c r="L266" i="22" s="1"/>
  <c r="G307" i="22"/>
  <c r="G389" i="22" s="1"/>
  <c r="H389" i="22" s="1"/>
  <c r="L389" i="22" s="1"/>
  <c r="E1091" i="22"/>
  <c r="H627" i="22"/>
  <c r="L627" i="22" s="1"/>
  <c r="G668" i="22"/>
  <c r="H787" i="22"/>
  <c r="L787" i="22" s="1"/>
  <c r="G828" i="22"/>
  <c r="H587" i="22"/>
  <c r="L587" i="22" s="1"/>
  <c r="G628" i="22"/>
  <c r="E722" i="22"/>
  <c r="E1010" i="22"/>
  <c r="H1027" i="22"/>
  <c r="L1027" i="22" s="1"/>
  <c r="G1068" i="22"/>
  <c r="H507" i="22"/>
  <c r="L507" i="22" s="1"/>
  <c r="G548" i="22"/>
  <c r="H907" i="22"/>
  <c r="L907" i="22" s="1"/>
  <c r="G948" i="22"/>
  <c r="E476" i="22"/>
  <c r="H1107" i="22"/>
  <c r="L1107" i="22" s="1"/>
  <c r="H827" i="22"/>
  <c r="L827" i="22" s="1"/>
  <c r="G868" i="22"/>
  <c r="H547" i="22"/>
  <c r="L547" i="22" s="1"/>
  <c r="G588" i="22"/>
  <c r="E148" i="22"/>
  <c r="H1067" i="22"/>
  <c r="L1067" i="22" s="1"/>
  <c r="G1108" i="22"/>
  <c r="E681" i="22"/>
  <c r="H947" i="22"/>
  <c r="L947" i="22" s="1"/>
  <c r="L932" i="22" s="1"/>
  <c r="G988" i="22"/>
  <c r="G932" i="22"/>
  <c r="E599" i="22"/>
  <c r="H306" i="22"/>
  <c r="L306" i="22" s="1"/>
  <c r="G347" i="22"/>
  <c r="G429" i="22" s="1"/>
  <c r="H429" i="22" s="1"/>
  <c r="L429" i="22" s="1"/>
  <c r="H467" i="22"/>
  <c r="L467" i="22" s="1"/>
  <c r="G508" i="22"/>
  <c r="H987" i="22"/>
  <c r="L987" i="22" s="1"/>
  <c r="G1028" i="22"/>
  <c r="G468" i="22"/>
  <c r="H707" i="22"/>
  <c r="L707" i="22" s="1"/>
  <c r="G748" i="22"/>
  <c r="H747" i="22"/>
  <c r="L747" i="22" s="1"/>
  <c r="G788" i="22"/>
  <c r="E1050" i="22"/>
  <c r="E845" i="22"/>
  <c r="E312" i="22"/>
  <c r="H867" i="22"/>
  <c r="L867" i="22" s="1"/>
  <c r="G908" i="22"/>
  <c r="E517" i="22"/>
  <c r="F928" i="22"/>
  <c r="M29" i="22" l="1"/>
  <c r="M32" i="22"/>
  <c r="I29" i="22"/>
  <c r="K29" i="22"/>
  <c r="J29" i="22"/>
  <c r="R29" i="22"/>
  <c r="Q29" i="22"/>
  <c r="P29" i="22"/>
  <c r="O29" i="22"/>
  <c r="N29" i="22"/>
  <c r="N429" i="22"/>
  <c r="O429" i="22"/>
  <c r="K429" i="22"/>
  <c r="R429" i="22"/>
  <c r="J429" i="22"/>
  <c r="Q429" i="22"/>
  <c r="M429" i="22"/>
  <c r="P429" i="22"/>
  <c r="I429" i="22"/>
  <c r="N32" i="22"/>
  <c r="O306" i="22"/>
  <c r="P306" i="22"/>
  <c r="Q306" i="22"/>
  <c r="J306" i="22"/>
  <c r="I306" i="22"/>
  <c r="R306" i="22"/>
  <c r="K306" i="22"/>
  <c r="N306" i="22"/>
  <c r="M306" i="22"/>
  <c r="M907" i="22"/>
  <c r="N907" i="22"/>
  <c r="J907" i="22"/>
  <c r="K907" i="22"/>
  <c r="P907" i="22"/>
  <c r="I907" i="22"/>
  <c r="R907" i="22"/>
  <c r="O907" i="22"/>
  <c r="Q907" i="22"/>
  <c r="P587" i="22"/>
  <c r="K587" i="22"/>
  <c r="M587" i="22"/>
  <c r="N587" i="22"/>
  <c r="J587" i="22"/>
  <c r="R587" i="22"/>
  <c r="O587" i="22"/>
  <c r="I587" i="22"/>
  <c r="Q587" i="22"/>
  <c r="K428" i="22"/>
  <c r="J428" i="22"/>
  <c r="O428" i="22"/>
  <c r="P428" i="22"/>
  <c r="I428" i="22"/>
  <c r="R428" i="22"/>
  <c r="Q428" i="22"/>
  <c r="N428" i="22"/>
  <c r="M428" i="22"/>
  <c r="O867" i="22"/>
  <c r="P867" i="22"/>
  <c r="K867" i="22"/>
  <c r="J867" i="22"/>
  <c r="I867" i="22"/>
  <c r="R867" i="22"/>
  <c r="M867" i="22"/>
  <c r="Q867" i="22"/>
  <c r="N867" i="22"/>
  <c r="J547" i="22"/>
  <c r="Q547" i="22"/>
  <c r="P547" i="22"/>
  <c r="I547" i="22"/>
  <c r="O547" i="22"/>
  <c r="R547" i="22"/>
  <c r="M547" i="22"/>
  <c r="N547" i="22"/>
  <c r="K547" i="22"/>
  <c r="N507" i="22"/>
  <c r="M507" i="22"/>
  <c r="K507" i="22"/>
  <c r="R507" i="22"/>
  <c r="O507" i="22"/>
  <c r="J507" i="22"/>
  <c r="Q507" i="22"/>
  <c r="P507" i="22"/>
  <c r="I507" i="22"/>
  <c r="M787" i="22"/>
  <c r="P787" i="22"/>
  <c r="K787" i="22"/>
  <c r="J787" i="22"/>
  <c r="Q787" i="22"/>
  <c r="N787" i="22"/>
  <c r="I787" i="22"/>
  <c r="O787" i="22"/>
  <c r="R787" i="22"/>
  <c r="N667" i="22"/>
  <c r="O667" i="22"/>
  <c r="M667" i="22"/>
  <c r="I667" i="22"/>
  <c r="K667" i="22"/>
  <c r="Q667" i="22"/>
  <c r="R667" i="22"/>
  <c r="P667" i="22"/>
  <c r="J667" i="22"/>
  <c r="J32" i="22"/>
  <c r="K32" i="22"/>
  <c r="M186" i="22"/>
  <c r="J186" i="22"/>
  <c r="N186" i="22"/>
  <c r="Q186" i="22"/>
  <c r="O186" i="22"/>
  <c r="P186" i="22"/>
  <c r="K186" i="22"/>
  <c r="I186" i="22"/>
  <c r="R186" i="22"/>
  <c r="R32" i="22"/>
  <c r="Q707" i="22"/>
  <c r="R707" i="22"/>
  <c r="I707" i="22"/>
  <c r="O707" i="22"/>
  <c r="M707" i="22"/>
  <c r="P707" i="22"/>
  <c r="N707" i="22"/>
  <c r="J707" i="22"/>
  <c r="K707" i="22"/>
  <c r="I226" i="22"/>
  <c r="J226" i="22"/>
  <c r="R226" i="22"/>
  <c r="Q226" i="22"/>
  <c r="P226" i="22"/>
  <c r="K226" i="22"/>
  <c r="M226" i="22"/>
  <c r="O226" i="22"/>
  <c r="N226" i="22"/>
  <c r="Q947" i="22"/>
  <c r="Q932" i="22" s="1"/>
  <c r="I947" i="22"/>
  <c r="I932" i="22" s="1"/>
  <c r="K947" i="22"/>
  <c r="K932" i="22" s="1"/>
  <c r="O947" i="22"/>
  <c r="O932" i="22" s="1"/>
  <c r="R947" i="22"/>
  <c r="R932" i="22" s="1"/>
  <c r="N947" i="22"/>
  <c r="N932" i="22" s="1"/>
  <c r="J947" i="22"/>
  <c r="J932" i="22" s="1"/>
  <c r="F26" i="17" s="1"/>
  <c r="P947" i="22"/>
  <c r="P932" i="22" s="1"/>
  <c r="M947" i="22"/>
  <c r="M932" i="22" s="1"/>
  <c r="Q32" i="22"/>
  <c r="M1067" i="22"/>
  <c r="I1067" i="22"/>
  <c r="R1067" i="22"/>
  <c r="N1067" i="22"/>
  <c r="J1067" i="22"/>
  <c r="K1067" i="22"/>
  <c r="P1067" i="22"/>
  <c r="O1067" i="22"/>
  <c r="Q1067" i="22"/>
  <c r="Q145" i="22"/>
  <c r="N145" i="22"/>
  <c r="M145" i="22"/>
  <c r="O145" i="22"/>
  <c r="J145" i="22"/>
  <c r="K145" i="22"/>
  <c r="R145" i="22"/>
  <c r="I145" i="22"/>
  <c r="P145" i="22"/>
  <c r="P1107" i="22"/>
  <c r="J1107" i="22"/>
  <c r="R1107" i="22"/>
  <c r="M1107" i="22"/>
  <c r="Q1107" i="22"/>
  <c r="N1107" i="22"/>
  <c r="O1107" i="22"/>
  <c r="I1107" i="22"/>
  <c r="K1107" i="22"/>
  <c r="R106" i="22"/>
  <c r="K106" i="22"/>
  <c r="M106" i="22"/>
  <c r="P106" i="22"/>
  <c r="O106" i="22"/>
  <c r="N106" i="22"/>
  <c r="Q106" i="22"/>
  <c r="I106" i="22"/>
  <c r="J106" i="22"/>
  <c r="P146" i="22"/>
  <c r="Q146" i="22"/>
  <c r="N146" i="22"/>
  <c r="J146" i="22"/>
  <c r="R146" i="22"/>
  <c r="O146" i="22"/>
  <c r="K146" i="22"/>
  <c r="M146" i="22"/>
  <c r="I146" i="22"/>
  <c r="P32" i="22"/>
  <c r="M747" i="22"/>
  <c r="Q747" i="22"/>
  <c r="R747" i="22"/>
  <c r="J747" i="22"/>
  <c r="O747" i="22"/>
  <c r="K747" i="22"/>
  <c r="N747" i="22"/>
  <c r="P747" i="22"/>
  <c r="I747" i="22"/>
  <c r="Q266" i="22"/>
  <c r="J266" i="22"/>
  <c r="I266" i="22"/>
  <c r="M266" i="22"/>
  <c r="P266" i="22"/>
  <c r="K266" i="22"/>
  <c r="R266" i="22"/>
  <c r="O266" i="22"/>
  <c r="N266" i="22"/>
  <c r="N987" i="22"/>
  <c r="R987" i="22"/>
  <c r="M987" i="22"/>
  <c r="J987" i="22"/>
  <c r="K987" i="22"/>
  <c r="P987" i="22"/>
  <c r="I987" i="22"/>
  <c r="O987" i="22"/>
  <c r="Q987" i="22"/>
  <c r="N827" i="22"/>
  <c r="I827" i="22"/>
  <c r="J827" i="22"/>
  <c r="K827" i="22"/>
  <c r="O827" i="22"/>
  <c r="Q827" i="22"/>
  <c r="R827" i="22"/>
  <c r="P827" i="22"/>
  <c r="M827" i="22"/>
  <c r="O1027" i="22"/>
  <c r="M1027" i="22"/>
  <c r="K1027" i="22"/>
  <c r="N1027" i="22"/>
  <c r="J1027" i="22"/>
  <c r="P1027" i="22"/>
  <c r="R1027" i="22"/>
  <c r="Q1027" i="22"/>
  <c r="I1027" i="22"/>
  <c r="Q627" i="22"/>
  <c r="R627" i="22"/>
  <c r="K627" i="22"/>
  <c r="J627" i="22"/>
  <c r="P627" i="22"/>
  <c r="O627" i="22"/>
  <c r="N627" i="22"/>
  <c r="I627" i="22"/>
  <c r="M627" i="22"/>
  <c r="Q467" i="22"/>
  <c r="J467" i="22"/>
  <c r="N467" i="22"/>
  <c r="I467" i="22"/>
  <c r="P467" i="22"/>
  <c r="M467" i="22"/>
  <c r="R467" i="22"/>
  <c r="O467" i="22"/>
  <c r="K467" i="22"/>
  <c r="O389" i="22"/>
  <c r="M389" i="22"/>
  <c r="R389" i="22"/>
  <c r="N389" i="22"/>
  <c r="P389" i="22"/>
  <c r="Q389" i="22"/>
  <c r="J389" i="22"/>
  <c r="K389" i="22"/>
  <c r="I389" i="22"/>
  <c r="J346" i="22"/>
  <c r="M346" i="22"/>
  <c r="R346" i="22"/>
  <c r="I346" i="22"/>
  <c r="K346" i="22"/>
  <c r="O346" i="22"/>
  <c r="N346" i="22"/>
  <c r="Q346" i="22"/>
  <c r="P346" i="22"/>
  <c r="O32" i="22"/>
  <c r="G187" i="22"/>
  <c r="H187" i="22" s="1"/>
  <c r="L187" i="22" s="1"/>
  <c r="S891" i="22"/>
  <c r="S318" i="22"/>
  <c r="S400" i="22"/>
  <c r="E67" i="22"/>
  <c r="T67" i="22" s="1"/>
  <c r="G107" i="22"/>
  <c r="H107" i="22" s="1"/>
  <c r="L107" i="22" s="1"/>
  <c r="G147" i="22"/>
  <c r="G188" i="22" s="1"/>
  <c r="H932" i="22"/>
  <c r="H708" i="22"/>
  <c r="L708" i="22" s="1"/>
  <c r="G749" i="22"/>
  <c r="E682" i="22"/>
  <c r="H548" i="22"/>
  <c r="L548" i="22" s="1"/>
  <c r="G589" i="22"/>
  <c r="E1092" i="22"/>
  <c r="H267" i="22"/>
  <c r="L267" i="22" s="1"/>
  <c r="G308" i="22"/>
  <c r="G390" i="22" s="1"/>
  <c r="H390" i="22" s="1"/>
  <c r="L390" i="22" s="1"/>
  <c r="E928" i="22"/>
  <c r="E313" i="22"/>
  <c r="E1051" i="22"/>
  <c r="E600" i="22"/>
  <c r="H828" i="22"/>
  <c r="L828" i="22" s="1"/>
  <c r="G869" i="22"/>
  <c r="E559" i="22"/>
  <c r="G268" i="22"/>
  <c r="H227" i="22"/>
  <c r="L227" i="22" s="1"/>
  <c r="H748" i="22"/>
  <c r="L748" i="22" s="1"/>
  <c r="G789" i="22"/>
  <c r="E723" i="22"/>
  <c r="E887" i="22"/>
  <c r="E805" i="22"/>
  <c r="H508" i="22"/>
  <c r="L508" i="22" s="1"/>
  <c r="G549" i="22"/>
  <c r="H948" i="22"/>
  <c r="L948" i="22" s="1"/>
  <c r="G989" i="22"/>
  <c r="H588" i="22"/>
  <c r="L588" i="22" s="1"/>
  <c r="G629" i="22"/>
  <c r="H628" i="22"/>
  <c r="L628" i="22" s="1"/>
  <c r="G669" i="22"/>
  <c r="H1028" i="22"/>
  <c r="L1028" i="22" s="1"/>
  <c r="G1069" i="22"/>
  <c r="H1108" i="22"/>
  <c r="L1108" i="22" s="1"/>
  <c r="E518" i="22"/>
  <c r="E969" i="22"/>
  <c r="E846" i="22"/>
  <c r="H788" i="22"/>
  <c r="L788" i="22" s="1"/>
  <c r="G829" i="22"/>
  <c r="H468" i="22"/>
  <c r="L468" i="22" s="1"/>
  <c r="L441" i="22" s="1"/>
  <c r="G509" i="22"/>
  <c r="G441" i="22"/>
  <c r="H668" i="22"/>
  <c r="L668" i="22" s="1"/>
  <c r="G709" i="22"/>
  <c r="H307" i="22"/>
  <c r="L307" i="22" s="1"/>
  <c r="G348" i="22"/>
  <c r="G430" i="22" s="1"/>
  <c r="H430" i="22" s="1"/>
  <c r="L430" i="22" s="1"/>
  <c r="H908" i="22"/>
  <c r="L908" i="22" s="1"/>
  <c r="G949" i="22"/>
  <c r="H347" i="22"/>
  <c r="L347" i="22" s="1"/>
  <c r="H988" i="22"/>
  <c r="L988" i="22" s="1"/>
  <c r="L973" i="22" s="1"/>
  <c r="G1029" i="22"/>
  <c r="G973" i="22"/>
  <c r="E477" i="22"/>
  <c r="H1068" i="22"/>
  <c r="L1068" i="22" s="1"/>
  <c r="G1109" i="22"/>
  <c r="E1133" i="22"/>
  <c r="E641" i="22"/>
  <c r="E149" i="22"/>
  <c r="G469" i="22"/>
  <c r="H868" i="22"/>
  <c r="L868" i="22" s="1"/>
  <c r="G909" i="22"/>
  <c r="K107" i="22" l="1"/>
  <c r="M107" i="22"/>
  <c r="N107" i="22"/>
  <c r="J107" i="22"/>
  <c r="I107" i="22"/>
  <c r="O107" i="22"/>
  <c r="R107" i="22"/>
  <c r="P107" i="22"/>
  <c r="Q107" i="22"/>
  <c r="R1068" i="22"/>
  <c r="O1068" i="22"/>
  <c r="J1068" i="22"/>
  <c r="Q1068" i="22"/>
  <c r="M1068" i="22"/>
  <c r="P1068" i="22"/>
  <c r="K1068" i="22"/>
  <c r="I1068" i="22"/>
  <c r="N1068" i="22"/>
  <c r="O430" i="22"/>
  <c r="K430" i="22"/>
  <c r="J430" i="22"/>
  <c r="Q430" i="22"/>
  <c r="N430" i="22"/>
  <c r="M430" i="22"/>
  <c r="R430" i="22"/>
  <c r="I430" i="22"/>
  <c r="P430" i="22"/>
  <c r="I788" i="22"/>
  <c r="K788" i="22"/>
  <c r="R788" i="22"/>
  <c r="P788" i="22"/>
  <c r="O788" i="22"/>
  <c r="J788" i="22"/>
  <c r="M788" i="22"/>
  <c r="N788" i="22"/>
  <c r="Q788" i="22"/>
  <c r="N628" i="22"/>
  <c r="M628" i="22"/>
  <c r="P628" i="22"/>
  <c r="I628" i="22"/>
  <c r="J628" i="22"/>
  <c r="Q628" i="22"/>
  <c r="R628" i="22"/>
  <c r="O628" i="22"/>
  <c r="K628" i="22"/>
  <c r="O828" i="22"/>
  <c r="Q828" i="22"/>
  <c r="P828" i="22"/>
  <c r="K828" i="22"/>
  <c r="M828" i="22"/>
  <c r="N828" i="22"/>
  <c r="I828" i="22"/>
  <c r="J828" i="22"/>
  <c r="R828" i="22"/>
  <c r="R588" i="22"/>
  <c r="J588" i="22"/>
  <c r="N588" i="22"/>
  <c r="I588" i="22"/>
  <c r="M588" i="22"/>
  <c r="Q588" i="22"/>
  <c r="P588" i="22"/>
  <c r="K588" i="22"/>
  <c r="O588" i="22"/>
  <c r="R307" i="22"/>
  <c r="Q307" i="22"/>
  <c r="J307" i="22"/>
  <c r="O307" i="22"/>
  <c r="M307" i="22"/>
  <c r="N307" i="22"/>
  <c r="P307" i="22"/>
  <c r="K307" i="22"/>
  <c r="I307" i="22"/>
  <c r="R868" i="22"/>
  <c r="M868" i="22"/>
  <c r="P868" i="22"/>
  <c r="K868" i="22"/>
  <c r="J868" i="22"/>
  <c r="Q868" i="22"/>
  <c r="O868" i="22"/>
  <c r="I868" i="22"/>
  <c r="N868" i="22"/>
  <c r="I668" i="22"/>
  <c r="K668" i="22"/>
  <c r="J668" i="22"/>
  <c r="Q668" i="22"/>
  <c r="N668" i="22"/>
  <c r="O668" i="22"/>
  <c r="P668" i="22"/>
  <c r="R668" i="22"/>
  <c r="M668" i="22"/>
  <c r="I748" i="22"/>
  <c r="Q748" i="22"/>
  <c r="R748" i="22"/>
  <c r="P748" i="22"/>
  <c r="N748" i="22"/>
  <c r="M748" i="22"/>
  <c r="O748" i="22"/>
  <c r="K748" i="22"/>
  <c r="J748" i="22"/>
  <c r="O988" i="22"/>
  <c r="O973" i="22" s="1"/>
  <c r="Q988" i="22"/>
  <c r="Q973" i="22" s="1"/>
  <c r="J988" i="22"/>
  <c r="J973" i="22" s="1"/>
  <c r="F27" i="17" s="1"/>
  <c r="M988" i="22"/>
  <c r="M973" i="22" s="1"/>
  <c r="I988" i="22"/>
  <c r="I973" i="22" s="1"/>
  <c r="N988" i="22"/>
  <c r="N973" i="22" s="1"/>
  <c r="R988" i="22"/>
  <c r="R973" i="22" s="1"/>
  <c r="P988" i="22"/>
  <c r="P973" i="22" s="1"/>
  <c r="K988" i="22"/>
  <c r="K973" i="22" s="1"/>
  <c r="J948" i="22"/>
  <c r="I948" i="22"/>
  <c r="O948" i="22"/>
  <c r="Q948" i="22"/>
  <c r="R948" i="22"/>
  <c r="M948" i="22"/>
  <c r="K948" i="22"/>
  <c r="P948" i="22"/>
  <c r="N948" i="22"/>
  <c r="R708" i="22"/>
  <c r="N708" i="22"/>
  <c r="K708" i="22"/>
  <c r="M708" i="22"/>
  <c r="J708" i="22"/>
  <c r="I708" i="22"/>
  <c r="Q708" i="22"/>
  <c r="P708" i="22"/>
  <c r="O708" i="22"/>
  <c r="I1108" i="22"/>
  <c r="P1108" i="22"/>
  <c r="J1108" i="22"/>
  <c r="K1108" i="22"/>
  <c r="R1108" i="22"/>
  <c r="Q1108" i="22"/>
  <c r="M1108" i="22"/>
  <c r="O1108" i="22"/>
  <c r="N1108" i="22"/>
  <c r="M227" i="22"/>
  <c r="I227" i="22"/>
  <c r="P227" i="22"/>
  <c r="N227" i="22"/>
  <c r="K227" i="22"/>
  <c r="O227" i="22"/>
  <c r="Q227" i="22"/>
  <c r="J227" i="22"/>
  <c r="R227" i="22"/>
  <c r="I187" i="22"/>
  <c r="P187" i="22"/>
  <c r="K187" i="22"/>
  <c r="M187" i="22"/>
  <c r="Q187" i="22"/>
  <c r="J187" i="22"/>
  <c r="O187" i="22"/>
  <c r="R187" i="22"/>
  <c r="N187" i="22"/>
  <c r="M347" i="22"/>
  <c r="R347" i="22"/>
  <c r="Q347" i="22"/>
  <c r="O347" i="22"/>
  <c r="J347" i="22"/>
  <c r="K347" i="22"/>
  <c r="N347" i="22"/>
  <c r="P347" i="22"/>
  <c r="I347" i="22"/>
  <c r="M390" i="22"/>
  <c r="O390" i="22"/>
  <c r="N390" i="22"/>
  <c r="P390" i="22"/>
  <c r="K390" i="22"/>
  <c r="I390" i="22"/>
  <c r="Q390" i="22"/>
  <c r="R390" i="22"/>
  <c r="J390" i="22"/>
  <c r="O908" i="22"/>
  <c r="J908" i="22"/>
  <c r="P908" i="22"/>
  <c r="N908" i="22"/>
  <c r="Q908" i="22"/>
  <c r="M908" i="22"/>
  <c r="K908" i="22"/>
  <c r="I908" i="22"/>
  <c r="R908" i="22"/>
  <c r="K548" i="22"/>
  <c r="M548" i="22"/>
  <c r="I548" i="22"/>
  <c r="Q548" i="22"/>
  <c r="J548" i="22"/>
  <c r="R548" i="22"/>
  <c r="P548" i="22"/>
  <c r="N548" i="22"/>
  <c r="O548" i="22"/>
  <c r="P468" i="22"/>
  <c r="P441" i="22" s="1"/>
  <c r="Q468" i="22"/>
  <c r="Q441" i="22" s="1"/>
  <c r="O468" i="22"/>
  <c r="O441" i="22" s="1"/>
  <c r="J468" i="22"/>
  <c r="J441" i="22" s="1"/>
  <c r="G14" i="17" s="1"/>
  <c r="N468" i="22"/>
  <c r="N441" i="22" s="1"/>
  <c r="I468" i="22"/>
  <c r="I441" i="22" s="1"/>
  <c r="M468" i="22"/>
  <c r="M441" i="22" s="1"/>
  <c r="K468" i="22"/>
  <c r="K441" i="22" s="1"/>
  <c r="R468" i="22"/>
  <c r="R441" i="22" s="1"/>
  <c r="M1028" i="22"/>
  <c r="I1028" i="22"/>
  <c r="Q1028" i="22"/>
  <c r="P1028" i="22"/>
  <c r="J1028" i="22"/>
  <c r="O1028" i="22"/>
  <c r="K1028" i="22"/>
  <c r="R1028" i="22"/>
  <c r="N1028" i="22"/>
  <c r="K508" i="22"/>
  <c r="M508" i="22"/>
  <c r="J508" i="22"/>
  <c r="I508" i="22"/>
  <c r="R508" i="22"/>
  <c r="Q508" i="22"/>
  <c r="O508" i="22"/>
  <c r="P508" i="22"/>
  <c r="N508" i="22"/>
  <c r="J267" i="22"/>
  <c r="I267" i="22"/>
  <c r="P267" i="22"/>
  <c r="K267" i="22"/>
  <c r="N267" i="22"/>
  <c r="M267" i="22"/>
  <c r="R267" i="22"/>
  <c r="Q267" i="22"/>
  <c r="O267" i="22"/>
  <c r="G228" i="22"/>
  <c r="G269" i="22" s="1"/>
  <c r="H147" i="22"/>
  <c r="L147" i="22" s="1"/>
  <c r="S932" i="22"/>
  <c r="G148" i="22"/>
  <c r="G189" i="22" s="1"/>
  <c r="G108" i="22"/>
  <c r="G149" i="22" s="1"/>
  <c r="H441" i="22"/>
  <c r="H909" i="22"/>
  <c r="L909" i="22" s="1"/>
  <c r="G950" i="22"/>
  <c r="H1109" i="22"/>
  <c r="L1109" i="22" s="1"/>
  <c r="H1029" i="22"/>
  <c r="L1029" i="22" s="1"/>
  <c r="L1014" i="22" s="1"/>
  <c r="G1070" i="22"/>
  <c r="G1014" i="22"/>
  <c r="H829" i="22"/>
  <c r="L829" i="22" s="1"/>
  <c r="G870" i="22"/>
  <c r="H669" i="22"/>
  <c r="L669" i="22" s="1"/>
  <c r="G710" i="22"/>
  <c r="H749" i="22"/>
  <c r="L749" i="22" s="1"/>
  <c r="G790" i="22"/>
  <c r="H973" i="22"/>
  <c r="H549" i="22"/>
  <c r="L549" i="22" s="1"/>
  <c r="G590" i="22"/>
  <c r="H268" i="22"/>
  <c r="L268" i="22" s="1"/>
  <c r="G309" i="22"/>
  <c r="G391" i="22" s="1"/>
  <c r="H391" i="22" s="1"/>
  <c r="L391" i="22" s="1"/>
  <c r="G470" i="22"/>
  <c r="H1069" i="22"/>
  <c r="L1069" i="22" s="1"/>
  <c r="G1110" i="22"/>
  <c r="H589" i="22"/>
  <c r="L589" i="22" s="1"/>
  <c r="G630" i="22"/>
  <c r="H469" i="22"/>
  <c r="L469" i="22" s="1"/>
  <c r="G510" i="22"/>
  <c r="H348" i="22"/>
  <c r="L348" i="22" s="1"/>
  <c r="H629" i="22"/>
  <c r="L629" i="22" s="1"/>
  <c r="G670" i="22"/>
  <c r="H308" i="22"/>
  <c r="L308" i="22" s="1"/>
  <c r="G349" i="22"/>
  <c r="G431" i="22" s="1"/>
  <c r="H431" i="22" s="1"/>
  <c r="L431" i="22" s="1"/>
  <c r="H709" i="22"/>
  <c r="L709" i="22" s="1"/>
  <c r="G750" i="22"/>
  <c r="H989" i="22"/>
  <c r="L989" i="22" s="1"/>
  <c r="G1030" i="22"/>
  <c r="H789" i="22"/>
  <c r="L789" i="22" s="1"/>
  <c r="G830" i="22"/>
  <c r="G229" i="22"/>
  <c r="H188" i="22"/>
  <c r="L188" i="22" s="1"/>
  <c r="H509" i="22"/>
  <c r="L509" i="22" s="1"/>
  <c r="L482" i="22" s="1"/>
  <c r="G550" i="22"/>
  <c r="G482" i="22"/>
  <c r="H949" i="22"/>
  <c r="L949" i="22" s="1"/>
  <c r="G990" i="22"/>
  <c r="H869" i="22"/>
  <c r="L869" i="22" s="1"/>
  <c r="G910" i="22"/>
  <c r="N509" i="22" l="1"/>
  <c r="N482" i="22" s="1"/>
  <c r="M509" i="22"/>
  <c r="M482" i="22" s="1"/>
  <c r="J509" i="22"/>
  <c r="J482" i="22" s="1"/>
  <c r="G15" i="17" s="1"/>
  <c r="O509" i="22"/>
  <c r="O482" i="22" s="1"/>
  <c r="I509" i="22"/>
  <c r="I482" i="22" s="1"/>
  <c r="K509" i="22"/>
  <c r="K482" i="22" s="1"/>
  <c r="R509" i="22"/>
  <c r="R482" i="22" s="1"/>
  <c r="P509" i="22"/>
  <c r="P482" i="22" s="1"/>
  <c r="Q509" i="22"/>
  <c r="Q482" i="22" s="1"/>
  <c r="N589" i="22"/>
  <c r="Q589" i="22"/>
  <c r="I589" i="22"/>
  <c r="M589" i="22"/>
  <c r="O589" i="22"/>
  <c r="P589" i="22"/>
  <c r="J589" i="22"/>
  <c r="K589" i="22"/>
  <c r="R589" i="22"/>
  <c r="I308" i="22"/>
  <c r="N308" i="22"/>
  <c r="P308" i="22"/>
  <c r="M308" i="22"/>
  <c r="Q308" i="22"/>
  <c r="J308" i="22"/>
  <c r="O308" i="22"/>
  <c r="R308" i="22"/>
  <c r="K308" i="22"/>
  <c r="N1029" i="22"/>
  <c r="N1014" i="22" s="1"/>
  <c r="M1029" i="22"/>
  <c r="M1014" i="22" s="1"/>
  <c r="K1029" i="22"/>
  <c r="K1014" i="22" s="1"/>
  <c r="J1029" i="22"/>
  <c r="J1014" i="22" s="1"/>
  <c r="F28" i="17" s="1"/>
  <c r="I1029" i="22"/>
  <c r="I1014" i="22" s="1"/>
  <c r="R1029" i="22"/>
  <c r="R1014" i="22" s="1"/>
  <c r="Q1029" i="22"/>
  <c r="Q1014" i="22" s="1"/>
  <c r="P1029" i="22"/>
  <c r="P1014" i="22" s="1"/>
  <c r="O1029" i="22"/>
  <c r="O1014" i="22" s="1"/>
  <c r="J147" i="22"/>
  <c r="P147" i="22"/>
  <c r="M147" i="22"/>
  <c r="I147" i="22"/>
  <c r="N147" i="22"/>
  <c r="K147" i="22"/>
  <c r="R147" i="22"/>
  <c r="Q147" i="22"/>
  <c r="O147" i="22"/>
  <c r="O431" i="22"/>
  <c r="K431" i="22"/>
  <c r="N431" i="22"/>
  <c r="Q431" i="22"/>
  <c r="I431" i="22"/>
  <c r="P431" i="22"/>
  <c r="R431" i="22"/>
  <c r="J431" i="22"/>
  <c r="M431" i="22"/>
  <c r="O1069" i="22"/>
  <c r="J1069" i="22"/>
  <c r="I1069" i="22"/>
  <c r="N1069" i="22"/>
  <c r="R1069" i="22"/>
  <c r="Q1069" i="22"/>
  <c r="P1069" i="22"/>
  <c r="M1069" i="22"/>
  <c r="K1069" i="22"/>
  <c r="N1109" i="22"/>
  <c r="M1109" i="22"/>
  <c r="O1109" i="22"/>
  <c r="J1109" i="22"/>
  <c r="Q1109" i="22"/>
  <c r="K1109" i="22"/>
  <c r="I1109" i="22"/>
  <c r="P1109" i="22"/>
  <c r="R1109" i="22"/>
  <c r="M789" i="22"/>
  <c r="J789" i="22"/>
  <c r="I789" i="22"/>
  <c r="R789" i="22"/>
  <c r="P789" i="22"/>
  <c r="O789" i="22"/>
  <c r="N789" i="22"/>
  <c r="K789" i="22"/>
  <c r="Q789" i="22"/>
  <c r="P629" i="22"/>
  <c r="R629" i="22"/>
  <c r="N629" i="22"/>
  <c r="K629" i="22"/>
  <c r="M629" i="22"/>
  <c r="O629" i="22"/>
  <c r="J629" i="22"/>
  <c r="I629" i="22"/>
  <c r="Q629" i="22"/>
  <c r="M709" i="22"/>
  <c r="P709" i="22"/>
  <c r="Q709" i="22"/>
  <c r="R709" i="22"/>
  <c r="N709" i="22"/>
  <c r="K709" i="22"/>
  <c r="J709" i="22"/>
  <c r="O709" i="22"/>
  <c r="I709" i="22"/>
  <c r="O188" i="22"/>
  <c r="N188" i="22"/>
  <c r="Q188" i="22"/>
  <c r="M188" i="22"/>
  <c r="P188" i="22"/>
  <c r="I188" i="22"/>
  <c r="K188" i="22"/>
  <c r="J188" i="22"/>
  <c r="R188" i="22"/>
  <c r="K869" i="22"/>
  <c r="Q869" i="22"/>
  <c r="J869" i="22"/>
  <c r="N869" i="22"/>
  <c r="O869" i="22"/>
  <c r="I869" i="22"/>
  <c r="R869" i="22"/>
  <c r="P869" i="22"/>
  <c r="M869" i="22"/>
  <c r="N749" i="22"/>
  <c r="J749" i="22"/>
  <c r="P749" i="22"/>
  <c r="O749" i="22"/>
  <c r="R749" i="22"/>
  <c r="K749" i="22"/>
  <c r="Q749" i="22"/>
  <c r="M749" i="22"/>
  <c r="I749" i="22"/>
  <c r="Q949" i="22"/>
  <c r="J949" i="22"/>
  <c r="I949" i="22"/>
  <c r="M949" i="22"/>
  <c r="P949" i="22"/>
  <c r="N949" i="22"/>
  <c r="O949" i="22"/>
  <c r="R949" i="22"/>
  <c r="K949" i="22"/>
  <c r="I348" i="22"/>
  <c r="M348" i="22"/>
  <c r="J348" i="22"/>
  <c r="N348" i="22"/>
  <c r="R348" i="22"/>
  <c r="Q348" i="22"/>
  <c r="P348" i="22"/>
  <c r="K348" i="22"/>
  <c r="O348" i="22"/>
  <c r="K909" i="22"/>
  <c r="M909" i="22"/>
  <c r="J909" i="22"/>
  <c r="O909" i="22"/>
  <c r="I909" i="22"/>
  <c r="R909" i="22"/>
  <c r="Q909" i="22"/>
  <c r="N909" i="22"/>
  <c r="P909" i="22"/>
  <c r="K669" i="22"/>
  <c r="Q669" i="22"/>
  <c r="N669" i="22"/>
  <c r="I669" i="22"/>
  <c r="P669" i="22"/>
  <c r="O669" i="22"/>
  <c r="M669" i="22"/>
  <c r="R669" i="22"/>
  <c r="J669" i="22"/>
  <c r="M549" i="22"/>
  <c r="O549" i="22"/>
  <c r="N549" i="22"/>
  <c r="Q549" i="22"/>
  <c r="K549" i="22"/>
  <c r="I549" i="22"/>
  <c r="J549" i="22"/>
  <c r="R549" i="22"/>
  <c r="P549" i="22"/>
  <c r="M391" i="22"/>
  <c r="Q391" i="22"/>
  <c r="J391" i="22"/>
  <c r="I391" i="22"/>
  <c r="N391" i="22"/>
  <c r="R391" i="22"/>
  <c r="P391" i="22"/>
  <c r="O391" i="22"/>
  <c r="K391" i="22"/>
  <c r="P989" i="22"/>
  <c r="N989" i="22"/>
  <c r="Q989" i="22"/>
  <c r="M989" i="22"/>
  <c r="I989" i="22"/>
  <c r="R989" i="22"/>
  <c r="O989" i="22"/>
  <c r="K989" i="22"/>
  <c r="J989" i="22"/>
  <c r="O268" i="22"/>
  <c r="J268" i="22"/>
  <c r="P268" i="22"/>
  <c r="R268" i="22"/>
  <c r="M268" i="22"/>
  <c r="I268" i="22"/>
  <c r="N268" i="22"/>
  <c r="Q268" i="22"/>
  <c r="K268" i="22"/>
  <c r="M469" i="22"/>
  <c r="R469" i="22"/>
  <c r="K469" i="22"/>
  <c r="J469" i="22"/>
  <c r="P469" i="22"/>
  <c r="Q469" i="22"/>
  <c r="O469" i="22"/>
  <c r="I469" i="22"/>
  <c r="N469" i="22"/>
  <c r="J829" i="22"/>
  <c r="R829" i="22"/>
  <c r="P829" i="22"/>
  <c r="Q829" i="22"/>
  <c r="K829" i="22"/>
  <c r="N829" i="22"/>
  <c r="O829" i="22"/>
  <c r="I829" i="22"/>
  <c r="M829" i="22"/>
  <c r="H228" i="22"/>
  <c r="L228" i="22" s="1"/>
  <c r="H148" i="22"/>
  <c r="L148" i="22" s="1"/>
  <c r="S441" i="22"/>
  <c r="S973" i="22"/>
  <c r="G114" i="22"/>
  <c r="G190" i="22"/>
  <c r="G231" i="22" s="1"/>
  <c r="G111" i="22"/>
  <c r="H149" i="22"/>
  <c r="L149" i="22" s="1"/>
  <c r="H108" i="22"/>
  <c r="L108" i="22" s="1"/>
  <c r="G70" i="22"/>
  <c r="G73" i="22"/>
  <c r="H482" i="22"/>
  <c r="H349" i="22"/>
  <c r="L349" i="22" s="1"/>
  <c r="H269" i="22"/>
  <c r="L269" i="22" s="1"/>
  <c r="G310" i="22"/>
  <c r="G392" i="22" s="1"/>
  <c r="H630" i="22"/>
  <c r="L630" i="22" s="1"/>
  <c r="G671" i="22"/>
  <c r="H990" i="22"/>
  <c r="L990" i="22" s="1"/>
  <c r="G1031" i="22"/>
  <c r="H670" i="22"/>
  <c r="L670" i="22" s="1"/>
  <c r="G711" i="22"/>
  <c r="H1110" i="22"/>
  <c r="L1110" i="22" s="1"/>
  <c r="H510" i="22"/>
  <c r="L510" i="22" s="1"/>
  <c r="G551" i="22"/>
  <c r="H790" i="22"/>
  <c r="L790" i="22" s="1"/>
  <c r="G831" i="22"/>
  <c r="H830" i="22"/>
  <c r="L830" i="22" s="1"/>
  <c r="G871" i="22"/>
  <c r="H750" i="22"/>
  <c r="L750" i="22" s="1"/>
  <c r="G791" i="22"/>
  <c r="H470" i="22"/>
  <c r="L470" i="22" s="1"/>
  <c r="G511" i="22"/>
  <c r="H910" i="22"/>
  <c r="L910" i="22" s="1"/>
  <c r="G951" i="22"/>
  <c r="G270" i="22"/>
  <c r="H229" i="22"/>
  <c r="L229" i="22" s="1"/>
  <c r="G471" i="22"/>
  <c r="H309" i="22"/>
  <c r="L309" i="22" s="1"/>
  <c r="G350" i="22"/>
  <c r="G432" i="22" s="1"/>
  <c r="H432" i="22" s="1"/>
  <c r="L432" i="22" s="1"/>
  <c r="H710" i="22"/>
  <c r="L710" i="22" s="1"/>
  <c r="G751" i="22"/>
  <c r="G230" i="22"/>
  <c r="H189" i="22"/>
  <c r="L189" i="22" s="1"/>
  <c r="H1030" i="22"/>
  <c r="L1030" i="22" s="1"/>
  <c r="G1071" i="22"/>
  <c r="H1070" i="22"/>
  <c r="L1070" i="22" s="1"/>
  <c r="L1055" i="22" s="1"/>
  <c r="G1111" i="22"/>
  <c r="G1055" i="22"/>
  <c r="H550" i="22"/>
  <c r="L550" i="22" s="1"/>
  <c r="L523" i="22" s="1"/>
  <c r="G591" i="22"/>
  <c r="G523" i="22"/>
  <c r="H590" i="22"/>
  <c r="L590" i="22" s="1"/>
  <c r="G631" i="22"/>
  <c r="H1014" i="22"/>
  <c r="H870" i="22"/>
  <c r="L870" i="22" s="1"/>
  <c r="G911" i="22"/>
  <c r="H950" i="22"/>
  <c r="L950" i="22" s="1"/>
  <c r="G991" i="22"/>
  <c r="L111" i="22" l="1"/>
  <c r="L114" i="22"/>
  <c r="L70" i="22"/>
  <c r="L73" i="22"/>
  <c r="J950" i="22"/>
  <c r="I950" i="22"/>
  <c r="P950" i="22"/>
  <c r="O950" i="22"/>
  <c r="R950" i="22"/>
  <c r="K950" i="22"/>
  <c r="N950" i="22"/>
  <c r="M950" i="22"/>
  <c r="Q950" i="22"/>
  <c r="P790" i="22"/>
  <c r="J790" i="22"/>
  <c r="O790" i="22"/>
  <c r="I790" i="22"/>
  <c r="N790" i="22"/>
  <c r="K790" i="22"/>
  <c r="Q790" i="22"/>
  <c r="M790" i="22"/>
  <c r="R790" i="22"/>
  <c r="Q710" i="22"/>
  <c r="N710" i="22"/>
  <c r="K710" i="22"/>
  <c r="P710" i="22"/>
  <c r="O710" i="22"/>
  <c r="M710" i="22"/>
  <c r="J710" i="22"/>
  <c r="I710" i="22"/>
  <c r="R710" i="22"/>
  <c r="J630" i="22"/>
  <c r="I630" i="22"/>
  <c r="N630" i="22"/>
  <c r="R630" i="22"/>
  <c r="K630" i="22"/>
  <c r="M630" i="22"/>
  <c r="Q630" i="22"/>
  <c r="P630" i="22"/>
  <c r="O630" i="22"/>
  <c r="M149" i="22"/>
  <c r="O149" i="22"/>
  <c r="N149" i="22"/>
  <c r="P149" i="22"/>
  <c r="J149" i="22"/>
  <c r="Q149" i="22"/>
  <c r="K149" i="22"/>
  <c r="I149" i="22"/>
  <c r="R149" i="22"/>
  <c r="P1070" i="22"/>
  <c r="P1055" i="22" s="1"/>
  <c r="M1070" i="22"/>
  <c r="M1055" i="22" s="1"/>
  <c r="Q1070" i="22"/>
  <c r="Q1055" i="22" s="1"/>
  <c r="I1070" i="22"/>
  <c r="I1055" i="22" s="1"/>
  <c r="K1070" i="22"/>
  <c r="K1055" i="22" s="1"/>
  <c r="R1070" i="22"/>
  <c r="R1055" i="22" s="1"/>
  <c r="O1070" i="22"/>
  <c r="O1055" i="22" s="1"/>
  <c r="J1070" i="22"/>
  <c r="J1055" i="22" s="1"/>
  <c r="F29" i="17" s="1"/>
  <c r="N1070" i="22"/>
  <c r="N1055" i="22" s="1"/>
  <c r="P309" i="22"/>
  <c r="M309" i="22"/>
  <c r="I309" i="22"/>
  <c r="J309" i="22"/>
  <c r="R309" i="22"/>
  <c r="K309" i="22"/>
  <c r="Q309" i="22"/>
  <c r="O309" i="22"/>
  <c r="N309" i="22"/>
  <c r="P1110" i="22"/>
  <c r="O1110" i="22"/>
  <c r="R1110" i="22"/>
  <c r="N1110" i="22"/>
  <c r="M1110" i="22"/>
  <c r="Q1110" i="22"/>
  <c r="J1110" i="22"/>
  <c r="K1110" i="22"/>
  <c r="I1110" i="22"/>
  <c r="O269" i="22"/>
  <c r="M269" i="22"/>
  <c r="J269" i="22"/>
  <c r="I269" i="22"/>
  <c r="Q269" i="22"/>
  <c r="K269" i="22"/>
  <c r="P269" i="22"/>
  <c r="N269" i="22"/>
  <c r="R269" i="22"/>
  <c r="J910" i="22"/>
  <c r="M910" i="22"/>
  <c r="Q910" i="22"/>
  <c r="K910" i="22"/>
  <c r="N910" i="22"/>
  <c r="I910" i="22"/>
  <c r="R910" i="22"/>
  <c r="P910" i="22"/>
  <c r="O910" i="22"/>
  <c r="N510" i="22"/>
  <c r="M510" i="22"/>
  <c r="J510" i="22"/>
  <c r="Q510" i="22"/>
  <c r="I510" i="22"/>
  <c r="P510" i="22"/>
  <c r="R510" i="22"/>
  <c r="O510" i="22"/>
  <c r="K510" i="22"/>
  <c r="N228" i="22"/>
  <c r="R228" i="22"/>
  <c r="J228" i="22"/>
  <c r="M228" i="22"/>
  <c r="P228" i="22"/>
  <c r="K228" i="22"/>
  <c r="I228" i="22"/>
  <c r="O228" i="22"/>
  <c r="Q228" i="22"/>
  <c r="J750" i="22"/>
  <c r="N750" i="22"/>
  <c r="M750" i="22"/>
  <c r="Q750" i="22"/>
  <c r="P750" i="22"/>
  <c r="O750" i="22"/>
  <c r="R750" i="22"/>
  <c r="K750" i="22"/>
  <c r="I750" i="22"/>
  <c r="N349" i="22"/>
  <c r="I349" i="22"/>
  <c r="O349" i="22"/>
  <c r="Q349" i="22"/>
  <c r="J349" i="22"/>
  <c r="P349" i="22"/>
  <c r="K349" i="22"/>
  <c r="M349" i="22"/>
  <c r="R349" i="22"/>
  <c r="J432" i="22"/>
  <c r="I432" i="22"/>
  <c r="O432" i="22"/>
  <c r="R432" i="22"/>
  <c r="N432" i="22"/>
  <c r="K432" i="22"/>
  <c r="M432" i="22"/>
  <c r="Q432" i="22"/>
  <c r="P432" i="22"/>
  <c r="Q550" i="22"/>
  <c r="Q523" i="22" s="1"/>
  <c r="K550" i="22"/>
  <c r="K523" i="22" s="1"/>
  <c r="R550" i="22"/>
  <c r="R523" i="22" s="1"/>
  <c r="M550" i="22"/>
  <c r="M523" i="22" s="1"/>
  <c r="P550" i="22"/>
  <c r="P523" i="22" s="1"/>
  <c r="O550" i="22"/>
  <c r="O523" i="22" s="1"/>
  <c r="J550" i="22"/>
  <c r="J523" i="22" s="1"/>
  <c r="G16" i="17" s="1"/>
  <c r="N550" i="22"/>
  <c r="N523" i="22" s="1"/>
  <c r="I550" i="22"/>
  <c r="I523" i="22" s="1"/>
  <c r="P108" i="22"/>
  <c r="P70" i="22" s="1"/>
  <c r="O108" i="22"/>
  <c r="O70" i="22" s="1"/>
  <c r="M108" i="22"/>
  <c r="Q108" i="22"/>
  <c r="Q70" i="22" s="1"/>
  <c r="J108" i="22"/>
  <c r="J70" i="22" s="1"/>
  <c r="K108" i="22"/>
  <c r="K70" i="22" s="1"/>
  <c r="N108" i="22"/>
  <c r="N70" i="22" s="1"/>
  <c r="R108" i="22"/>
  <c r="R70" i="22" s="1"/>
  <c r="I108" i="22"/>
  <c r="I70" i="22" s="1"/>
  <c r="M1030" i="22"/>
  <c r="N1030" i="22"/>
  <c r="O1030" i="22"/>
  <c r="K1030" i="22"/>
  <c r="I1030" i="22"/>
  <c r="R1030" i="22"/>
  <c r="J1030" i="22"/>
  <c r="P1030" i="22"/>
  <c r="Q1030" i="22"/>
  <c r="M189" i="22"/>
  <c r="J189" i="22"/>
  <c r="O189" i="22"/>
  <c r="R189" i="22"/>
  <c r="N189" i="22"/>
  <c r="Q189" i="22"/>
  <c r="K189" i="22"/>
  <c r="I189" i="22"/>
  <c r="P189" i="22"/>
  <c r="N830" i="22"/>
  <c r="O830" i="22"/>
  <c r="K830" i="22"/>
  <c r="I830" i="22"/>
  <c r="Q830" i="22"/>
  <c r="R830" i="22"/>
  <c r="J830" i="22"/>
  <c r="P830" i="22"/>
  <c r="M830" i="22"/>
  <c r="M870" i="22"/>
  <c r="J870" i="22"/>
  <c r="Q870" i="22"/>
  <c r="P870" i="22"/>
  <c r="O870" i="22"/>
  <c r="N870" i="22"/>
  <c r="I870" i="22"/>
  <c r="R870" i="22"/>
  <c r="K870" i="22"/>
  <c r="P470" i="22"/>
  <c r="M470" i="22"/>
  <c r="N470" i="22"/>
  <c r="O470" i="22"/>
  <c r="K470" i="22"/>
  <c r="I470" i="22"/>
  <c r="R470" i="22"/>
  <c r="J470" i="22"/>
  <c r="Q470" i="22"/>
  <c r="N590" i="22"/>
  <c r="O590" i="22"/>
  <c r="R590" i="22"/>
  <c r="J590" i="22"/>
  <c r="I590" i="22"/>
  <c r="Q590" i="22"/>
  <c r="P590" i="22"/>
  <c r="M590" i="22"/>
  <c r="K590" i="22"/>
  <c r="N229" i="22"/>
  <c r="I229" i="22"/>
  <c r="M229" i="22"/>
  <c r="Q229" i="22"/>
  <c r="P229" i="22"/>
  <c r="R229" i="22"/>
  <c r="J229" i="22"/>
  <c r="O229" i="22"/>
  <c r="K229" i="22"/>
  <c r="J670" i="22"/>
  <c r="O670" i="22"/>
  <c r="R670" i="22"/>
  <c r="Q670" i="22"/>
  <c r="M670" i="22"/>
  <c r="P670" i="22"/>
  <c r="I670" i="22"/>
  <c r="N670" i="22"/>
  <c r="K670" i="22"/>
  <c r="Q990" i="22"/>
  <c r="O990" i="22"/>
  <c r="J990" i="22"/>
  <c r="R990" i="22"/>
  <c r="N990" i="22"/>
  <c r="K990" i="22"/>
  <c r="M990" i="22"/>
  <c r="P990" i="22"/>
  <c r="I990" i="22"/>
  <c r="O148" i="22"/>
  <c r="N148" i="22"/>
  <c r="P148" i="22"/>
  <c r="J148" i="22"/>
  <c r="Q148" i="22"/>
  <c r="M148" i="22"/>
  <c r="K148" i="22"/>
  <c r="I148" i="22"/>
  <c r="R148" i="22"/>
  <c r="S1014" i="22"/>
  <c r="H114" i="22"/>
  <c r="H111" i="22"/>
  <c r="S482" i="22"/>
  <c r="H392" i="22"/>
  <c r="L392" i="22" s="1"/>
  <c r="G155" i="22"/>
  <c r="H190" i="22"/>
  <c r="L190" i="22" s="1"/>
  <c r="G152" i="22"/>
  <c r="H70" i="22"/>
  <c r="H73" i="22"/>
  <c r="H523" i="22"/>
  <c r="H270" i="22"/>
  <c r="L270" i="22" s="1"/>
  <c r="G311" i="22"/>
  <c r="G393" i="22" s="1"/>
  <c r="H393" i="22" s="1"/>
  <c r="L393" i="22" s="1"/>
  <c r="H511" i="22"/>
  <c r="L511" i="22" s="1"/>
  <c r="G552" i="22"/>
  <c r="H871" i="22"/>
  <c r="L871" i="22" s="1"/>
  <c r="G912" i="22"/>
  <c r="H991" i="22"/>
  <c r="L991" i="22" s="1"/>
  <c r="G1032" i="22"/>
  <c r="G271" i="22"/>
  <c r="H230" i="22"/>
  <c r="L230" i="22" s="1"/>
  <c r="G196" i="22"/>
  <c r="H310" i="22"/>
  <c r="L310" i="22" s="1"/>
  <c r="G351" i="22"/>
  <c r="G433" i="22" s="1"/>
  <c r="H433" i="22" s="1"/>
  <c r="L433" i="22" s="1"/>
  <c r="G272" i="22"/>
  <c r="G193" i="22"/>
  <c r="H231" i="22"/>
  <c r="L231" i="22" s="1"/>
  <c r="H951" i="22"/>
  <c r="L951" i="22" s="1"/>
  <c r="G992" i="22"/>
  <c r="H831" i="22"/>
  <c r="L831" i="22" s="1"/>
  <c r="G872" i="22"/>
  <c r="G472" i="22"/>
  <c r="H471" i="22"/>
  <c r="L471" i="22" s="1"/>
  <c r="G512" i="22"/>
  <c r="H711" i="22"/>
  <c r="L711" i="22" s="1"/>
  <c r="G752" i="22"/>
  <c r="H1031" i="22"/>
  <c r="L1031" i="22" s="1"/>
  <c r="G1072" i="22"/>
  <c r="H911" i="22"/>
  <c r="L911" i="22" s="1"/>
  <c r="G952" i="22"/>
  <c r="H631" i="22"/>
  <c r="L631" i="22" s="1"/>
  <c r="G672" i="22"/>
  <c r="H591" i="22"/>
  <c r="L591" i="22" s="1"/>
  <c r="L564" i="22" s="1"/>
  <c r="G632" i="22"/>
  <c r="G564" i="22"/>
  <c r="H1071" i="22"/>
  <c r="L1071" i="22" s="1"/>
  <c r="G1112" i="22"/>
  <c r="H1111" i="22"/>
  <c r="L1111" i="22" s="1"/>
  <c r="L1096" i="22" s="1"/>
  <c r="G1096" i="22"/>
  <c r="G7" i="22" s="1"/>
  <c r="G8" i="22" s="1"/>
  <c r="H350" i="22"/>
  <c r="L350" i="22" s="1"/>
  <c r="H791" i="22"/>
  <c r="L791" i="22" s="1"/>
  <c r="G832" i="22"/>
  <c r="H551" i="22"/>
  <c r="L551" i="22" s="1"/>
  <c r="G592" i="22"/>
  <c r="H671" i="22"/>
  <c r="L671" i="22" s="1"/>
  <c r="G712" i="22"/>
  <c r="H1055" i="22"/>
  <c r="H751" i="22"/>
  <c r="L751" i="22" s="1"/>
  <c r="G792" i="22"/>
  <c r="L152" i="22" l="1"/>
  <c r="L155" i="22"/>
  <c r="L193" i="22"/>
  <c r="L196" i="22"/>
  <c r="M111" i="22"/>
  <c r="M114" i="22"/>
  <c r="M70" i="22"/>
  <c r="M73" i="22"/>
  <c r="N111" i="22"/>
  <c r="J111" i="22"/>
  <c r="P111" i="22"/>
  <c r="O111" i="22"/>
  <c r="R111" i="22"/>
  <c r="I111" i="22"/>
  <c r="K111" i="22"/>
  <c r="Q111" i="22"/>
  <c r="K671" i="22"/>
  <c r="I671" i="22"/>
  <c r="R671" i="22"/>
  <c r="Q671" i="22"/>
  <c r="M671" i="22"/>
  <c r="J671" i="22"/>
  <c r="N671" i="22"/>
  <c r="O671" i="22"/>
  <c r="P671" i="22"/>
  <c r="M190" i="22"/>
  <c r="K190" i="22"/>
  <c r="K152" i="22" s="1"/>
  <c r="O190" i="22"/>
  <c r="O152" i="22" s="1"/>
  <c r="Q190" i="22"/>
  <c r="Q152" i="22" s="1"/>
  <c r="J190" i="22"/>
  <c r="J152" i="22" s="1"/>
  <c r="N190" i="22"/>
  <c r="N152" i="22" s="1"/>
  <c r="P190" i="22"/>
  <c r="P152" i="22" s="1"/>
  <c r="R190" i="22"/>
  <c r="R152" i="22" s="1"/>
  <c r="I190" i="22"/>
  <c r="I152" i="22" s="1"/>
  <c r="P73" i="22"/>
  <c r="P1071" i="22"/>
  <c r="O1071" i="22"/>
  <c r="J1071" i="22"/>
  <c r="N1071" i="22"/>
  <c r="M1071" i="22"/>
  <c r="Q1071" i="22"/>
  <c r="R1071" i="22"/>
  <c r="K1071" i="22"/>
  <c r="I1071" i="22"/>
  <c r="J511" i="22"/>
  <c r="N511" i="22"/>
  <c r="M511" i="22"/>
  <c r="I511" i="22"/>
  <c r="Q511" i="22"/>
  <c r="R511" i="22"/>
  <c r="P511" i="22"/>
  <c r="K511" i="22"/>
  <c r="O511" i="22"/>
  <c r="R551" i="22"/>
  <c r="M551" i="22"/>
  <c r="Q551" i="22"/>
  <c r="J551" i="22"/>
  <c r="K551" i="22"/>
  <c r="P551" i="22"/>
  <c r="O551" i="22"/>
  <c r="N551" i="22"/>
  <c r="I551" i="22"/>
  <c r="N1031" i="22"/>
  <c r="M1031" i="22"/>
  <c r="K1031" i="22"/>
  <c r="Q1031" i="22"/>
  <c r="J1031" i="22"/>
  <c r="P1031" i="22"/>
  <c r="O1031" i="22"/>
  <c r="I1031" i="22"/>
  <c r="R1031" i="22"/>
  <c r="O230" i="22"/>
  <c r="I230" i="22"/>
  <c r="M230" i="22"/>
  <c r="P230" i="22"/>
  <c r="J230" i="22"/>
  <c r="Q230" i="22"/>
  <c r="K230" i="22"/>
  <c r="N230" i="22"/>
  <c r="R230" i="22"/>
  <c r="N393" i="22"/>
  <c r="O393" i="22"/>
  <c r="R393" i="22"/>
  <c r="M393" i="22"/>
  <c r="J393" i="22"/>
  <c r="K393" i="22"/>
  <c r="Q393" i="22"/>
  <c r="I393" i="22"/>
  <c r="P393" i="22"/>
  <c r="M392" i="22"/>
  <c r="K392" i="22"/>
  <c r="P392" i="22"/>
  <c r="N392" i="22"/>
  <c r="Q392" i="22"/>
  <c r="R392" i="22"/>
  <c r="O392" i="22"/>
  <c r="J392" i="22"/>
  <c r="I392" i="22"/>
  <c r="N73" i="22"/>
  <c r="K114" i="22"/>
  <c r="R114" i="22"/>
  <c r="M951" i="22"/>
  <c r="J951" i="22"/>
  <c r="Q951" i="22"/>
  <c r="P951" i="22"/>
  <c r="K951" i="22"/>
  <c r="O951" i="22"/>
  <c r="R951" i="22"/>
  <c r="I951" i="22"/>
  <c r="N951" i="22"/>
  <c r="Q270" i="22"/>
  <c r="I270" i="22"/>
  <c r="J270" i="22"/>
  <c r="R270" i="22"/>
  <c r="P270" i="22"/>
  <c r="O270" i="22"/>
  <c r="K270" i="22"/>
  <c r="N270" i="22"/>
  <c r="M270" i="22"/>
  <c r="K73" i="22"/>
  <c r="Q114" i="22"/>
  <c r="K911" i="22"/>
  <c r="M911" i="22"/>
  <c r="Q911" i="22"/>
  <c r="J911" i="22"/>
  <c r="P911" i="22"/>
  <c r="N911" i="22"/>
  <c r="I911" i="22"/>
  <c r="O911" i="22"/>
  <c r="R911" i="22"/>
  <c r="O310" i="22"/>
  <c r="J310" i="22"/>
  <c r="M310" i="22"/>
  <c r="I310" i="22"/>
  <c r="P310" i="22"/>
  <c r="Q310" i="22"/>
  <c r="R310" i="22"/>
  <c r="N310" i="22"/>
  <c r="K310" i="22"/>
  <c r="I73" i="22"/>
  <c r="R73" i="22"/>
  <c r="I114" i="22"/>
  <c r="Q791" i="22"/>
  <c r="K791" i="22"/>
  <c r="J791" i="22"/>
  <c r="P791" i="22"/>
  <c r="O791" i="22"/>
  <c r="I791" i="22"/>
  <c r="M791" i="22"/>
  <c r="N791" i="22"/>
  <c r="R791" i="22"/>
  <c r="R591" i="22"/>
  <c r="R564" i="22" s="1"/>
  <c r="Q591" i="22"/>
  <c r="Q564" i="22" s="1"/>
  <c r="P591" i="22"/>
  <c r="P564" i="22" s="1"/>
  <c r="O591" i="22"/>
  <c r="O564" i="22" s="1"/>
  <c r="N591" i="22"/>
  <c r="N564" i="22" s="1"/>
  <c r="J591" i="22"/>
  <c r="J564" i="22" s="1"/>
  <c r="G17" i="17" s="1"/>
  <c r="I591" i="22"/>
  <c r="I564" i="22" s="1"/>
  <c r="M591" i="22"/>
  <c r="M564" i="22" s="1"/>
  <c r="K591" i="22"/>
  <c r="K564" i="22" s="1"/>
  <c r="M711" i="22"/>
  <c r="Q711" i="22"/>
  <c r="N711" i="22"/>
  <c r="K711" i="22"/>
  <c r="P711" i="22"/>
  <c r="J711" i="22"/>
  <c r="I711" i="22"/>
  <c r="O711" i="22"/>
  <c r="R711" i="22"/>
  <c r="Q231" i="22"/>
  <c r="R231" i="22"/>
  <c r="M231" i="22"/>
  <c r="P231" i="22"/>
  <c r="N231" i="22"/>
  <c r="J231" i="22"/>
  <c r="K231" i="22"/>
  <c r="I231" i="22"/>
  <c r="I193" i="22" s="1"/>
  <c r="O231" i="22"/>
  <c r="J73" i="22"/>
  <c r="J114" i="22"/>
  <c r="J6" i="17" s="1"/>
  <c r="O6" i="17" s="1"/>
  <c r="M831" i="22"/>
  <c r="P831" i="22"/>
  <c r="I831" i="22"/>
  <c r="O831" i="22"/>
  <c r="J831" i="22"/>
  <c r="N831" i="22"/>
  <c r="R831" i="22"/>
  <c r="Q831" i="22"/>
  <c r="K831" i="22"/>
  <c r="Q73" i="22"/>
  <c r="P114" i="22"/>
  <c r="M631" i="22"/>
  <c r="N631" i="22"/>
  <c r="J631" i="22"/>
  <c r="I631" i="22"/>
  <c r="R631" i="22"/>
  <c r="K631" i="22"/>
  <c r="O631" i="22"/>
  <c r="P631" i="22"/>
  <c r="Q631" i="22"/>
  <c r="Q471" i="22"/>
  <c r="J471" i="22"/>
  <c r="I471" i="22"/>
  <c r="R471" i="22"/>
  <c r="M471" i="22"/>
  <c r="N471" i="22"/>
  <c r="O471" i="22"/>
  <c r="K471" i="22"/>
  <c r="P471" i="22"/>
  <c r="N114" i="22"/>
  <c r="M751" i="22"/>
  <c r="O751" i="22"/>
  <c r="R751" i="22"/>
  <c r="K751" i="22"/>
  <c r="N751" i="22"/>
  <c r="P751" i="22"/>
  <c r="J751" i="22"/>
  <c r="Q751" i="22"/>
  <c r="I751" i="22"/>
  <c r="I350" i="22"/>
  <c r="N350" i="22"/>
  <c r="P350" i="22"/>
  <c r="J350" i="22"/>
  <c r="K350" i="22"/>
  <c r="M350" i="22"/>
  <c r="O350" i="22"/>
  <c r="R350" i="22"/>
  <c r="Q350" i="22"/>
  <c r="P991" i="22"/>
  <c r="R991" i="22"/>
  <c r="M991" i="22"/>
  <c r="Q991" i="22"/>
  <c r="O991" i="22"/>
  <c r="N991" i="22"/>
  <c r="K991" i="22"/>
  <c r="J991" i="22"/>
  <c r="I991" i="22"/>
  <c r="N1111" i="22"/>
  <c r="N1096" i="22" s="1"/>
  <c r="M1111" i="22"/>
  <c r="M1096" i="22" s="1"/>
  <c r="J1111" i="22"/>
  <c r="J1096" i="22" s="1"/>
  <c r="F30" i="17" s="1"/>
  <c r="K1111" i="22"/>
  <c r="K1096" i="22" s="1"/>
  <c r="P1111" i="22"/>
  <c r="P1096" i="22" s="1"/>
  <c r="I1111" i="22"/>
  <c r="I1096" i="22" s="1"/>
  <c r="O1111" i="22"/>
  <c r="O1096" i="22" s="1"/>
  <c r="R1111" i="22"/>
  <c r="R1096" i="22" s="1"/>
  <c r="R7" i="22" s="1"/>
  <c r="R8" i="22" s="1"/>
  <c r="Q1111" i="22"/>
  <c r="Q1096" i="22" s="1"/>
  <c r="Q7" i="22" s="1"/>
  <c r="Q8" i="22" s="1"/>
  <c r="P433" i="22"/>
  <c r="Q433" i="22"/>
  <c r="J433" i="22"/>
  <c r="K433" i="22"/>
  <c r="R433" i="22"/>
  <c r="N433" i="22"/>
  <c r="O433" i="22"/>
  <c r="I433" i="22"/>
  <c r="M433" i="22"/>
  <c r="Q871" i="22"/>
  <c r="P871" i="22"/>
  <c r="M871" i="22"/>
  <c r="J871" i="22"/>
  <c r="K871" i="22"/>
  <c r="O871" i="22"/>
  <c r="N871" i="22"/>
  <c r="I871" i="22"/>
  <c r="R871" i="22"/>
  <c r="O73" i="22"/>
  <c r="O114" i="22"/>
  <c r="H152" i="22"/>
  <c r="H155" i="22"/>
  <c r="S1055" i="22"/>
  <c r="S523" i="22"/>
  <c r="H564" i="22"/>
  <c r="H1096" i="22"/>
  <c r="H7" i="22" s="1"/>
  <c r="H8" i="22" s="1"/>
  <c r="H592" i="22"/>
  <c r="L592" i="22" s="1"/>
  <c r="G633" i="22"/>
  <c r="H632" i="22"/>
  <c r="L632" i="22" s="1"/>
  <c r="L605" i="22" s="1"/>
  <c r="G673" i="22"/>
  <c r="G605" i="22"/>
  <c r="H992" i="22"/>
  <c r="L992" i="22" s="1"/>
  <c r="G1033" i="22"/>
  <c r="H552" i="22"/>
  <c r="L552" i="22" s="1"/>
  <c r="G593" i="22"/>
  <c r="H351" i="22"/>
  <c r="L351" i="22" s="1"/>
  <c r="H271" i="22"/>
  <c r="L271" i="22" s="1"/>
  <c r="G312" i="22"/>
  <c r="G394" i="22" s="1"/>
  <c r="H394" i="22" s="1"/>
  <c r="L394" i="22" s="1"/>
  <c r="H1112" i="22"/>
  <c r="L1112" i="22" s="1"/>
  <c r="H1032" i="22"/>
  <c r="L1032" i="22" s="1"/>
  <c r="G1073" i="22"/>
  <c r="H311" i="22"/>
  <c r="L311" i="22" s="1"/>
  <c r="G352" i="22"/>
  <c r="G434" i="22" s="1"/>
  <c r="H434" i="22" s="1"/>
  <c r="L434" i="22" s="1"/>
  <c r="H752" i="22"/>
  <c r="L752" i="22" s="1"/>
  <c r="G793" i="22"/>
  <c r="H672" i="22"/>
  <c r="L672" i="22" s="1"/>
  <c r="G713" i="22"/>
  <c r="H792" i="22"/>
  <c r="L792" i="22" s="1"/>
  <c r="G833" i="22"/>
  <c r="H1072" i="22"/>
  <c r="L1072" i="22" s="1"/>
  <c r="G1113" i="22"/>
  <c r="H832" i="22"/>
  <c r="L832" i="22" s="1"/>
  <c r="G873" i="22"/>
  <c r="H952" i="22"/>
  <c r="L952" i="22" s="1"/>
  <c r="G993" i="22"/>
  <c r="H472" i="22"/>
  <c r="L472" i="22" s="1"/>
  <c r="G513" i="22"/>
  <c r="H196" i="22"/>
  <c r="H193" i="22"/>
  <c r="H712" i="22"/>
  <c r="L712" i="22" s="1"/>
  <c r="G753" i="22"/>
  <c r="G473" i="22"/>
  <c r="H512" i="22"/>
  <c r="L512" i="22" s="1"/>
  <c r="G553" i="22"/>
  <c r="H872" i="22"/>
  <c r="L872" i="22" s="1"/>
  <c r="G913" i="22"/>
  <c r="G234" i="22"/>
  <c r="H272" i="22"/>
  <c r="L272" i="22" s="1"/>
  <c r="G237" i="22"/>
  <c r="G313" i="22"/>
  <c r="G395" i="22" s="1"/>
  <c r="H912" i="22"/>
  <c r="L912" i="22" s="1"/>
  <c r="G953" i="22"/>
  <c r="M152" i="22" l="1"/>
  <c r="M155" i="22"/>
  <c r="L234" i="22"/>
  <c r="L237" i="22"/>
  <c r="M193" i="22"/>
  <c r="M196" i="22"/>
  <c r="P193" i="22"/>
  <c r="N193" i="22"/>
  <c r="O193" i="22"/>
  <c r="Q193" i="22"/>
  <c r="R193" i="22"/>
  <c r="K193" i="22"/>
  <c r="J193" i="22"/>
  <c r="O196" i="22"/>
  <c r="Q196" i="22"/>
  <c r="O155" i="22"/>
  <c r="M472" i="22"/>
  <c r="O472" i="22"/>
  <c r="K472" i="22"/>
  <c r="Q472" i="22"/>
  <c r="R472" i="22"/>
  <c r="I472" i="22"/>
  <c r="J472" i="22"/>
  <c r="N472" i="22"/>
  <c r="P472" i="22"/>
  <c r="P792" i="22"/>
  <c r="O792" i="22"/>
  <c r="M792" i="22"/>
  <c r="N792" i="22"/>
  <c r="R792" i="22"/>
  <c r="K792" i="22"/>
  <c r="Q792" i="22"/>
  <c r="I792" i="22"/>
  <c r="J792" i="22"/>
  <c r="M1032" i="22"/>
  <c r="O1032" i="22"/>
  <c r="I1032" i="22"/>
  <c r="R1032" i="22"/>
  <c r="Q1032" i="22"/>
  <c r="K1032" i="22"/>
  <c r="P1032" i="22"/>
  <c r="N1032" i="22"/>
  <c r="J1032" i="22"/>
  <c r="Q992" i="22"/>
  <c r="J992" i="22"/>
  <c r="N992" i="22"/>
  <c r="P992" i="22"/>
  <c r="O992" i="22"/>
  <c r="R992" i="22"/>
  <c r="I992" i="22"/>
  <c r="M992" i="22"/>
  <c r="K992" i="22"/>
  <c r="I196" i="22"/>
  <c r="K155" i="22"/>
  <c r="J196" i="22"/>
  <c r="R155" i="22"/>
  <c r="K196" i="22"/>
  <c r="N952" i="22"/>
  <c r="R952" i="22"/>
  <c r="J952" i="22"/>
  <c r="M952" i="22"/>
  <c r="I952" i="22"/>
  <c r="O952" i="22"/>
  <c r="Q952" i="22"/>
  <c r="K952" i="22"/>
  <c r="P952" i="22"/>
  <c r="Q672" i="22"/>
  <c r="J672" i="22"/>
  <c r="R672" i="22"/>
  <c r="O672" i="22"/>
  <c r="M672" i="22"/>
  <c r="P672" i="22"/>
  <c r="N672" i="22"/>
  <c r="I672" i="22"/>
  <c r="K672" i="22"/>
  <c r="N394" i="22"/>
  <c r="P394" i="22"/>
  <c r="I394" i="22"/>
  <c r="R394" i="22"/>
  <c r="Q394" i="22"/>
  <c r="M394" i="22"/>
  <c r="O394" i="22"/>
  <c r="J394" i="22"/>
  <c r="K394" i="22"/>
  <c r="P271" i="22"/>
  <c r="J271" i="22"/>
  <c r="K271" i="22"/>
  <c r="N271" i="22"/>
  <c r="O271" i="22"/>
  <c r="I271" i="22"/>
  <c r="M271" i="22"/>
  <c r="R271" i="22"/>
  <c r="Q271" i="22"/>
  <c r="K632" i="22"/>
  <c r="K605" i="22" s="1"/>
  <c r="P632" i="22"/>
  <c r="P605" i="22" s="1"/>
  <c r="N632" i="22"/>
  <c r="N605" i="22" s="1"/>
  <c r="O632" i="22"/>
  <c r="O605" i="22" s="1"/>
  <c r="J632" i="22"/>
  <c r="J605" i="22" s="1"/>
  <c r="G18" i="17" s="1"/>
  <c r="Q632" i="22"/>
  <c r="Q605" i="22" s="1"/>
  <c r="I632" i="22"/>
  <c r="I605" i="22" s="1"/>
  <c r="R632" i="22"/>
  <c r="R605" i="22" s="1"/>
  <c r="M632" i="22"/>
  <c r="M605" i="22" s="1"/>
  <c r="N196" i="22"/>
  <c r="P155" i="22"/>
  <c r="J872" i="22"/>
  <c r="N872" i="22"/>
  <c r="I872" i="22"/>
  <c r="M872" i="22"/>
  <c r="Q872" i="22"/>
  <c r="P872" i="22"/>
  <c r="R872" i="22"/>
  <c r="K872" i="22"/>
  <c r="O872" i="22"/>
  <c r="J912" i="22"/>
  <c r="Q912" i="22"/>
  <c r="I912" i="22"/>
  <c r="K912" i="22"/>
  <c r="R912" i="22"/>
  <c r="M912" i="22"/>
  <c r="O912" i="22"/>
  <c r="N912" i="22"/>
  <c r="P912" i="22"/>
  <c r="O512" i="22"/>
  <c r="P512" i="22"/>
  <c r="J512" i="22"/>
  <c r="N512" i="22"/>
  <c r="K512" i="22"/>
  <c r="I512" i="22"/>
  <c r="M512" i="22"/>
  <c r="Q512" i="22"/>
  <c r="R512" i="22"/>
  <c r="O1112" i="22"/>
  <c r="N1112" i="22"/>
  <c r="P1112" i="22"/>
  <c r="M1112" i="22"/>
  <c r="I1112" i="22"/>
  <c r="R1112" i="22"/>
  <c r="J1112" i="22"/>
  <c r="K1112" i="22"/>
  <c r="Q1112" i="22"/>
  <c r="J752" i="22"/>
  <c r="P752" i="22"/>
  <c r="O752" i="22"/>
  <c r="I752" i="22"/>
  <c r="Q752" i="22"/>
  <c r="N752" i="22"/>
  <c r="M752" i="22"/>
  <c r="R752" i="22"/>
  <c r="K752" i="22"/>
  <c r="P196" i="22"/>
  <c r="N155" i="22"/>
  <c r="I155" i="22"/>
  <c r="J272" i="22"/>
  <c r="I272" i="22"/>
  <c r="I234" i="22" s="1"/>
  <c r="Q272" i="22"/>
  <c r="K272" i="22"/>
  <c r="N272" i="22"/>
  <c r="P272" i="22"/>
  <c r="R272" i="22"/>
  <c r="M272" i="22"/>
  <c r="O272" i="22"/>
  <c r="O234" i="22" s="1"/>
  <c r="Q712" i="22"/>
  <c r="R712" i="22"/>
  <c r="K712" i="22"/>
  <c r="J712" i="22"/>
  <c r="I712" i="22"/>
  <c r="O712" i="22"/>
  <c r="P712" i="22"/>
  <c r="N712" i="22"/>
  <c r="M712" i="22"/>
  <c r="M832" i="22"/>
  <c r="P832" i="22"/>
  <c r="I832" i="22"/>
  <c r="O832" i="22"/>
  <c r="Q832" i="22"/>
  <c r="J832" i="22"/>
  <c r="K832" i="22"/>
  <c r="N832" i="22"/>
  <c r="R832" i="22"/>
  <c r="I351" i="22"/>
  <c r="N351" i="22"/>
  <c r="R351" i="22"/>
  <c r="P351" i="22"/>
  <c r="K351" i="22"/>
  <c r="J351" i="22"/>
  <c r="O351" i="22"/>
  <c r="Q351" i="22"/>
  <c r="M351" i="22"/>
  <c r="M434" i="22"/>
  <c r="O434" i="22"/>
  <c r="N434" i="22"/>
  <c r="I434" i="22"/>
  <c r="R434" i="22"/>
  <c r="J434" i="22"/>
  <c r="P434" i="22"/>
  <c r="K434" i="22"/>
  <c r="Q434" i="22"/>
  <c r="O592" i="22"/>
  <c r="Q592" i="22"/>
  <c r="N592" i="22"/>
  <c r="R592" i="22"/>
  <c r="K592" i="22"/>
  <c r="I592" i="22"/>
  <c r="J592" i="22"/>
  <c r="M592" i="22"/>
  <c r="P592" i="22"/>
  <c r="J155" i="22"/>
  <c r="K1072" i="22"/>
  <c r="I1072" i="22"/>
  <c r="O1072" i="22"/>
  <c r="P1072" i="22"/>
  <c r="R1072" i="22"/>
  <c r="J1072" i="22"/>
  <c r="N1072" i="22"/>
  <c r="M1072" i="22"/>
  <c r="Q1072" i="22"/>
  <c r="N311" i="22"/>
  <c r="P311" i="22"/>
  <c r="Q311" i="22"/>
  <c r="M311" i="22"/>
  <c r="R311" i="22"/>
  <c r="J311" i="22"/>
  <c r="O311" i="22"/>
  <c r="I311" i="22"/>
  <c r="K311" i="22"/>
  <c r="O552" i="22"/>
  <c r="N552" i="22"/>
  <c r="M552" i="22"/>
  <c r="K552" i="22"/>
  <c r="R552" i="22"/>
  <c r="P552" i="22"/>
  <c r="I552" i="22"/>
  <c r="J552" i="22"/>
  <c r="Q552" i="22"/>
  <c r="R196" i="22"/>
  <c r="Q155" i="22"/>
  <c r="J5" i="17"/>
  <c r="O5" i="17" s="1"/>
  <c r="N6" i="17"/>
  <c r="J7" i="22"/>
  <c r="J8" i="22" s="1"/>
  <c r="S114" i="22"/>
  <c r="S111" i="22"/>
  <c r="S73" i="22"/>
  <c r="S70" i="22"/>
  <c r="S1096" i="22"/>
  <c r="S564" i="22"/>
  <c r="H395" i="22"/>
  <c r="L395" i="22" s="1"/>
  <c r="G357" i="22"/>
  <c r="G360" i="22"/>
  <c r="H605" i="22"/>
  <c r="G275" i="22"/>
  <c r="H313" i="22"/>
  <c r="L313" i="22" s="1"/>
  <c r="G354" i="22"/>
  <c r="G436" i="22" s="1"/>
  <c r="G278" i="22"/>
  <c r="H873" i="22"/>
  <c r="L873" i="22" s="1"/>
  <c r="G914" i="22"/>
  <c r="H1113" i="22"/>
  <c r="L1113" i="22" s="1"/>
  <c r="H312" i="22"/>
  <c r="L312" i="22" s="1"/>
  <c r="G353" i="22"/>
  <c r="G435" i="22" s="1"/>
  <c r="H435" i="22" s="1"/>
  <c r="L435" i="22" s="1"/>
  <c r="H753" i="22"/>
  <c r="L753" i="22" s="1"/>
  <c r="G794" i="22"/>
  <c r="H633" i="22"/>
  <c r="L633" i="22" s="1"/>
  <c r="G674" i="22"/>
  <c r="H513" i="22"/>
  <c r="L513" i="22" s="1"/>
  <c r="G554" i="22"/>
  <c r="H553" i="22"/>
  <c r="L553" i="22" s="1"/>
  <c r="G594" i="22"/>
  <c r="H1073" i="22"/>
  <c r="L1073" i="22" s="1"/>
  <c r="G1114" i="22"/>
  <c r="H593" i="22"/>
  <c r="L593" i="22" s="1"/>
  <c r="G634" i="22"/>
  <c r="H993" i="22"/>
  <c r="L993" i="22" s="1"/>
  <c r="G1034" i="22"/>
  <c r="H833" i="22"/>
  <c r="L833" i="22" s="1"/>
  <c r="G874" i="22"/>
  <c r="H237" i="22"/>
  <c r="H234" i="22"/>
  <c r="H713" i="22"/>
  <c r="L713" i="22" s="1"/>
  <c r="G754" i="22"/>
  <c r="H673" i="22"/>
  <c r="L673" i="22" s="1"/>
  <c r="L646" i="22" s="1"/>
  <c r="G714" i="22"/>
  <c r="G646" i="22"/>
  <c r="G474" i="22"/>
  <c r="H473" i="22"/>
  <c r="L473" i="22" s="1"/>
  <c r="G514" i="22"/>
  <c r="H352" i="22"/>
  <c r="L352" i="22" s="1"/>
  <c r="H953" i="22"/>
  <c r="L953" i="22" s="1"/>
  <c r="G994" i="22"/>
  <c r="H913" i="22"/>
  <c r="L913" i="22" s="1"/>
  <c r="G954" i="22"/>
  <c r="H793" i="22"/>
  <c r="L793" i="22" s="1"/>
  <c r="G834" i="22"/>
  <c r="H1033" i="22"/>
  <c r="L1033" i="22" s="1"/>
  <c r="G1074" i="22"/>
  <c r="L275" i="22" l="1"/>
  <c r="L278" i="22"/>
  <c r="L357" i="22"/>
  <c r="L360" i="22"/>
  <c r="M234" i="22"/>
  <c r="M237" i="22"/>
  <c r="J234" i="22"/>
  <c r="K234" i="22"/>
  <c r="R234" i="22"/>
  <c r="P234" i="22"/>
  <c r="Q234" i="22"/>
  <c r="N234" i="22"/>
  <c r="J7" i="17"/>
  <c r="O7" i="17" s="1"/>
  <c r="S152" i="22"/>
  <c r="K793" i="22"/>
  <c r="J793" i="22"/>
  <c r="P793" i="22"/>
  <c r="O793" i="22"/>
  <c r="I793" i="22"/>
  <c r="M793" i="22"/>
  <c r="Q793" i="22"/>
  <c r="R793" i="22"/>
  <c r="N793" i="22"/>
  <c r="Q435" i="22"/>
  <c r="M435" i="22"/>
  <c r="R435" i="22"/>
  <c r="J435" i="22"/>
  <c r="O435" i="22"/>
  <c r="N435" i="22"/>
  <c r="P435" i="22"/>
  <c r="I435" i="22"/>
  <c r="K435" i="22"/>
  <c r="N237" i="22"/>
  <c r="O833" i="22"/>
  <c r="R833" i="22"/>
  <c r="Q833" i="22"/>
  <c r="I833" i="22"/>
  <c r="N833" i="22"/>
  <c r="P833" i="22"/>
  <c r="K833" i="22"/>
  <c r="J833" i="22"/>
  <c r="M833" i="22"/>
  <c r="Q553" i="22"/>
  <c r="I553" i="22"/>
  <c r="J553" i="22"/>
  <c r="P553" i="22"/>
  <c r="O553" i="22"/>
  <c r="N553" i="22"/>
  <c r="K553" i="22"/>
  <c r="M553" i="22"/>
  <c r="R553" i="22"/>
  <c r="J312" i="22"/>
  <c r="Q312" i="22"/>
  <c r="O312" i="22"/>
  <c r="P312" i="22"/>
  <c r="K312" i="22"/>
  <c r="N312" i="22"/>
  <c r="I312" i="22"/>
  <c r="M312" i="22"/>
  <c r="R312" i="22"/>
  <c r="K237" i="22"/>
  <c r="I237" i="22"/>
  <c r="O237" i="22"/>
  <c r="J237" i="22"/>
  <c r="P1113" i="22"/>
  <c r="Q1113" i="22"/>
  <c r="J1113" i="22"/>
  <c r="I1113" i="22"/>
  <c r="O1113" i="22"/>
  <c r="R1113" i="22"/>
  <c r="K1113" i="22"/>
  <c r="N1113" i="22"/>
  <c r="M1113" i="22"/>
  <c r="K513" i="22"/>
  <c r="N513" i="22"/>
  <c r="O513" i="22"/>
  <c r="Q513" i="22"/>
  <c r="P513" i="22"/>
  <c r="M513" i="22"/>
  <c r="I513" i="22"/>
  <c r="J513" i="22"/>
  <c r="R513" i="22"/>
  <c r="P953" i="22"/>
  <c r="O953" i="22"/>
  <c r="Q953" i="22"/>
  <c r="K953" i="22"/>
  <c r="N953" i="22"/>
  <c r="J953" i="22"/>
  <c r="M953" i="22"/>
  <c r="R953" i="22"/>
  <c r="I953" i="22"/>
  <c r="O633" i="22"/>
  <c r="N633" i="22"/>
  <c r="M633" i="22"/>
  <c r="I633" i="22"/>
  <c r="R633" i="22"/>
  <c r="J633" i="22"/>
  <c r="K633" i="22"/>
  <c r="P633" i="22"/>
  <c r="Q633" i="22"/>
  <c r="O993" i="22"/>
  <c r="J993" i="22"/>
  <c r="K993" i="22"/>
  <c r="Q993" i="22"/>
  <c r="N993" i="22"/>
  <c r="M993" i="22"/>
  <c r="I993" i="22"/>
  <c r="R993" i="22"/>
  <c r="P993" i="22"/>
  <c r="Q873" i="22"/>
  <c r="K873" i="22"/>
  <c r="P873" i="22"/>
  <c r="I873" i="22"/>
  <c r="J873" i="22"/>
  <c r="R873" i="22"/>
  <c r="N873" i="22"/>
  <c r="M873" i="22"/>
  <c r="O873" i="22"/>
  <c r="O713" i="22"/>
  <c r="M713" i="22"/>
  <c r="J713" i="22"/>
  <c r="I713" i="22"/>
  <c r="P713" i="22"/>
  <c r="K713" i="22"/>
  <c r="Q713" i="22"/>
  <c r="R713" i="22"/>
  <c r="N713" i="22"/>
  <c r="R237" i="22"/>
  <c r="M913" i="22"/>
  <c r="K913" i="22"/>
  <c r="N913" i="22"/>
  <c r="I913" i="22"/>
  <c r="R913" i="22"/>
  <c r="J913" i="22"/>
  <c r="O913" i="22"/>
  <c r="Q913" i="22"/>
  <c r="P913" i="22"/>
  <c r="Q237" i="22"/>
  <c r="R673" i="22"/>
  <c r="R646" i="22" s="1"/>
  <c r="K673" i="22"/>
  <c r="K646" i="22" s="1"/>
  <c r="I673" i="22"/>
  <c r="I646" i="22" s="1"/>
  <c r="P673" i="22"/>
  <c r="P646" i="22" s="1"/>
  <c r="O673" i="22"/>
  <c r="O646" i="22" s="1"/>
  <c r="M673" i="22"/>
  <c r="M646" i="22" s="1"/>
  <c r="N673" i="22"/>
  <c r="N646" i="22" s="1"/>
  <c r="Q673" i="22"/>
  <c r="Q646" i="22" s="1"/>
  <c r="J673" i="22"/>
  <c r="J646" i="22" s="1"/>
  <c r="G19" i="17" s="1"/>
  <c r="O352" i="22"/>
  <c r="K352" i="22"/>
  <c r="N352" i="22"/>
  <c r="P352" i="22"/>
  <c r="R352" i="22"/>
  <c r="I352" i="22"/>
  <c r="J352" i="22"/>
  <c r="M352" i="22"/>
  <c r="Q352" i="22"/>
  <c r="M593" i="22"/>
  <c r="Q593" i="22"/>
  <c r="R593" i="22"/>
  <c r="J593" i="22"/>
  <c r="N593" i="22"/>
  <c r="K593" i="22"/>
  <c r="P593" i="22"/>
  <c r="I593" i="22"/>
  <c r="O593" i="22"/>
  <c r="H360" i="22"/>
  <c r="Q395" i="22"/>
  <c r="Q357" i="22" s="1"/>
  <c r="O395" i="22"/>
  <c r="O357" i="22" s="1"/>
  <c r="K395" i="22"/>
  <c r="K357" i="22" s="1"/>
  <c r="M395" i="22"/>
  <c r="J395" i="22"/>
  <c r="J357" i="22" s="1"/>
  <c r="P395" i="22"/>
  <c r="P357" i="22" s="1"/>
  <c r="N395" i="22"/>
  <c r="N357" i="22" s="1"/>
  <c r="I395" i="22"/>
  <c r="I357" i="22" s="1"/>
  <c r="R395" i="22"/>
  <c r="R357" i="22" s="1"/>
  <c r="P1033" i="22"/>
  <c r="J1033" i="22"/>
  <c r="O1033" i="22"/>
  <c r="I1033" i="22"/>
  <c r="R1033" i="22"/>
  <c r="Q1033" i="22"/>
  <c r="M1033" i="22"/>
  <c r="N1033" i="22"/>
  <c r="K1033" i="22"/>
  <c r="I473" i="22"/>
  <c r="J473" i="22"/>
  <c r="R473" i="22"/>
  <c r="P473" i="22"/>
  <c r="M473" i="22"/>
  <c r="K473" i="22"/>
  <c r="Q473" i="22"/>
  <c r="O473" i="22"/>
  <c r="N473" i="22"/>
  <c r="P1073" i="22"/>
  <c r="I1073" i="22"/>
  <c r="R1073" i="22"/>
  <c r="M1073" i="22"/>
  <c r="Q1073" i="22"/>
  <c r="K1073" i="22"/>
  <c r="N1073" i="22"/>
  <c r="J1073" i="22"/>
  <c r="O1073" i="22"/>
  <c r="J753" i="22"/>
  <c r="R753" i="22"/>
  <c r="K753" i="22"/>
  <c r="P753" i="22"/>
  <c r="O753" i="22"/>
  <c r="N753" i="22"/>
  <c r="I753" i="22"/>
  <c r="M753" i="22"/>
  <c r="Q753" i="22"/>
  <c r="N313" i="22"/>
  <c r="K313" i="22"/>
  <c r="M313" i="22"/>
  <c r="Q313" i="22"/>
  <c r="P313" i="22"/>
  <c r="J313" i="22"/>
  <c r="O313" i="22"/>
  <c r="I313" i="22"/>
  <c r="R313" i="22"/>
  <c r="P237" i="22"/>
  <c r="J8" i="17"/>
  <c r="N8" i="17" s="1"/>
  <c r="N5" i="17"/>
  <c r="S155" i="22"/>
  <c r="S196" i="22"/>
  <c r="S193" i="22"/>
  <c r="S605" i="22"/>
  <c r="H436" i="22"/>
  <c r="L436" i="22" s="1"/>
  <c r="G398" i="22"/>
  <c r="G401" i="22"/>
  <c r="H357" i="22"/>
  <c r="H646" i="22"/>
  <c r="H1114" i="22"/>
  <c r="L1114" i="22" s="1"/>
  <c r="H554" i="22"/>
  <c r="L554" i="22" s="1"/>
  <c r="G595" i="22"/>
  <c r="H834" i="22"/>
  <c r="L834" i="22" s="1"/>
  <c r="G875" i="22"/>
  <c r="H994" i="22"/>
  <c r="L994" i="22" s="1"/>
  <c r="G1035" i="22"/>
  <c r="H1034" i="22"/>
  <c r="L1034" i="22" s="1"/>
  <c r="G1075" i="22"/>
  <c r="H914" i="22"/>
  <c r="L914" i="22" s="1"/>
  <c r="G955" i="22"/>
  <c r="H674" i="22"/>
  <c r="L674" i="22" s="1"/>
  <c r="G715" i="22"/>
  <c r="H474" i="22"/>
  <c r="L474" i="22" s="1"/>
  <c r="G515" i="22"/>
  <c r="H874" i="22"/>
  <c r="L874" i="22" s="1"/>
  <c r="G915" i="22"/>
  <c r="H594" i="22"/>
  <c r="L594" i="22" s="1"/>
  <c r="G635" i="22"/>
  <c r="H714" i="22"/>
  <c r="L714" i="22" s="1"/>
  <c r="L687" i="22" s="1"/>
  <c r="G755" i="22"/>
  <c r="G687" i="22"/>
  <c r="H353" i="22"/>
  <c r="L353" i="22" s="1"/>
  <c r="H1074" i="22"/>
  <c r="L1074" i="22" s="1"/>
  <c r="G1115" i="22"/>
  <c r="H954" i="22"/>
  <c r="L954" i="22" s="1"/>
  <c r="G995" i="22"/>
  <c r="H634" i="22"/>
  <c r="L634" i="22" s="1"/>
  <c r="G675" i="22"/>
  <c r="H794" i="22"/>
  <c r="L794" i="22" s="1"/>
  <c r="G835" i="22"/>
  <c r="H514" i="22"/>
  <c r="L514" i="22" s="1"/>
  <c r="G555" i="22"/>
  <c r="H754" i="22"/>
  <c r="L754" i="22" s="1"/>
  <c r="G795" i="22"/>
  <c r="G316" i="22"/>
  <c r="H354" i="22"/>
  <c r="L354" i="22" s="1"/>
  <c r="G319" i="22"/>
  <c r="G475" i="22"/>
  <c r="H278" i="22"/>
  <c r="H275" i="22"/>
  <c r="L398" i="22" l="1"/>
  <c r="L401" i="22"/>
  <c r="M357" i="22"/>
  <c r="M360" i="22"/>
  <c r="L316" i="22"/>
  <c r="L319" i="22"/>
  <c r="M275" i="22"/>
  <c r="M278" i="22"/>
  <c r="N275" i="22"/>
  <c r="O275" i="22"/>
  <c r="P275" i="22"/>
  <c r="Q275" i="22"/>
  <c r="I275" i="22"/>
  <c r="J275" i="22"/>
  <c r="K275" i="22"/>
  <c r="R275" i="22"/>
  <c r="N7" i="17"/>
  <c r="J9" i="17"/>
  <c r="O9" i="17" s="1"/>
  <c r="S234" i="22"/>
  <c r="M754" i="22"/>
  <c r="O754" i="22"/>
  <c r="Q754" i="22"/>
  <c r="I754" i="22"/>
  <c r="R754" i="22"/>
  <c r="J754" i="22"/>
  <c r="P754" i="22"/>
  <c r="K754" i="22"/>
  <c r="N754" i="22"/>
  <c r="P954" i="22"/>
  <c r="O954" i="22"/>
  <c r="R954" i="22"/>
  <c r="M954" i="22"/>
  <c r="K954" i="22"/>
  <c r="J954" i="22"/>
  <c r="Q954" i="22"/>
  <c r="I954" i="22"/>
  <c r="N954" i="22"/>
  <c r="P594" i="22"/>
  <c r="I594" i="22"/>
  <c r="K594" i="22"/>
  <c r="O594" i="22"/>
  <c r="N594" i="22"/>
  <c r="R594" i="22"/>
  <c r="J594" i="22"/>
  <c r="M594" i="22"/>
  <c r="Q594" i="22"/>
  <c r="O914" i="22"/>
  <c r="M914" i="22"/>
  <c r="K914" i="22"/>
  <c r="I914" i="22"/>
  <c r="P914" i="22"/>
  <c r="Q914" i="22"/>
  <c r="R914" i="22"/>
  <c r="N914" i="22"/>
  <c r="J914" i="22"/>
  <c r="O554" i="22"/>
  <c r="P554" i="22"/>
  <c r="N554" i="22"/>
  <c r="M554" i="22"/>
  <c r="I554" i="22"/>
  <c r="Q554" i="22"/>
  <c r="J554" i="22"/>
  <c r="R554" i="22"/>
  <c r="K554" i="22"/>
  <c r="K436" i="22"/>
  <c r="K398" i="22" s="1"/>
  <c r="J436" i="22"/>
  <c r="J398" i="22" s="1"/>
  <c r="M436" i="22"/>
  <c r="P436" i="22"/>
  <c r="P398" i="22" s="1"/>
  <c r="N436" i="22"/>
  <c r="N398" i="22" s="1"/>
  <c r="Q436" i="22"/>
  <c r="Q398" i="22" s="1"/>
  <c r="O436" i="22"/>
  <c r="O398" i="22" s="1"/>
  <c r="I436" i="22"/>
  <c r="I398" i="22" s="1"/>
  <c r="R436" i="22"/>
  <c r="R398" i="22" s="1"/>
  <c r="I278" i="22"/>
  <c r="J360" i="22"/>
  <c r="J12" i="17" s="1"/>
  <c r="N278" i="22"/>
  <c r="O1114" i="22"/>
  <c r="K1114" i="22"/>
  <c r="M1114" i="22"/>
  <c r="N1114" i="22"/>
  <c r="P1114" i="22"/>
  <c r="I1114" i="22"/>
  <c r="R1114" i="22"/>
  <c r="J1114" i="22"/>
  <c r="Q1114" i="22"/>
  <c r="N1074" i="22"/>
  <c r="J1074" i="22"/>
  <c r="O1074" i="22"/>
  <c r="I1074" i="22"/>
  <c r="Q1074" i="22"/>
  <c r="P1074" i="22"/>
  <c r="R1074" i="22"/>
  <c r="K1074" i="22"/>
  <c r="M1074" i="22"/>
  <c r="P874" i="22"/>
  <c r="N874" i="22"/>
  <c r="M874" i="22"/>
  <c r="K874" i="22"/>
  <c r="I874" i="22"/>
  <c r="Q874" i="22"/>
  <c r="R874" i="22"/>
  <c r="J874" i="22"/>
  <c r="O874" i="22"/>
  <c r="N1034" i="22"/>
  <c r="Q1034" i="22"/>
  <c r="M1034" i="22"/>
  <c r="P1034" i="22"/>
  <c r="O1034" i="22"/>
  <c r="J1034" i="22"/>
  <c r="I1034" i="22"/>
  <c r="R1034" i="22"/>
  <c r="K1034" i="22"/>
  <c r="J278" i="22"/>
  <c r="K360" i="22"/>
  <c r="P278" i="22"/>
  <c r="O360" i="22"/>
  <c r="Q353" i="22"/>
  <c r="M353" i="22"/>
  <c r="J353" i="22"/>
  <c r="P353" i="22"/>
  <c r="I353" i="22"/>
  <c r="N353" i="22"/>
  <c r="R353" i="22"/>
  <c r="K353" i="22"/>
  <c r="O353" i="22"/>
  <c r="N794" i="22"/>
  <c r="P794" i="22"/>
  <c r="K794" i="22"/>
  <c r="J794" i="22"/>
  <c r="Q794" i="22"/>
  <c r="I794" i="22"/>
  <c r="M794" i="22"/>
  <c r="O794" i="22"/>
  <c r="R794" i="22"/>
  <c r="N474" i="22"/>
  <c r="M474" i="22"/>
  <c r="O474" i="22"/>
  <c r="Q474" i="22"/>
  <c r="I474" i="22"/>
  <c r="K474" i="22"/>
  <c r="R474" i="22"/>
  <c r="P474" i="22"/>
  <c r="J474" i="22"/>
  <c r="K994" i="22"/>
  <c r="Q994" i="22"/>
  <c r="M994" i="22"/>
  <c r="J994" i="22"/>
  <c r="N994" i="22"/>
  <c r="O994" i="22"/>
  <c r="I994" i="22"/>
  <c r="R994" i="22"/>
  <c r="P994" i="22"/>
  <c r="R360" i="22"/>
  <c r="Q360" i="22"/>
  <c r="R278" i="22"/>
  <c r="P360" i="22"/>
  <c r="Q278" i="22"/>
  <c r="M354" i="22"/>
  <c r="R354" i="22"/>
  <c r="K354" i="22"/>
  <c r="I354" i="22"/>
  <c r="P354" i="22"/>
  <c r="O354" i="22"/>
  <c r="N354" i="22"/>
  <c r="J354" i="22"/>
  <c r="Q354" i="22"/>
  <c r="I360" i="22"/>
  <c r="O278" i="22"/>
  <c r="O514" i="22"/>
  <c r="K514" i="22"/>
  <c r="J514" i="22"/>
  <c r="M514" i="22"/>
  <c r="N514" i="22"/>
  <c r="Q514" i="22"/>
  <c r="I514" i="22"/>
  <c r="P514" i="22"/>
  <c r="R514" i="22"/>
  <c r="K634" i="22"/>
  <c r="J634" i="22"/>
  <c r="M634" i="22"/>
  <c r="N634" i="22"/>
  <c r="I634" i="22"/>
  <c r="R634" i="22"/>
  <c r="P634" i="22"/>
  <c r="O634" i="22"/>
  <c r="Q634" i="22"/>
  <c r="J714" i="22"/>
  <c r="J687" i="22" s="1"/>
  <c r="G20" i="17" s="1"/>
  <c r="I714" i="22"/>
  <c r="I687" i="22" s="1"/>
  <c r="N714" i="22"/>
  <c r="N687" i="22" s="1"/>
  <c r="O714" i="22"/>
  <c r="O687" i="22" s="1"/>
  <c r="R714" i="22"/>
  <c r="R687" i="22" s="1"/>
  <c r="M714" i="22"/>
  <c r="M687" i="22" s="1"/>
  <c r="P714" i="22"/>
  <c r="P687" i="22" s="1"/>
  <c r="K714" i="22"/>
  <c r="K687" i="22" s="1"/>
  <c r="Q714" i="22"/>
  <c r="Q687" i="22" s="1"/>
  <c r="Q674" i="22"/>
  <c r="N674" i="22"/>
  <c r="I674" i="22"/>
  <c r="O674" i="22"/>
  <c r="J674" i="22"/>
  <c r="K674" i="22"/>
  <c r="P674" i="22"/>
  <c r="R674" i="22"/>
  <c r="M674" i="22"/>
  <c r="N834" i="22"/>
  <c r="M834" i="22"/>
  <c r="R834" i="22"/>
  <c r="I834" i="22"/>
  <c r="O834" i="22"/>
  <c r="Q834" i="22"/>
  <c r="J834" i="22"/>
  <c r="K834" i="22"/>
  <c r="P834" i="22"/>
  <c r="K278" i="22"/>
  <c r="N360" i="22"/>
  <c r="O8" i="17"/>
  <c r="S646" i="22"/>
  <c r="S237" i="22"/>
  <c r="H398" i="22"/>
  <c r="H401" i="22"/>
  <c r="H316" i="22"/>
  <c r="H687" i="22"/>
  <c r="H319" i="22"/>
  <c r="H915" i="22"/>
  <c r="L915" i="22" s="1"/>
  <c r="G956" i="22"/>
  <c r="G477" i="22"/>
  <c r="H1115" i="22"/>
  <c r="L1115" i="22" s="1"/>
  <c r="H955" i="22"/>
  <c r="L955" i="22" s="1"/>
  <c r="G996" i="22"/>
  <c r="H835" i="22"/>
  <c r="L835" i="22" s="1"/>
  <c r="G876" i="22"/>
  <c r="H995" i="22"/>
  <c r="L995" i="22" s="1"/>
  <c r="G1036" i="22"/>
  <c r="H715" i="22"/>
  <c r="L715" i="22" s="1"/>
  <c r="G756" i="22"/>
  <c r="H595" i="22"/>
  <c r="L595" i="22" s="1"/>
  <c r="G636" i="22"/>
  <c r="H555" i="22"/>
  <c r="L555" i="22" s="1"/>
  <c r="G596" i="22"/>
  <c r="G476" i="22"/>
  <c r="H1035" i="22"/>
  <c r="L1035" i="22" s="1"/>
  <c r="G1076" i="22"/>
  <c r="H635" i="22"/>
  <c r="L635" i="22" s="1"/>
  <c r="G676" i="22"/>
  <c r="H515" i="22"/>
  <c r="L515" i="22" s="1"/>
  <c r="G556" i="22"/>
  <c r="H875" i="22"/>
  <c r="L875" i="22" s="1"/>
  <c r="G916" i="22"/>
  <c r="H475" i="22"/>
  <c r="L475" i="22" s="1"/>
  <c r="G516" i="22"/>
  <c r="H795" i="22"/>
  <c r="L795" i="22" s="1"/>
  <c r="G836" i="22"/>
  <c r="H675" i="22"/>
  <c r="L675" i="22" s="1"/>
  <c r="G716" i="22"/>
  <c r="H755" i="22"/>
  <c r="L755" i="22" s="1"/>
  <c r="L728" i="22" s="1"/>
  <c r="G796" i="22"/>
  <c r="G728" i="22"/>
  <c r="H1075" i="22"/>
  <c r="L1075" i="22" s="1"/>
  <c r="G1116" i="22"/>
  <c r="M316" i="22" l="1"/>
  <c r="M319" i="22"/>
  <c r="M398" i="22"/>
  <c r="M401" i="22"/>
  <c r="I316" i="22"/>
  <c r="R316" i="22"/>
  <c r="Q316" i="22"/>
  <c r="J316" i="22"/>
  <c r="P316" i="22"/>
  <c r="N316" i="22"/>
  <c r="O316" i="22"/>
  <c r="K316" i="22"/>
  <c r="Q635" i="22"/>
  <c r="J635" i="22"/>
  <c r="R635" i="22"/>
  <c r="P635" i="22"/>
  <c r="O635" i="22"/>
  <c r="I635" i="22"/>
  <c r="M635" i="22"/>
  <c r="N635" i="22"/>
  <c r="K635" i="22"/>
  <c r="P319" i="22"/>
  <c r="P401" i="22"/>
  <c r="P1075" i="22"/>
  <c r="N1075" i="22"/>
  <c r="I1075" i="22"/>
  <c r="J1075" i="22"/>
  <c r="R1075" i="22"/>
  <c r="O1075" i="22"/>
  <c r="M1075" i="22"/>
  <c r="Q1075" i="22"/>
  <c r="K1075" i="22"/>
  <c r="Q715" i="22"/>
  <c r="R715" i="22"/>
  <c r="P715" i="22"/>
  <c r="K715" i="22"/>
  <c r="M715" i="22"/>
  <c r="N715" i="22"/>
  <c r="J715" i="22"/>
  <c r="I715" i="22"/>
  <c r="O715" i="22"/>
  <c r="I319" i="22"/>
  <c r="R319" i="22"/>
  <c r="R401" i="22"/>
  <c r="K401" i="22"/>
  <c r="M1035" i="22"/>
  <c r="J1035" i="22"/>
  <c r="I1035" i="22"/>
  <c r="R1035" i="22"/>
  <c r="K1035" i="22"/>
  <c r="N1035" i="22"/>
  <c r="Q1035" i="22"/>
  <c r="O1035" i="22"/>
  <c r="P1035" i="22"/>
  <c r="Q319" i="22"/>
  <c r="I401" i="22"/>
  <c r="M1115" i="22"/>
  <c r="Q1115" i="22"/>
  <c r="I1115" i="22"/>
  <c r="N1115" i="22"/>
  <c r="R1115" i="22"/>
  <c r="O1115" i="22"/>
  <c r="K1115" i="22"/>
  <c r="P1115" i="22"/>
  <c r="J1115" i="22"/>
  <c r="J401" i="22"/>
  <c r="J13" i="17" s="1"/>
  <c r="M995" i="22"/>
  <c r="Q995" i="22"/>
  <c r="K995" i="22"/>
  <c r="N995" i="22"/>
  <c r="O995" i="22"/>
  <c r="I995" i="22"/>
  <c r="P995" i="22"/>
  <c r="J995" i="22"/>
  <c r="R995" i="22"/>
  <c r="J319" i="22"/>
  <c r="J11" i="17" s="1"/>
  <c r="O401" i="22"/>
  <c r="J475" i="22"/>
  <c r="P475" i="22"/>
  <c r="O475" i="22"/>
  <c r="Q475" i="22"/>
  <c r="K475" i="22"/>
  <c r="R475" i="22"/>
  <c r="M475" i="22"/>
  <c r="I475" i="22"/>
  <c r="N475" i="22"/>
  <c r="M755" i="22"/>
  <c r="M728" i="22" s="1"/>
  <c r="J755" i="22"/>
  <c r="J728" i="22" s="1"/>
  <c r="G21" i="17" s="1"/>
  <c r="R755" i="22"/>
  <c r="R728" i="22" s="1"/>
  <c r="P755" i="22"/>
  <c r="P728" i="22" s="1"/>
  <c r="Q755" i="22"/>
  <c r="Q728" i="22" s="1"/>
  <c r="I755" i="22"/>
  <c r="I728" i="22" s="1"/>
  <c r="N755" i="22"/>
  <c r="N728" i="22" s="1"/>
  <c r="K755" i="22"/>
  <c r="K728" i="22" s="1"/>
  <c r="O755" i="22"/>
  <c r="O728" i="22" s="1"/>
  <c r="O875" i="22"/>
  <c r="P875" i="22"/>
  <c r="K875" i="22"/>
  <c r="I875" i="22"/>
  <c r="R875" i="22"/>
  <c r="J875" i="22"/>
  <c r="N875" i="22"/>
  <c r="Q875" i="22"/>
  <c r="M875" i="22"/>
  <c r="Q555" i="22"/>
  <c r="P555" i="22"/>
  <c r="N555" i="22"/>
  <c r="K555" i="22"/>
  <c r="I555" i="22"/>
  <c r="O555" i="22"/>
  <c r="J555" i="22"/>
  <c r="R555" i="22"/>
  <c r="M555" i="22"/>
  <c r="N835" i="22"/>
  <c r="I835" i="22"/>
  <c r="J835" i="22"/>
  <c r="O835" i="22"/>
  <c r="P835" i="22"/>
  <c r="Q835" i="22"/>
  <c r="R835" i="22"/>
  <c r="K835" i="22"/>
  <c r="M835" i="22"/>
  <c r="M675" i="22"/>
  <c r="P675" i="22"/>
  <c r="Q675" i="22"/>
  <c r="J675" i="22"/>
  <c r="R675" i="22"/>
  <c r="K675" i="22"/>
  <c r="O675" i="22"/>
  <c r="I675" i="22"/>
  <c r="N675" i="22"/>
  <c r="O515" i="22"/>
  <c r="M515" i="22"/>
  <c r="J515" i="22"/>
  <c r="Q515" i="22"/>
  <c r="I515" i="22"/>
  <c r="N515" i="22"/>
  <c r="R515" i="22"/>
  <c r="P515" i="22"/>
  <c r="K515" i="22"/>
  <c r="N319" i="22"/>
  <c r="Q401" i="22"/>
  <c r="M795" i="22"/>
  <c r="I795" i="22"/>
  <c r="N795" i="22"/>
  <c r="Q795" i="22"/>
  <c r="O795" i="22"/>
  <c r="K795" i="22"/>
  <c r="J795" i="22"/>
  <c r="P795" i="22"/>
  <c r="R795" i="22"/>
  <c r="K319" i="22"/>
  <c r="J915" i="22"/>
  <c r="I915" i="22"/>
  <c r="R915" i="22"/>
  <c r="N915" i="22"/>
  <c r="M915" i="22"/>
  <c r="O915" i="22"/>
  <c r="Q915" i="22"/>
  <c r="K915" i="22"/>
  <c r="P915" i="22"/>
  <c r="M595" i="22"/>
  <c r="K595" i="22"/>
  <c r="J595" i="22"/>
  <c r="R595" i="22"/>
  <c r="N595" i="22"/>
  <c r="O595" i="22"/>
  <c r="I595" i="22"/>
  <c r="P595" i="22"/>
  <c r="Q595" i="22"/>
  <c r="Q955" i="22"/>
  <c r="K955" i="22"/>
  <c r="O955" i="22"/>
  <c r="N955" i="22"/>
  <c r="J955" i="22"/>
  <c r="M955" i="22"/>
  <c r="I955" i="22"/>
  <c r="P955" i="22"/>
  <c r="R955" i="22"/>
  <c r="O319" i="22"/>
  <c r="N401" i="22"/>
  <c r="J10" i="17"/>
  <c r="O10" i="17" s="1"/>
  <c r="N12" i="17"/>
  <c r="N9" i="17"/>
  <c r="S278" i="22"/>
  <c r="S687" i="22"/>
  <c r="S275" i="22"/>
  <c r="S360" i="22"/>
  <c r="S357" i="22"/>
  <c r="H728" i="22"/>
  <c r="H796" i="22"/>
  <c r="L796" i="22" s="1"/>
  <c r="L769" i="22" s="1"/>
  <c r="G837" i="22"/>
  <c r="G769" i="22"/>
  <c r="H1076" i="22"/>
  <c r="L1076" i="22" s="1"/>
  <c r="G1117" i="22"/>
  <c r="H1116" i="22"/>
  <c r="L1116" i="22" s="1"/>
  <c r="H716" i="22"/>
  <c r="L716" i="22" s="1"/>
  <c r="G757" i="22"/>
  <c r="H516" i="22"/>
  <c r="L516" i="22" s="1"/>
  <c r="G557" i="22"/>
  <c r="H476" i="22"/>
  <c r="L476" i="22" s="1"/>
  <c r="G517" i="22"/>
  <c r="H676" i="22"/>
  <c r="L676" i="22" s="1"/>
  <c r="G717" i="22"/>
  <c r="H956" i="22"/>
  <c r="L956" i="22" s="1"/>
  <c r="G997" i="22"/>
  <c r="H916" i="22"/>
  <c r="L916" i="22" s="1"/>
  <c r="G957" i="22"/>
  <c r="H636" i="22"/>
  <c r="L636" i="22" s="1"/>
  <c r="G677" i="22"/>
  <c r="H1036" i="22"/>
  <c r="L1036" i="22" s="1"/>
  <c r="G1077" i="22"/>
  <c r="H996" i="22"/>
  <c r="L996" i="22" s="1"/>
  <c r="G1037" i="22"/>
  <c r="G439" i="22"/>
  <c r="H477" i="22"/>
  <c r="L477" i="22" s="1"/>
  <c r="G518" i="22"/>
  <c r="G442" i="22"/>
  <c r="H596" i="22"/>
  <c r="L596" i="22" s="1"/>
  <c r="G637" i="22"/>
  <c r="H836" i="22"/>
  <c r="L836" i="22" s="1"/>
  <c r="G877" i="22"/>
  <c r="H876" i="22"/>
  <c r="L876" i="22" s="1"/>
  <c r="G917" i="22"/>
  <c r="H556" i="22"/>
  <c r="L556" i="22" s="1"/>
  <c r="G597" i="22"/>
  <c r="H756" i="22"/>
  <c r="L756" i="22" s="1"/>
  <c r="G797" i="22"/>
  <c r="L439" i="22" l="1"/>
  <c r="L442" i="22"/>
  <c r="K796" i="22"/>
  <c r="K769" i="22" s="1"/>
  <c r="P796" i="22"/>
  <c r="P769" i="22" s="1"/>
  <c r="O796" i="22"/>
  <c r="O769" i="22" s="1"/>
  <c r="J796" i="22"/>
  <c r="J769" i="22" s="1"/>
  <c r="G22" i="17" s="1"/>
  <c r="Q796" i="22"/>
  <c r="Q769" i="22" s="1"/>
  <c r="N796" i="22"/>
  <c r="N769" i="22" s="1"/>
  <c r="I796" i="22"/>
  <c r="I769" i="22" s="1"/>
  <c r="R796" i="22"/>
  <c r="R769" i="22" s="1"/>
  <c r="M796" i="22"/>
  <c r="M769" i="22" s="1"/>
  <c r="M876" i="22"/>
  <c r="P876" i="22"/>
  <c r="I876" i="22"/>
  <c r="K876" i="22"/>
  <c r="R876" i="22"/>
  <c r="N876" i="22"/>
  <c r="Q876" i="22"/>
  <c r="O876" i="22"/>
  <c r="J876" i="22"/>
  <c r="P956" i="22"/>
  <c r="O956" i="22"/>
  <c r="K956" i="22"/>
  <c r="N956" i="22"/>
  <c r="Q956" i="22"/>
  <c r="R956" i="22"/>
  <c r="M956" i="22"/>
  <c r="J956" i="22"/>
  <c r="I956" i="22"/>
  <c r="M716" i="22"/>
  <c r="J716" i="22"/>
  <c r="I716" i="22"/>
  <c r="K716" i="22"/>
  <c r="Q716" i="22"/>
  <c r="P716" i="22"/>
  <c r="N716" i="22"/>
  <c r="R716" i="22"/>
  <c r="O716" i="22"/>
  <c r="J516" i="22"/>
  <c r="M516" i="22"/>
  <c r="N516" i="22"/>
  <c r="Q516" i="22"/>
  <c r="K516" i="22"/>
  <c r="I516" i="22"/>
  <c r="P516" i="22"/>
  <c r="O516" i="22"/>
  <c r="R516" i="22"/>
  <c r="P836" i="22"/>
  <c r="K836" i="22"/>
  <c r="M836" i="22"/>
  <c r="O836" i="22"/>
  <c r="N836" i="22"/>
  <c r="I836" i="22"/>
  <c r="J836" i="22"/>
  <c r="R836" i="22"/>
  <c r="Q836" i="22"/>
  <c r="P1116" i="22"/>
  <c r="J1116" i="22"/>
  <c r="K1116" i="22"/>
  <c r="Q1116" i="22"/>
  <c r="I1116" i="22"/>
  <c r="N1116" i="22"/>
  <c r="R1116" i="22"/>
  <c r="M1116" i="22"/>
  <c r="O1116" i="22"/>
  <c r="I756" i="22"/>
  <c r="N756" i="22"/>
  <c r="M756" i="22"/>
  <c r="J756" i="22"/>
  <c r="P756" i="22"/>
  <c r="O756" i="22"/>
  <c r="K756" i="22"/>
  <c r="R756" i="22"/>
  <c r="Q756" i="22"/>
  <c r="O596" i="22"/>
  <c r="R596" i="22"/>
  <c r="J596" i="22"/>
  <c r="I596" i="22"/>
  <c r="M596" i="22"/>
  <c r="Q596" i="22"/>
  <c r="P596" i="22"/>
  <c r="K596" i="22"/>
  <c r="N596" i="22"/>
  <c r="Q1036" i="22"/>
  <c r="P1036" i="22"/>
  <c r="J1036" i="22"/>
  <c r="I1036" i="22"/>
  <c r="O1036" i="22"/>
  <c r="K1036" i="22"/>
  <c r="N1036" i="22"/>
  <c r="M1036" i="22"/>
  <c r="R1036" i="22"/>
  <c r="J676" i="22"/>
  <c r="R676" i="22"/>
  <c r="P676" i="22"/>
  <c r="Q676" i="22"/>
  <c r="K676" i="22"/>
  <c r="M676" i="22"/>
  <c r="O676" i="22"/>
  <c r="I676" i="22"/>
  <c r="N676" i="22"/>
  <c r="O916" i="22"/>
  <c r="N916" i="22"/>
  <c r="M916" i="22"/>
  <c r="K916" i="22"/>
  <c r="Q916" i="22"/>
  <c r="I916" i="22"/>
  <c r="J916" i="22"/>
  <c r="R916" i="22"/>
  <c r="P916" i="22"/>
  <c r="O996" i="22"/>
  <c r="I996" i="22"/>
  <c r="N996" i="22"/>
  <c r="Q996" i="22"/>
  <c r="J996" i="22"/>
  <c r="M996" i="22"/>
  <c r="P996" i="22"/>
  <c r="K996" i="22"/>
  <c r="R996" i="22"/>
  <c r="M556" i="22"/>
  <c r="Q556" i="22"/>
  <c r="J556" i="22"/>
  <c r="P556" i="22"/>
  <c r="N556" i="22"/>
  <c r="O556" i="22"/>
  <c r="I556" i="22"/>
  <c r="K556" i="22"/>
  <c r="R556" i="22"/>
  <c r="I636" i="22"/>
  <c r="P636" i="22"/>
  <c r="K636" i="22"/>
  <c r="J636" i="22"/>
  <c r="N636" i="22"/>
  <c r="Q636" i="22"/>
  <c r="R636" i="22"/>
  <c r="M636" i="22"/>
  <c r="O636" i="22"/>
  <c r="N476" i="22"/>
  <c r="I476" i="22"/>
  <c r="R476" i="22"/>
  <c r="P476" i="22"/>
  <c r="O476" i="22"/>
  <c r="J476" i="22"/>
  <c r="Q476" i="22"/>
  <c r="K476" i="22"/>
  <c r="M476" i="22"/>
  <c r="O1076" i="22"/>
  <c r="J1076" i="22"/>
  <c r="Q1076" i="22"/>
  <c r="M1076" i="22"/>
  <c r="K1076" i="22"/>
  <c r="R1076" i="22"/>
  <c r="P1076" i="22"/>
  <c r="N1076" i="22"/>
  <c r="I1076" i="22"/>
  <c r="K477" i="22"/>
  <c r="Q477" i="22"/>
  <c r="J477" i="22"/>
  <c r="N477" i="22"/>
  <c r="O477" i="22"/>
  <c r="M477" i="22"/>
  <c r="P477" i="22"/>
  <c r="R477" i="22"/>
  <c r="I477" i="22"/>
  <c r="N11" i="17"/>
  <c r="O13" i="17"/>
  <c r="O12" i="17"/>
  <c r="N10" i="17"/>
  <c r="S398" i="22"/>
  <c r="S316" i="22"/>
  <c r="S401" i="22"/>
  <c r="S319" i="22"/>
  <c r="S728" i="22"/>
  <c r="H769" i="22"/>
  <c r="G483" i="22"/>
  <c r="H1117" i="22"/>
  <c r="L1117" i="22" s="1"/>
  <c r="H997" i="22"/>
  <c r="L997" i="22" s="1"/>
  <c r="G1038" i="22"/>
  <c r="H557" i="22"/>
  <c r="L557" i="22" s="1"/>
  <c r="G598" i="22"/>
  <c r="H1037" i="22"/>
  <c r="L1037" i="22" s="1"/>
  <c r="G1078" i="22"/>
  <c r="H439" i="22"/>
  <c r="H442" i="22"/>
  <c r="H717" i="22"/>
  <c r="L717" i="22" s="1"/>
  <c r="G758" i="22"/>
  <c r="H797" i="22"/>
  <c r="L797" i="22" s="1"/>
  <c r="G838" i="22"/>
  <c r="H637" i="22"/>
  <c r="L637" i="22" s="1"/>
  <c r="G678" i="22"/>
  <c r="H917" i="22"/>
  <c r="L917" i="22" s="1"/>
  <c r="G958" i="22"/>
  <c r="H677" i="22"/>
  <c r="L677" i="22" s="1"/>
  <c r="G718" i="22"/>
  <c r="H757" i="22"/>
  <c r="L757" i="22" s="1"/>
  <c r="G798" i="22"/>
  <c r="H837" i="22"/>
  <c r="L837" i="22" s="1"/>
  <c r="L810" i="22" s="1"/>
  <c r="G878" i="22"/>
  <c r="G810" i="22"/>
  <c r="H597" i="22"/>
  <c r="L597" i="22" s="1"/>
  <c r="G638" i="22"/>
  <c r="H1077" i="22"/>
  <c r="L1077" i="22" s="1"/>
  <c r="G1118" i="22"/>
  <c r="H517" i="22"/>
  <c r="L517" i="22" s="1"/>
  <c r="G558" i="22"/>
  <c r="H877" i="22"/>
  <c r="L877" i="22" s="1"/>
  <c r="G918" i="22"/>
  <c r="G480" i="22"/>
  <c r="H518" i="22"/>
  <c r="L518" i="22" s="1"/>
  <c r="G559" i="22"/>
  <c r="H957" i="22"/>
  <c r="L957" i="22" s="1"/>
  <c r="G998" i="22"/>
  <c r="L480" i="22" l="1"/>
  <c r="L483" i="22"/>
  <c r="M439" i="22"/>
  <c r="M442" i="22"/>
  <c r="P439" i="22"/>
  <c r="O439" i="22"/>
  <c r="N439" i="22"/>
  <c r="I439" i="22"/>
  <c r="K439" i="22"/>
  <c r="R439" i="22"/>
  <c r="J439" i="22"/>
  <c r="Q439" i="22"/>
  <c r="N837" i="22"/>
  <c r="N810" i="22" s="1"/>
  <c r="R837" i="22"/>
  <c r="R810" i="22" s="1"/>
  <c r="P837" i="22"/>
  <c r="P810" i="22" s="1"/>
  <c r="Q837" i="22"/>
  <c r="Q810" i="22" s="1"/>
  <c r="O837" i="22"/>
  <c r="O810" i="22" s="1"/>
  <c r="K837" i="22"/>
  <c r="K810" i="22" s="1"/>
  <c r="J837" i="22"/>
  <c r="J810" i="22" s="1"/>
  <c r="G23" i="17" s="1"/>
  <c r="M837" i="22"/>
  <c r="M810" i="22" s="1"/>
  <c r="I837" i="22"/>
  <c r="I810" i="22" s="1"/>
  <c r="J637" i="22"/>
  <c r="Q637" i="22"/>
  <c r="K637" i="22"/>
  <c r="O637" i="22"/>
  <c r="I637" i="22"/>
  <c r="P637" i="22"/>
  <c r="R637" i="22"/>
  <c r="M637" i="22"/>
  <c r="N637" i="22"/>
  <c r="N1037" i="22"/>
  <c r="M1037" i="22"/>
  <c r="Q1037" i="22"/>
  <c r="J1037" i="22"/>
  <c r="P1037" i="22"/>
  <c r="I1037" i="22"/>
  <c r="K1037" i="22"/>
  <c r="O1037" i="22"/>
  <c r="R1037" i="22"/>
  <c r="O442" i="22"/>
  <c r="N597" i="22"/>
  <c r="I597" i="22"/>
  <c r="M597" i="22"/>
  <c r="O597" i="22"/>
  <c r="P597" i="22"/>
  <c r="K597" i="22"/>
  <c r="J597" i="22"/>
  <c r="Q597" i="22"/>
  <c r="R597" i="22"/>
  <c r="R877" i="22"/>
  <c r="J877" i="22"/>
  <c r="M877" i="22"/>
  <c r="P877" i="22"/>
  <c r="Q877" i="22"/>
  <c r="I877" i="22"/>
  <c r="O877" i="22"/>
  <c r="N877" i="22"/>
  <c r="K877" i="22"/>
  <c r="J517" i="22"/>
  <c r="N517" i="22"/>
  <c r="Q517" i="22"/>
  <c r="P517" i="22"/>
  <c r="I517" i="22"/>
  <c r="O517" i="22"/>
  <c r="R517" i="22"/>
  <c r="M517" i="22"/>
  <c r="K517" i="22"/>
  <c r="N442" i="22"/>
  <c r="R442" i="22"/>
  <c r="J442" i="22"/>
  <c r="J14" i="17" s="1"/>
  <c r="N1117" i="22"/>
  <c r="M1117" i="22"/>
  <c r="O1117" i="22"/>
  <c r="J1117" i="22"/>
  <c r="Q1117" i="22"/>
  <c r="K1117" i="22"/>
  <c r="P1117" i="22"/>
  <c r="I1117" i="22"/>
  <c r="R1117" i="22"/>
  <c r="I957" i="22"/>
  <c r="R957" i="22"/>
  <c r="M957" i="22"/>
  <c r="J957" i="22"/>
  <c r="P957" i="22"/>
  <c r="O957" i="22"/>
  <c r="K957" i="22"/>
  <c r="N957" i="22"/>
  <c r="Q957" i="22"/>
  <c r="M757" i="22"/>
  <c r="J757" i="22"/>
  <c r="P757" i="22"/>
  <c r="O757" i="22"/>
  <c r="R757" i="22"/>
  <c r="K757" i="22"/>
  <c r="N757" i="22"/>
  <c r="I757" i="22"/>
  <c r="Q757" i="22"/>
  <c r="R557" i="22"/>
  <c r="N557" i="22"/>
  <c r="Q557" i="22"/>
  <c r="K557" i="22"/>
  <c r="J557" i="22"/>
  <c r="M557" i="22"/>
  <c r="P557" i="22"/>
  <c r="I557" i="22"/>
  <c r="O557" i="22"/>
  <c r="Q442" i="22"/>
  <c r="R797" i="22"/>
  <c r="P797" i="22"/>
  <c r="O797" i="22"/>
  <c r="K797" i="22"/>
  <c r="J797" i="22"/>
  <c r="M797" i="22"/>
  <c r="I797" i="22"/>
  <c r="N797" i="22"/>
  <c r="Q797" i="22"/>
  <c r="J1077" i="22"/>
  <c r="N1077" i="22"/>
  <c r="Q1077" i="22"/>
  <c r="I1077" i="22"/>
  <c r="M1077" i="22"/>
  <c r="P1077" i="22"/>
  <c r="R1077" i="22"/>
  <c r="O1077" i="22"/>
  <c r="K1077" i="22"/>
  <c r="M518" i="22"/>
  <c r="J518" i="22"/>
  <c r="N518" i="22"/>
  <c r="P518" i="22"/>
  <c r="O518" i="22"/>
  <c r="K518" i="22"/>
  <c r="Q518" i="22"/>
  <c r="R518" i="22"/>
  <c r="I518" i="22"/>
  <c r="K677" i="22"/>
  <c r="I677" i="22"/>
  <c r="N677" i="22"/>
  <c r="O677" i="22"/>
  <c r="J677" i="22"/>
  <c r="M677" i="22"/>
  <c r="P677" i="22"/>
  <c r="R677" i="22"/>
  <c r="Q677" i="22"/>
  <c r="M717" i="22"/>
  <c r="P717" i="22"/>
  <c r="O717" i="22"/>
  <c r="I717" i="22"/>
  <c r="K717" i="22"/>
  <c r="J717" i="22"/>
  <c r="R717" i="22"/>
  <c r="N717" i="22"/>
  <c r="Q717" i="22"/>
  <c r="P997" i="22"/>
  <c r="Q997" i="22"/>
  <c r="M997" i="22"/>
  <c r="O997" i="22"/>
  <c r="I997" i="22"/>
  <c r="R997" i="22"/>
  <c r="N997" i="22"/>
  <c r="K997" i="22"/>
  <c r="J997" i="22"/>
  <c r="I442" i="22"/>
  <c r="K442" i="22"/>
  <c r="K917" i="22"/>
  <c r="J917" i="22"/>
  <c r="R917" i="22"/>
  <c r="M917" i="22"/>
  <c r="N917" i="22"/>
  <c r="P917" i="22"/>
  <c r="Q917" i="22"/>
  <c r="O917" i="22"/>
  <c r="I917" i="22"/>
  <c r="P442" i="22"/>
  <c r="N13" i="17"/>
  <c r="O11" i="17"/>
  <c r="S769" i="22"/>
  <c r="H810" i="22"/>
  <c r="H638" i="22"/>
  <c r="L638" i="22" s="1"/>
  <c r="G679" i="22"/>
  <c r="H878" i="22"/>
  <c r="L878" i="22" s="1"/>
  <c r="L851" i="22" s="1"/>
  <c r="G919" i="22"/>
  <c r="G851" i="22"/>
  <c r="H958" i="22"/>
  <c r="L958" i="22" s="1"/>
  <c r="G999" i="22"/>
  <c r="H838" i="22"/>
  <c r="L838" i="22" s="1"/>
  <c r="G879" i="22"/>
  <c r="H998" i="22"/>
  <c r="L998" i="22" s="1"/>
  <c r="G1039" i="22"/>
  <c r="H678" i="22"/>
  <c r="L678" i="22" s="1"/>
  <c r="G719" i="22"/>
  <c r="H798" i="22"/>
  <c r="L798" i="22" s="1"/>
  <c r="G839" i="22"/>
  <c r="H918" i="22"/>
  <c r="L918" i="22" s="1"/>
  <c r="G959" i="22"/>
  <c r="G521" i="22"/>
  <c r="H559" i="22"/>
  <c r="L559" i="22" s="1"/>
  <c r="G600" i="22"/>
  <c r="G524" i="22"/>
  <c r="H1118" i="22"/>
  <c r="L1118" i="22" s="1"/>
  <c r="H598" i="22"/>
  <c r="L598" i="22" s="1"/>
  <c r="G639" i="22"/>
  <c r="H480" i="22"/>
  <c r="H483" i="22"/>
  <c r="H718" i="22"/>
  <c r="L718" i="22" s="1"/>
  <c r="G759" i="22"/>
  <c r="H558" i="22"/>
  <c r="L558" i="22" s="1"/>
  <c r="G599" i="22"/>
  <c r="H758" i="22"/>
  <c r="L758" i="22" s="1"/>
  <c r="G799" i="22"/>
  <c r="H1078" i="22"/>
  <c r="L1078" i="22" s="1"/>
  <c r="G1119" i="22"/>
  <c r="H1038" i="22"/>
  <c r="L1038" i="22" s="1"/>
  <c r="G1079" i="22"/>
  <c r="I480" i="22" l="1"/>
  <c r="Q480" i="22"/>
  <c r="M480" i="22"/>
  <c r="M483" i="22"/>
  <c r="L521" i="22"/>
  <c r="L524" i="22"/>
  <c r="P480" i="22"/>
  <c r="R480" i="22"/>
  <c r="J480" i="22"/>
  <c r="K480" i="22"/>
  <c r="N480" i="22"/>
  <c r="O480" i="22"/>
  <c r="I838" i="22"/>
  <c r="K838" i="22"/>
  <c r="M838" i="22"/>
  <c r="Q838" i="22"/>
  <c r="R838" i="22"/>
  <c r="P838" i="22"/>
  <c r="J838" i="22"/>
  <c r="N838" i="22"/>
  <c r="O838" i="22"/>
  <c r="M758" i="22"/>
  <c r="I758" i="22"/>
  <c r="P758" i="22"/>
  <c r="O758" i="22"/>
  <c r="R758" i="22"/>
  <c r="K758" i="22"/>
  <c r="Q758" i="22"/>
  <c r="J758" i="22"/>
  <c r="N758" i="22"/>
  <c r="N598" i="22"/>
  <c r="O598" i="22"/>
  <c r="R598" i="22"/>
  <c r="M598" i="22"/>
  <c r="J598" i="22"/>
  <c r="I598" i="22"/>
  <c r="Q598" i="22"/>
  <c r="K598" i="22"/>
  <c r="P598" i="22"/>
  <c r="Q483" i="22"/>
  <c r="I1118" i="22"/>
  <c r="O1118" i="22"/>
  <c r="N1118" i="22"/>
  <c r="M1118" i="22"/>
  <c r="R1118" i="22"/>
  <c r="Q1118" i="22"/>
  <c r="J1118" i="22"/>
  <c r="K1118" i="22"/>
  <c r="P1118" i="22"/>
  <c r="N798" i="22"/>
  <c r="K798" i="22"/>
  <c r="I798" i="22"/>
  <c r="M798" i="22"/>
  <c r="P798" i="22"/>
  <c r="J798" i="22"/>
  <c r="R798" i="22"/>
  <c r="O798" i="22"/>
  <c r="Q798" i="22"/>
  <c r="P958" i="22"/>
  <c r="N958" i="22"/>
  <c r="O958" i="22"/>
  <c r="M958" i="22"/>
  <c r="K958" i="22"/>
  <c r="Q958" i="22"/>
  <c r="I958" i="22"/>
  <c r="R958" i="22"/>
  <c r="J958" i="22"/>
  <c r="K483" i="22"/>
  <c r="O998" i="22"/>
  <c r="M998" i="22"/>
  <c r="J998" i="22"/>
  <c r="K998" i="22"/>
  <c r="N998" i="22"/>
  <c r="Q998" i="22"/>
  <c r="I998" i="22"/>
  <c r="R998" i="22"/>
  <c r="P998" i="22"/>
  <c r="O483" i="22"/>
  <c r="J678" i="22"/>
  <c r="O678" i="22"/>
  <c r="P678" i="22"/>
  <c r="M678" i="22"/>
  <c r="I678" i="22"/>
  <c r="N678" i="22"/>
  <c r="R678" i="22"/>
  <c r="K678" i="22"/>
  <c r="Q678" i="22"/>
  <c r="P483" i="22"/>
  <c r="J918" i="22"/>
  <c r="M918" i="22"/>
  <c r="N918" i="22"/>
  <c r="I918" i="22"/>
  <c r="R918" i="22"/>
  <c r="P918" i="22"/>
  <c r="O918" i="22"/>
  <c r="K918" i="22"/>
  <c r="Q918" i="22"/>
  <c r="R483" i="22"/>
  <c r="M558" i="22"/>
  <c r="P558" i="22"/>
  <c r="O558" i="22"/>
  <c r="J558" i="22"/>
  <c r="R558" i="22"/>
  <c r="N558" i="22"/>
  <c r="I558" i="22"/>
  <c r="Q558" i="22"/>
  <c r="K558" i="22"/>
  <c r="M1038" i="22"/>
  <c r="N1038" i="22"/>
  <c r="O1038" i="22"/>
  <c r="P1038" i="22"/>
  <c r="K1038" i="22"/>
  <c r="Q1038" i="22"/>
  <c r="J1038" i="22"/>
  <c r="I1038" i="22"/>
  <c r="R1038" i="22"/>
  <c r="P718" i="22"/>
  <c r="R718" i="22"/>
  <c r="K718" i="22"/>
  <c r="J718" i="22"/>
  <c r="I718" i="22"/>
  <c r="M718" i="22"/>
  <c r="O718" i="22"/>
  <c r="Q718" i="22"/>
  <c r="N718" i="22"/>
  <c r="M559" i="22"/>
  <c r="Q559" i="22"/>
  <c r="K559" i="22"/>
  <c r="P559" i="22"/>
  <c r="J559" i="22"/>
  <c r="O559" i="22"/>
  <c r="N559" i="22"/>
  <c r="I559" i="22"/>
  <c r="R559" i="22"/>
  <c r="M878" i="22"/>
  <c r="M851" i="22" s="1"/>
  <c r="Q878" i="22"/>
  <c r="Q851" i="22" s="1"/>
  <c r="K878" i="22"/>
  <c r="K851" i="22" s="1"/>
  <c r="O878" i="22"/>
  <c r="O851" i="22" s="1"/>
  <c r="R878" i="22"/>
  <c r="R851" i="22" s="1"/>
  <c r="J878" i="22"/>
  <c r="J851" i="22" s="1"/>
  <c r="G24" i="17" s="1"/>
  <c r="N878" i="22"/>
  <c r="N851" i="22" s="1"/>
  <c r="I878" i="22"/>
  <c r="I851" i="22" s="1"/>
  <c r="P878" i="22"/>
  <c r="P851" i="22" s="1"/>
  <c r="N483" i="22"/>
  <c r="J483" i="22"/>
  <c r="J15" i="17" s="1"/>
  <c r="M1078" i="22"/>
  <c r="K1078" i="22"/>
  <c r="O1078" i="22"/>
  <c r="J1078" i="22"/>
  <c r="N1078" i="22"/>
  <c r="P1078" i="22"/>
  <c r="I1078" i="22"/>
  <c r="Q1078" i="22"/>
  <c r="R1078" i="22"/>
  <c r="I638" i="22"/>
  <c r="N638" i="22"/>
  <c r="P638" i="22"/>
  <c r="O638" i="22"/>
  <c r="Q638" i="22"/>
  <c r="R638" i="22"/>
  <c r="J638" i="22"/>
  <c r="K638" i="22"/>
  <c r="M638" i="22"/>
  <c r="I483" i="22"/>
  <c r="N14" i="17"/>
  <c r="S439" i="22"/>
  <c r="S810" i="22"/>
  <c r="S442" i="22"/>
  <c r="H851" i="22"/>
  <c r="H1119" i="22"/>
  <c r="L1119" i="22" s="1"/>
  <c r="H759" i="22"/>
  <c r="L759" i="22" s="1"/>
  <c r="G800" i="22"/>
  <c r="H719" i="22"/>
  <c r="L719" i="22" s="1"/>
  <c r="G760" i="22"/>
  <c r="H999" i="22"/>
  <c r="L999" i="22" s="1"/>
  <c r="G1040" i="22"/>
  <c r="H799" i="22"/>
  <c r="L799" i="22" s="1"/>
  <c r="G840" i="22"/>
  <c r="H959" i="22"/>
  <c r="L959" i="22" s="1"/>
  <c r="G1000" i="22"/>
  <c r="H521" i="22"/>
  <c r="H524" i="22"/>
  <c r="H599" i="22"/>
  <c r="L599" i="22" s="1"/>
  <c r="G640" i="22"/>
  <c r="H839" i="22"/>
  <c r="L839" i="22" s="1"/>
  <c r="G880" i="22"/>
  <c r="H1039" i="22"/>
  <c r="L1039" i="22" s="1"/>
  <c r="G1080" i="22"/>
  <c r="H919" i="22"/>
  <c r="L919" i="22" s="1"/>
  <c r="L892" i="22" s="1"/>
  <c r="G960" i="22"/>
  <c r="G892" i="22"/>
  <c r="H1079" i="22"/>
  <c r="L1079" i="22" s="1"/>
  <c r="G1120" i="22"/>
  <c r="H639" i="22"/>
  <c r="L639" i="22" s="1"/>
  <c r="G680" i="22"/>
  <c r="H879" i="22"/>
  <c r="L879" i="22" s="1"/>
  <c r="G920" i="22"/>
  <c r="H679" i="22"/>
  <c r="L679" i="22" s="1"/>
  <c r="G720" i="22"/>
  <c r="G562" i="22"/>
  <c r="H600" i="22"/>
  <c r="L600" i="22" s="1"/>
  <c r="G641" i="22"/>
  <c r="G565" i="22"/>
  <c r="L562" i="22" l="1"/>
  <c r="L565" i="22"/>
  <c r="M521" i="22"/>
  <c r="M524" i="22"/>
  <c r="Q521" i="22"/>
  <c r="O521" i="22"/>
  <c r="K521" i="22"/>
  <c r="N521" i="22"/>
  <c r="I521" i="22"/>
  <c r="J521" i="22"/>
  <c r="P521" i="22"/>
  <c r="R521" i="22"/>
  <c r="Q799" i="22"/>
  <c r="I799" i="22"/>
  <c r="M799" i="22"/>
  <c r="J799" i="22"/>
  <c r="R799" i="22"/>
  <c r="P799" i="22"/>
  <c r="O799" i="22"/>
  <c r="N799" i="22"/>
  <c r="K799" i="22"/>
  <c r="P1079" i="22"/>
  <c r="J1079" i="22"/>
  <c r="N1079" i="22"/>
  <c r="M1079" i="22"/>
  <c r="Q1079" i="22"/>
  <c r="I1079" i="22"/>
  <c r="R1079" i="22"/>
  <c r="O1079" i="22"/>
  <c r="K1079" i="22"/>
  <c r="M1119" i="22"/>
  <c r="J1119" i="22"/>
  <c r="K1119" i="22"/>
  <c r="P1119" i="22"/>
  <c r="O1119" i="22"/>
  <c r="R1119" i="22"/>
  <c r="N1119" i="22"/>
  <c r="I1119" i="22"/>
  <c r="Q1119" i="22"/>
  <c r="O839" i="22"/>
  <c r="J839" i="22"/>
  <c r="N839" i="22"/>
  <c r="R839" i="22"/>
  <c r="Q839" i="22"/>
  <c r="M839" i="22"/>
  <c r="K839" i="22"/>
  <c r="P839" i="22"/>
  <c r="I839" i="22"/>
  <c r="N524" i="22"/>
  <c r="O524" i="22"/>
  <c r="K599" i="22"/>
  <c r="M599" i="22"/>
  <c r="R599" i="22"/>
  <c r="Q599" i="22"/>
  <c r="O599" i="22"/>
  <c r="P599" i="22"/>
  <c r="J599" i="22"/>
  <c r="I599" i="22"/>
  <c r="N599" i="22"/>
  <c r="P999" i="22"/>
  <c r="M999" i="22"/>
  <c r="Q999" i="22"/>
  <c r="N999" i="22"/>
  <c r="R999" i="22"/>
  <c r="J999" i="22"/>
  <c r="O999" i="22"/>
  <c r="I999" i="22"/>
  <c r="K999" i="22"/>
  <c r="J524" i="22"/>
  <c r="J16" i="17" s="1"/>
  <c r="Q600" i="22"/>
  <c r="Q562" i="22" s="1"/>
  <c r="R600" i="22"/>
  <c r="O600" i="22"/>
  <c r="N600" i="22"/>
  <c r="I600" i="22"/>
  <c r="K600" i="22"/>
  <c r="M600" i="22"/>
  <c r="J600" i="22"/>
  <c r="P600" i="22"/>
  <c r="K524" i="22"/>
  <c r="M639" i="22"/>
  <c r="K639" i="22"/>
  <c r="O639" i="22"/>
  <c r="R639" i="22"/>
  <c r="P639" i="22"/>
  <c r="Q639" i="22"/>
  <c r="J639" i="22"/>
  <c r="N639" i="22"/>
  <c r="I639" i="22"/>
  <c r="I524" i="22"/>
  <c r="I679" i="22"/>
  <c r="R679" i="22"/>
  <c r="K679" i="22"/>
  <c r="M679" i="22"/>
  <c r="J679" i="22"/>
  <c r="O679" i="22"/>
  <c r="Q679" i="22"/>
  <c r="N679" i="22"/>
  <c r="P679" i="22"/>
  <c r="P524" i="22"/>
  <c r="K919" i="22"/>
  <c r="K892" i="22" s="1"/>
  <c r="J919" i="22"/>
  <c r="J892" i="22" s="1"/>
  <c r="G25" i="17" s="1"/>
  <c r="I919" i="22"/>
  <c r="I892" i="22" s="1"/>
  <c r="P919" i="22"/>
  <c r="P892" i="22" s="1"/>
  <c r="R919" i="22"/>
  <c r="R892" i="22" s="1"/>
  <c r="N919" i="22"/>
  <c r="N892" i="22" s="1"/>
  <c r="O919" i="22"/>
  <c r="O892" i="22" s="1"/>
  <c r="Q919" i="22"/>
  <c r="Q892" i="22" s="1"/>
  <c r="M919" i="22"/>
  <c r="M892" i="22" s="1"/>
  <c r="M719" i="22"/>
  <c r="P719" i="22"/>
  <c r="J719" i="22"/>
  <c r="R719" i="22"/>
  <c r="O719" i="22"/>
  <c r="K719" i="22"/>
  <c r="Q719" i="22"/>
  <c r="I719" i="22"/>
  <c r="N719" i="22"/>
  <c r="P879" i="22"/>
  <c r="K879" i="22"/>
  <c r="Q879" i="22"/>
  <c r="J879" i="22"/>
  <c r="N879" i="22"/>
  <c r="O879" i="22"/>
  <c r="I879" i="22"/>
  <c r="M879" i="22"/>
  <c r="R879" i="22"/>
  <c r="Q524" i="22"/>
  <c r="N1039" i="22"/>
  <c r="M1039" i="22"/>
  <c r="Q1039" i="22"/>
  <c r="I1039" i="22"/>
  <c r="J1039" i="22"/>
  <c r="R1039" i="22"/>
  <c r="P1039" i="22"/>
  <c r="O1039" i="22"/>
  <c r="K1039" i="22"/>
  <c r="M959" i="22"/>
  <c r="R959" i="22"/>
  <c r="P959" i="22"/>
  <c r="K959" i="22"/>
  <c r="O959" i="22"/>
  <c r="N959" i="22"/>
  <c r="Q959" i="22"/>
  <c r="I959" i="22"/>
  <c r="J959" i="22"/>
  <c r="M759" i="22"/>
  <c r="O759" i="22"/>
  <c r="R759" i="22"/>
  <c r="K759" i="22"/>
  <c r="J759" i="22"/>
  <c r="N759" i="22"/>
  <c r="P759" i="22"/>
  <c r="I759" i="22"/>
  <c r="Q759" i="22"/>
  <c r="R524" i="22"/>
  <c r="O15" i="17"/>
  <c r="O14" i="17"/>
  <c r="S483" i="22"/>
  <c r="S851" i="22"/>
  <c r="S480" i="22"/>
  <c r="H892" i="22"/>
  <c r="H562" i="22"/>
  <c r="H565" i="22"/>
  <c r="H920" i="22"/>
  <c r="L920" i="22" s="1"/>
  <c r="G961" i="22"/>
  <c r="H1120" i="22"/>
  <c r="L1120" i="22" s="1"/>
  <c r="H640" i="22"/>
  <c r="L640" i="22" s="1"/>
  <c r="G681" i="22"/>
  <c r="H1040" i="22"/>
  <c r="L1040" i="22" s="1"/>
  <c r="G1081" i="22"/>
  <c r="H1080" i="22"/>
  <c r="L1080" i="22" s="1"/>
  <c r="G1121" i="22"/>
  <c r="H1000" i="22"/>
  <c r="L1000" i="22" s="1"/>
  <c r="G1041" i="22"/>
  <c r="H760" i="22"/>
  <c r="L760" i="22" s="1"/>
  <c r="G801" i="22"/>
  <c r="H680" i="22"/>
  <c r="L680" i="22" s="1"/>
  <c r="G721" i="22"/>
  <c r="H720" i="22"/>
  <c r="L720" i="22" s="1"/>
  <c r="G761" i="22"/>
  <c r="H960" i="22"/>
  <c r="L960" i="22" s="1"/>
  <c r="L933" i="22" s="1"/>
  <c r="G1001" i="22"/>
  <c r="G933" i="22"/>
  <c r="H880" i="22"/>
  <c r="L880" i="22" s="1"/>
  <c r="G921" i="22"/>
  <c r="H800" i="22"/>
  <c r="L800" i="22" s="1"/>
  <c r="G841" i="22"/>
  <c r="G603" i="22"/>
  <c r="H641" i="22"/>
  <c r="L641" i="22" s="1"/>
  <c r="G682" i="22"/>
  <c r="G606" i="22"/>
  <c r="H840" i="22"/>
  <c r="L840" i="22" s="1"/>
  <c r="G881" i="22"/>
  <c r="I562" i="22" l="1"/>
  <c r="L603" i="22"/>
  <c r="L606" i="22"/>
  <c r="M562" i="22"/>
  <c r="M565" i="22"/>
  <c r="K562" i="22"/>
  <c r="R562" i="22"/>
  <c r="J562" i="22"/>
  <c r="O562" i="22"/>
  <c r="N562" i="22"/>
  <c r="P562" i="22"/>
  <c r="O16" i="17"/>
  <c r="S521" i="22"/>
  <c r="K640" i="22"/>
  <c r="M640" i="22"/>
  <c r="P640" i="22"/>
  <c r="N640" i="22"/>
  <c r="O640" i="22"/>
  <c r="J640" i="22"/>
  <c r="I640" i="22"/>
  <c r="R640" i="22"/>
  <c r="Q640" i="22"/>
  <c r="P641" i="22"/>
  <c r="O641" i="22"/>
  <c r="J641" i="22"/>
  <c r="N641" i="22"/>
  <c r="M641" i="22"/>
  <c r="Q641" i="22"/>
  <c r="K641" i="22"/>
  <c r="I641" i="22"/>
  <c r="R641" i="22"/>
  <c r="J960" i="22"/>
  <c r="J933" i="22" s="1"/>
  <c r="G26" i="17" s="1"/>
  <c r="Q960" i="22"/>
  <c r="Q933" i="22" s="1"/>
  <c r="P960" i="22"/>
  <c r="P933" i="22" s="1"/>
  <c r="R960" i="22"/>
  <c r="R933" i="22" s="1"/>
  <c r="K960" i="22"/>
  <c r="K933" i="22" s="1"/>
  <c r="O960" i="22"/>
  <c r="O933" i="22" s="1"/>
  <c r="M960" i="22"/>
  <c r="M933" i="22" s="1"/>
  <c r="N960" i="22"/>
  <c r="N933" i="22" s="1"/>
  <c r="I960" i="22"/>
  <c r="I933" i="22" s="1"/>
  <c r="J1000" i="22"/>
  <c r="N1000" i="22"/>
  <c r="M1000" i="22"/>
  <c r="O1000" i="22"/>
  <c r="P1000" i="22"/>
  <c r="I1000" i="22"/>
  <c r="K1000" i="22"/>
  <c r="R1000" i="22"/>
  <c r="Q1000" i="22"/>
  <c r="N565" i="22"/>
  <c r="O1120" i="22"/>
  <c r="N1120" i="22"/>
  <c r="P1120" i="22"/>
  <c r="M1120" i="22"/>
  <c r="Q1120" i="22"/>
  <c r="J1120" i="22"/>
  <c r="K1120" i="22"/>
  <c r="I1120" i="22"/>
  <c r="R1120" i="22"/>
  <c r="M920" i="22"/>
  <c r="O920" i="22"/>
  <c r="Q920" i="22"/>
  <c r="P920" i="22"/>
  <c r="J920" i="22"/>
  <c r="N920" i="22"/>
  <c r="K920" i="22"/>
  <c r="I920" i="22"/>
  <c r="R920" i="22"/>
  <c r="J720" i="22"/>
  <c r="I720" i="22"/>
  <c r="O720" i="22"/>
  <c r="P720" i="22"/>
  <c r="K720" i="22"/>
  <c r="N720" i="22"/>
  <c r="M720" i="22"/>
  <c r="Q720" i="22"/>
  <c r="R720" i="22"/>
  <c r="R565" i="22"/>
  <c r="O565" i="22"/>
  <c r="P565" i="22"/>
  <c r="Q565" i="22"/>
  <c r="N800" i="22"/>
  <c r="K800" i="22"/>
  <c r="M800" i="22"/>
  <c r="J800" i="22"/>
  <c r="P800" i="22"/>
  <c r="O800" i="22"/>
  <c r="Q800" i="22"/>
  <c r="R800" i="22"/>
  <c r="I800" i="22"/>
  <c r="O680" i="22"/>
  <c r="M680" i="22"/>
  <c r="P680" i="22"/>
  <c r="Q680" i="22"/>
  <c r="I680" i="22"/>
  <c r="R680" i="22"/>
  <c r="J680" i="22"/>
  <c r="N680" i="22"/>
  <c r="K680" i="22"/>
  <c r="M1040" i="22"/>
  <c r="N1040" i="22"/>
  <c r="O1040" i="22"/>
  <c r="Q1040" i="22"/>
  <c r="K1040" i="22"/>
  <c r="I1040" i="22"/>
  <c r="J1040" i="22"/>
  <c r="R1040" i="22"/>
  <c r="P1040" i="22"/>
  <c r="J565" i="22"/>
  <c r="J17" i="17" s="1"/>
  <c r="M760" i="22"/>
  <c r="O760" i="22"/>
  <c r="Q760" i="22"/>
  <c r="I760" i="22"/>
  <c r="R760" i="22"/>
  <c r="K760" i="22"/>
  <c r="J760" i="22"/>
  <c r="P760" i="22"/>
  <c r="N760" i="22"/>
  <c r="I565" i="22"/>
  <c r="K1080" i="22"/>
  <c r="O1080" i="22"/>
  <c r="J1080" i="22"/>
  <c r="N1080" i="22"/>
  <c r="M1080" i="22"/>
  <c r="Q1080" i="22"/>
  <c r="I1080" i="22"/>
  <c r="R1080" i="22"/>
  <c r="P1080" i="22"/>
  <c r="N840" i="22"/>
  <c r="M840" i="22"/>
  <c r="P840" i="22"/>
  <c r="I840" i="22"/>
  <c r="J840" i="22"/>
  <c r="O840" i="22"/>
  <c r="Q840" i="22"/>
  <c r="R840" i="22"/>
  <c r="K840" i="22"/>
  <c r="N880" i="22"/>
  <c r="R880" i="22"/>
  <c r="P880" i="22"/>
  <c r="K880" i="22"/>
  <c r="O880" i="22"/>
  <c r="M880" i="22"/>
  <c r="J880" i="22"/>
  <c r="I880" i="22"/>
  <c r="Q880" i="22"/>
  <c r="K565" i="22"/>
  <c r="N15" i="17"/>
  <c r="S892" i="22"/>
  <c r="S524" i="22"/>
  <c r="H933" i="22"/>
  <c r="G644" i="22"/>
  <c r="H682" i="22"/>
  <c r="L682" i="22" s="1"/>
  <c r="G723" i="22"/>
  <c r="G647" i="22"/>
  <c r="H1001" i="22"/>
  <c r="L1001" i="22" s="1"/>
  <c r="L974" i="22" s="1"/>
  <c r="G1042" i="22"/>
  <c r="G974" i="22"/>
  <c r="H721" i="22"/>
  <c r="L721" i="22" s="1"/>
  <c r="G762" i="22"/>
  <c r="H1041" i="22"/>
  <c r="L1041" i="22" s="1"/>
  <c r="G1082" i="22"/>
  <c r="H961" i="22"/>
  <c r="L961" i="22" s="1"/>
  <c r="G1002" i="22"/>
  <c r="H603" i="22"/>
  <c r="H606" i="22"/>
  <c r="H881" i="22"/>
  <c r="L881" i="22" s="1"/>
  <c r="G922" i="22"/>
  <c r="H841" i="22"/>
  <c r="L841" i="22" s="1"/>
  <c r="G882" i="22"/>
  <c r="H801" i="22"/>
  <c r="L801" i="22" s="1"/>
  <c r="G842" i="22"/>
  <c r="H1081" i="22"/>
  <c r="L1081" i="22" s="1"/>
  <c r="G1122" i="22"/>
  <c r="H761" i="22"/>
  <c r="L761" i="22" s="1"/>
  <c r="G802" i="22"/>
  <c r="H921" i="22"/>
  <c r="L921" i="22" s="1"/>
  <c r="G962" i="22"/>
  <c r="H681" i="22"/>
  <c r="L681" i="22" s="1"/>
  <c r="G722" i="22"/>
  <c r="H1121" i="22"/>
  <c r="L1121" i="22" s="1"/>
  <c r="M603" i="22" l="1"/>
  <c r="M606" i="22"/>
  <c r="L644" i="22"/>
  <c r="L647" i="22"/>
  <c r="O603" i="22"/>
  <c r="Q603" i="22"/>
  <c r="R603" i="22"/>
  <c r="N603" i="22"/>
  <c r="J603" i="22"/>
  <c r="P603" i="22"/>
  <c r="I603" i="22"/>
  <c r="K603" i="22"/>
  <c r="N16" i="17"/>
  <c r="O606" i="22"/>
  <c r="J921" i="22"/>
  <c r="M921" i="22"/>
  <c r="N921" i="22"/>
  <c r="R921" i="22"/>
  <c r="P921" i="22"/>
  <c r="O921" i="22"/>
  <c r="Q921" i="22"/>
  <c r="K921" i="22"/>
  <c r="I921" i="22"/>
  <c r="M761" i="22"/>
  <c r="J761" i="22"/>
  <c r="R761" i="22"/>
  <c r="K761" i="22"/>
  <c r="Q761" i="22"/>
  <c r="O761" i="22"/>
  <c r="N761" i="22"/>
  <c r="P761" i="22"/>
  <c r="I761" i="22"/>
  <c r="Q881" i="22"/>
  <c r="P881" i="22"/>
  <c r="R881" i="22"/>
  <c r="J881" i="22"/>
  <c r="N881" i="22"/>
  <c r="M881" i="22"/>
  <c r="O881" i="22"/>
  <c r="K881" i="22"/>
  <c r="I881" i="22"/>
  <c r="Q721" i="22"/>
  <c r="R721" i="22"/>
  <c r="J721" i="22"/>
  <c r="I721" i="22"/>
  <c r="P721" i="22"/>
  <c r="N721" i="22"/>
  <c r="O721" i="22"/>
  <c r="M721" i="22"/>
  <c r="K721" i="22"/>
  <c r="R606" i="22"/>
  <c r="P606" i="22"/>
  <c r="N606" i="22"/>
  <c r="I606" i="22"/>
  <c r="O1121" i="22"/>
  <c r="Q1121" i="22"/>
  <c r="J1121" i="22"/>
  <c r="N1121" i="22"/>
  <c r="M1121" i="22"/>
  <c r="P1121" i="22"/>
  <c r="I1121" i="22"/>
  <c r="R1121" i="22"/>
  <c r="K1121" i="22"/>
  <c r="M1081" i="22"/>
  <c r="Q1081" i="22"/>
  <c r="K1081" i="22"/>
  <c r="P1081" i="22"/>
  <c r="I1081" i="22"/>
  <c r="R1081" i="22"/>
  <c r="J1081" i="22"/>
  <c r="O1081" i="22"/>
  <c r="N1081" i="22"/>
  <c r="K606" i="22"/>
  <c r="M1041" i="22"/>
  <c r="J1041" i="22"/>
  <c r="O1041" i="22"/>
  <c r="N1041" i="22"/>
  <c r="P1041" i="22"/>
  <c r="I1041" i="22"/>
  <c r="R1041" i="22"/>
  <c r="Q1041" i="22"/>
  <c r="K1041" i="22"/>
  <c r="J1001" i="22"/>
  <c r="J974" i="22" s="1"/>
  <c r="G27" i="17" s="1"/>
  <c r="Q1001" i="22"/>
  <c r="Q974" i="22" s="1"/>
  <c r="P1001" i="22"/>
  <c r="P974" i="22" s="1"/>
  <c r="I1001" i="22"/>
  <c r="I974" i="22" s="1"/>
  <c r="O1001" i="22"/>
  <c r="O974" i="22" s="1"/>
  <c r="R1001" i="22"/>
  <c r="R974" i="22" s="1"/>
  <c r="N1001" i="22"/>
  <c r="N974" i="22" s="1"/>
  <c r="M1001" i="22"/>
  <c r="M974" i="22" s="1"/>
  <c r="K1001" i="22"/>
  <c r="K974" i="22" s="1"/>
  <c r="Q606" i="22"/>
  <c r="N841" i="22"/>
  <c r="Q841" i="22"/>
  <c r="I841" i="22"/>
  <c r="P841" i="22"/>
  <c r="J841" i="22"/>
  <c r="K841" i="22"/>
  <c r="O841" i="22"/>
  <c r="R841" i="22"/>
  <c r="M841" i="22"/>
  <c r="Q682" i="22"/>
  <c r="J682" i="22"/>
  <c r="P682" i="22"/>
  <c r="M682" i="22"/>
  <c r="K682" i="22"/>
  <c r="N682" i="22"/>
  <c r="O682" i="22"/>
  <c r="I682" i="22"/>
  <c r="R682" i="22"/>
  <c r="J606" i="22"/>
  <c r="J18" i="17" s="1"/>
  <c r="K681" i="22"/>
  <c r="Q681" i="22"/>
  <c r="J681" i="22"/>
  <c r="N681" i="22"/>
  <c r="I681" i="22"/>
  <c r="R681" i="22"/>
  <c r="P681" i="22"/>
  <c r="M681" i="22"/>
  <c r="O681" i="22"/>
  <c r="Q801" i="22"/>
  <c r="R801" i="22"/>
  <c r="P801" i="22"/>
  <c r="N801" i="22"/>
  <c r="I801" i="22"/>
  <c r="K801" i="22"/>
  <c r="M801" i="22"/>
  <c r="O801" i="22"/>
  <c r="J801" i="22"/>
  <c r="O961" i="22"/>
  <c r="M961" i="22"/>
  <c r="K961" i="22"/>
  <c r="I961" i="22"/>
  <c r="N961" i="22"/>
  <c r="R961" i="22"/>
  <c r="J961" i="22"/>
  <c r="Q961" i="22"/>
  <c r="P961" i="22"/>
  <c r="O17" i="17"/>
  <c r="S565" i="22"/>
  <c r="S562" i="22"/>
  <c r="S933" i="22"/>
  <c r="H974" i="22"/>
  <c r="H1122" i="22"/>
  <c r="L1122" i="22" s="1"/>
  <c r="H722" i="22"/>
  <c r="L722" i="22" s="1"/>
  <c r="G763" i="22"/>
  <c r="H802" i="22"/>
  <c r="L802" i="22" s="1"/>
  <c r="G843" i="22"/>
  <c r="H842" i="22"/>
  <c r="L842" i="22" s="1"/>
  <c r="G883" i="22"/>
  <c r="G688" i="22"/>
  <c r="H922" i="22"/>
  <c r="L922" i="22" s="1"/>
  <c r="G963" i="22"/>
  <c r="H882" i="22"/>
  <c r="L882" i="22" s="1"/>
  <c r="G923" i="22"/>
  <c r="H1042" i="22"/>
  <c r="L1042" i="22" s="1"/>
  <c r="L1015" i="22" s="1"/>
  <c r="G1083" i="22"/>
  <c r="G1015" i="22"/>
  <c r="H962" i="22"/>
  <c r="L962" i="22" s="1"/>
  <c r="G1003" i="22"/>
  <c r="H762" i="22"/>
  <c r="L762" i="22" s="1"/>
  <c r="G803" i="22"/>
  <c r="G685" i="22"/>
  <c r="H723" i="22"/>
  <c r="L723" i="22" s="1"/>
  <c r="G764" i="22"/>
  <c r="H1082" i="22"/>
  <c r="L1082" i="22" s="1"/>
  <c r="G1123" i="22"/>
  <c r="H1002" i="22"/>
  <c r="L1002" i="22" s="1"/>
  <c r="G1043" i="22"/>
  <c r="H644" i="22"/>
  <c r="H647" i="22"/>
  <c r="M644" i="22" l="1"/>
  <c r="M647" i="22"/>
  <c r="L685" i="22"/>
  <c r="L688" i="22"/>
  <c r="J644" i="22"/>
  <c r="R644" i="22"/>
  <c r="Q644" i="22"/>
  <c r="I644" i="22"/>
  <c r="N644" i="22"/>
  <c r="K644" i="22"/>
  <c r="P644" i="22"/>
  <c r="O644" i="22"/>
  <c r="Q1002" i="22"/>
  <c r="N1002" i="22"/>
  <c r="J1002" i="22"/>
  <c r="K1002" i="22"/>
  <c r="I1002" i="22"/>
  <c r="M1002" i="22"/>
  <c r="P1002" i="22"/>
  <c r="R1002" i="22"/>
  <c r="O1002" i="22"/>
  <c r="O722" i="22"/>
  <c r="K722" i="22"/>
  <c r="Q722" i="22"/>
  <c r="R722" i="22"/>
  <c r="J722" i="22"/>
  <c r="N722" i="22"/>
  <c r="M722" i="22"/>
  <c r="P722" i="22"/>
  <c r="I722" i="22"/>
  <c r="R962" i="22"/>
  <c r="P962" i="22"/>
  <c r="O962" i="22"/>
  <c r="M962" i="22"/>
  <c r="K962" i="22"/>
  <c r="N962" i="22"/>
  <c r="I962" i="22"/>
  <c r="J962" i="22"/>
  <c r="Q962" i="22"/>
  <c r="J647" i="22"/>
  <c r="J19" i="17" s="1"/>
  <c r="R647" i="22"/>
  <c r="Q647" i="22"/>
  <c r="J1082" i="22"/>
  <c r="P1082" i="22"/>
  <c r="R1082" i="22"/>
  <c r="O1082" i="22"/>
  <c r="Q1082" i="22"/>
  <c r="M1082" i="22"/>
  <c r="N1082" i="22"/>
  <c r="I1082" i="22"/>
  <c r="K1082" i="22"/>
  <c r="Q842" i="22"/>
  <c r="K842" i="22"/>
  <c r="M842" i="22"/>
  <c r="R842" i="22"/>
  <c r="I842" i="22"/>
  <c r="P842" i="22"/>
  <c r="N842" i="22"/>
  <c r="J842" i="22"/>
  <c r="O842" i="22"/>
  <c r="I647" i="22"/>
  <c r="O647" i="22"/>
  <c r="N762" i="22"/>
  <c r="M762" i="22"/>
  <c r="I762" i="22"/>
  <c r="R762" i="22"/>
  <c r="K762" i="22"/>
  <c r="J762" i="22"/>
  <c r="O762" i="22"/>
  <c r="Q762" i="22"/>
  <c r="P762" i="22"/>
  <c r="M1042" i="22"/>
  <c r="M1015" i="22" s="1"/>
  <c r="N1042" i="22"/>
  <c r="N1015" i="22" s="1"/>
  <c r="I1042" i="22"/>
  <c r="I1015" i="22" s="1"/>
  <c r="Q1042" i="22"/>
  <c r="Q1015" i="22" s="1"/>
  <c r="R1042" i="22"/>
  <c r="R1015" i="22" s="1"/>
  <c r="P1042" i="22"/>
  <c r="P1015" i="22" s="1"/>
  <c r="O1042" i="22"/>
  <c r="O1015" i="22" s="1"/>
  <c r="J1042" i="22"/>
  <c r="J1015" i="22" s="1"/>
  <c r="G28" i="17" s="1"/>
  <c r="K1042" i="22"/>
  <c r="K1015" i="22" s="1"/>
  <c r="N647" i="22"/>
  <c r="O922" i="22"/>
  <c r="J922" i="22"/>
  <c r="I922" i="22"/>
  <c r="R922" i="22"/>
  <c r="Q922" i="22"/>
  <c r="N922" i="22"/>
  <c r="K922" i="22"/>
  <c r="M922" i="22"/>
  <c r="P922" i="22"/>
  <c r="K1122" i="22"/>
  <c r="M1122" i="22"/>
  <c r="P1122" i="22"/>
  <c r="Q1122" i="22"/>
  <c r="N1122" i="22"/>
  <c r="O1122" i="22"/>
  <c r="I1122" i="22"/>
  <c r="R1122" i="22"/>
  <c r="J1122" i="22"/>
  <c r="P647" i="22"/>
  <c r="Q723" i="22"/>
  <c r="R723" i="22"/>
  <c r="P723" i="22"/>
  <c r="I723" i="22"/>
  <c r="O723" i="22"/>
  <c r="M723" i="22"/>
  <c r="N723" i="22"/>
  <c r="J723" i="22"/>
  <c r="K723" i="22"/>
  <c r="N802" i="22"/>
  <c r="Q802" i="22"/>
  <c r="I802" i="22"/>
  <c r="P802" i="22"/>
  <c r="K802" i="22"/>
  <c r="J802" i="22"/>
  <c r="R802" i="22"/>
  <c r="O802" i="22"/>
  <c r="M802" i="22"/>
  <c r="N882" i="22"/>
  <c r="I882" i="22"/>
  <c r="M882" i="22"/>
  <c r="Q882" i="22"/>
  <c r="R882" i="22"/>
  <c r="P882" i="22"/>
  <c r="K882" i="22"/>
  <c r="J882" i="22"/>
  <c r="O882" i="22"/>
  <c r="K647" i="22"/>
  <c r="N18" i="17"/>
  <c r="N17" i="17"/>
  <c r="S606" i="22"/>
  <c r="S974" i="22"/>
  <c r="S603" i="22"/>
  <c r="H1015" i="22"/>
  <c r="H1003" i="22"/>
  <c r="L1003" i="22" s="1"/>
  <c r="G1044" i="22"/>
  <c r="H1083" i="22"/>
  <c r="L1083" i="22" s="1"/>
  <c r="L1056" i="22" s="1"/>
  <c r="G1124" i="22"/>
  <c r="G1056" i="22"/>
  <c r="H763" i="22"/>
  <c r="L763" i="22" s="1"/>
  <c r="G804" i="22"/>
  <c r="H1043" i="22"/>
  <c r="L1043" i="22" s="1"/>
  <c r="G1084" i="22"/>
  <c r="H1123" i="22"/>
  <c r="L1123" i="22" s="1"/>
  <c r="H843" i="22"/>
  <c r="L843" i="22" s="1"/>
  <c r="G884" i="22"/>
  <c r="G726" i="22"/>
  <c r="H764" i="22"/>
  <c r="L764" i="22" s="1"/>
  <c r="G805" i="22"/>
  <c r="G729" i="22"/>
  <c r="H963" i="22"/>
  <c r="L963" i="22" s="1"/>
  <c r="G1004" i="22"/>
  <c r="H883" i="22"/>
  <c r="L883" i="22" s="1"/>
  <c r="G924" i="22"/>
  <c r="H685" i="22"/>
  <c r="H688" i="22"/>
  <c r="H923" i="22"/>
  <c r="L923" i="22" s="1"/>
  <c r="G964" i="22"/>
  <c r="H803" i="22"/>
  <c r="L803" i="22" s="1"/>
  <c r="G844" i="22"/>
  <c r="M685" i="22" l="1"/>
  <c r="M688" i="22"/>
  <c r="L726" i="22"/>
  <c r="L729" i="22"/>
  <c r="O685" i="22"/>
  <c r="I685" i="22"/>
  <c r="J685" i="22"/>
  <c r="N685" i="22"/>
  <c r="P685" i="22"/>
  <c r="Q685" i="22"/>
  <c r="K685" i="22"/>
  <c r="R685" i="22"/>
  <c r="J923" i="22"/>
  <c r="M923" i="22"/>
  <c r="N923" i="22"/>
  <c r="P923" i="22"/>
  <c r="K923" i="22"/>
  <c r="Q923" i="22"/>
  <c r="R923" i="22"/>
  <c r="I923" i="22"/>
  <c r="O923" i="22"/>
  <c r="N688" i="22"/>
  <c r="M764" i="22"/>
  <c r="R764" i="22"/>
  <c r="N764" i="22"/>
  <c r="J764" i="22"/>
  <c r="P764" i="22"/>
  <c r="O764" i="22"/>
  <c r="K764" i="22"/>
  <c r="Q764" i="22"/>
  <c r="I764" i="22"/>
  <c r="J763" i="22"/>
  <c r="P763" i="22"/>
  <c r="N763" i="22"/>
  <c r="O763" i="22"/>
  <c r="K763" i="22"/>
  <c r="I763" i="22"/>
  <c r="Q763" i="22"/>
  <c r="R763" i="22"/>
  <c r="M763" i="22"/>
  <c r="M1043" i="22"/>
  <c r="K1043" i="22"/>
  <c r="N1043" i="22"/>
  <c r="I1043" i="22"/>
  <c r="R1043" i="22"/>
  <c r="Q1043" i="22"/>
  <c r="P1043" i="22"/>
  <c r="J1043" i="22"/>
  <c r="O1043" i="22"/>
  <c r="O688" i="22"/>
  <c r="I688" i="22"/>
  <c r="O883" i="22"/>
  <c r="J883" i="22"/>
  <c r="N883" i="22"/>
  <c r="I883" i="22"/>
  <c r="M883" i="22"/>
  <c r="R883" i="22"/>
  <c r="K883" i="22"/>
  <c r="P883" i="22"/>
  <c r="Q883" i="22"/>
  <c r="N843" i="22"/>
  <c r="I843" i="22"/>
  <c r="J843" i="22"/>
  <c r="O843" i="22"/>
  <c r="Q843" i="22"/>
  <c r="R843" i="22"/>
  <c r="M843" i="22"/>
  <c r="K843" i="22"/>
  <c r="P843" i="22"/>
  <c r="N1083" i="22"/>
  <c r="N1056" i="22" s="1"/>
  <c r="J1083" i="22"/>
  <c r="J1056" i="22" s="1"/>
  <c r="G29" i="17" s="1"/>
  <c r="K1083" i="22"/>
  <c r="K1056" i="22" s="1"/>
  <c r="O1083" i="22"/>
  <c r="O1056" i="22" s="1"/>
  <c r="Q1083" i="22"/>
  <c r="Q1056" i="22" s="1"/>
  <c r="P1083" i="22"/>
  <c r="P1056" i="22" s="1"/>
  <c r="I1083" i="22"/>
  <c r="I1056" i="22" s="1"/>
  <c r="R1083" i="22"/>
  <c r="R1056" i="22" s="1"/>
  <c r="M1083" i="22"/>
  <c r="M1056" i="22" s="1"/>
  <c r="P688" i="22"/>
  <c r="R688" i="22"/>
  <c r="J688" i="22"/>
  <c r="J20" i="17" s="1"/>
  <c r="Q1123" i="22"/>
  <c r="N1123" i="22"/>
  <c r="O1123" i="22"/>
  <c r="I1123" i="22"/>
  <c r="K1123" i="22"/>
  <c r="R1123" i="22"/>
  <c r="M1123" i="22"/>
  <c r="J1123" i="22"/>
  <c r="P1123" i="22"/>
  <c r="M803" i="22"/>
  <c r="N803" i="22"/>
  <c r="Q803" i="22"/>
  <c r="O803" i="22"/>
  <c r="I803" i="22"/>
  <c r="R803" i="22"/>
  <c r="K803" i="22"/>
  <c r="P803" i="22"/>
  <c r="J803" i="22"/>
  <c r="Q963" i="22"/>
  <c r="N963" i="22"/>
  <c r="I963" i="22"/>
  <c r="R963" i="22"/>
  <c r="J963" i="22"/>
  <c r="P963" i="22"/>
  <c r="K963" i="22"/>
  <c r="M963" i="22"/>
  <c r="O963" i="22"/>
  <c r="J1003" i="22"/>
  <c r="Q1003" i="22"/>
  <c r="O1003" i="22"/>
  <c r="I1003" i="22"/>
  <c r="N1003" i="22"/>
  <c r="M1003" i="22"/>
  <c r="P1003" i="22"/>
  <c r="K1003" i="22"/>
  <c r="R1003" i="22"/>
  <c r="K688" i="22"/>
  <c r="Q688" i="22"/>
  <c r="N19" i="17"/>
  <c r="O18" i="17"/>
  <c r="S644" i="22"/>
  <c r="S1015" i="22"/>
  <c r="S647" i="22"/>
  <c r="G770" i="22"/>
  <c r="H1056" i="22"/>
  <c r="H726" i="22"/>
  <c r="H729" i="22"/>
  <c r="H964" i="22"/>
  <c r="L964" i="22" s="1"/>
  <c r="G1005" i="22"/>
  <c r="H805" i="22"/>
  <c r="L805" i="22" s="1"/>
  <c r="G767" i="22"/>
  <c r="G846" i="22"/>
  <c r="H844" i="22"/>
  <c r="L844" i="22" s="1"/>
  <c r="G885" i="22"/>
  <c r="H1004" i="22"/>
  <c r="L1004" i="22" s="1"/>
  <c r="G1045" i="22"/>
  <c r="H1124" i="22"/>
  <c r="L1124" i="22" s="1"/>
  <c r="L1097" i="22" s="1"/>
  <c r="G1097" i="22"/>
  <c r="G9" i="22" s="1"/>
  <c r="G10" i="22" s="1"/>
  <c r="H884" i="22"/>
  <c r="L884" i="22" s="1"/>
  <c r="G925" i="22"/>
  <c r="H1084" i="22"/>
  <c r="L1084" i="22" s="1"/>
  <c r="G1125" i="22"/>
  <c r="H924" i="22"/>
  <c r="L924" i="22" s="1"/>
  <c r="G965" i="22"/>
  <c r="H804" i="22"/>
  <c r="L804" i="22" s="1"/>
  <c r="G845" i="22"/>
  <c r="H1044" i="22"/>
  <c r="L1044" i="22" s="1"/>
  <c r="G1085" i="22"/>
  <c r="M726" i="22" l="1"/>
  <c r="M729" i="22"/>
  <c r="L767" i="22"/>
  <c r="L770" i="22"/>
  <c r="K726" i="22"/>
  <c r="R726" i="22"/>
  <c r="O726" i="22"/>
  <c r="N726" i="22"/>
  <c r="P726" i="22"/>
  <c r="J726" i="22"/>
  <c r="I726" i="22"/>
  <c r="Q726" i="22"/>
  <c r="J729" i="22"/>
  <c r="J21" i="17" s="1"/>
  <c r="J1084" i="22"/>
  <c r="Q1084" i="22"/>
  <c r="M1084" i="22"/>
  <c r="P1084" i="22"/>
  <c r="K1084" i="22"/>
  <c r="N1084" i="22"/>
  <c r="I1084" i="22"/>
  <c r="R1084" i="22"/>
  <c r="O1084" i="22"/>
  <c r="M844" i="22"/>
  <c r="N844" i="22"/>
  <c r="I844" i="22"/>
  <c r="O844" i="22"/>
  <c r="J844" i="22"/>
  <c r="R844" i="22"/>
  <c r="Q844" i="22"/>
  <c r="P844" i="22"/>
  <c r="K844" i="22"/>
  <c r="N729" i="22"/>
  <c r="Q1004" i="22"/>
  <c r="M1004" i="22"/>
  <c r="J1004" i="22"/>
  <c r="I1004" i="22"/>
  <c r="R1004" i="22"/>
  <c r="K1004" i="22"/>
  <c r="O1004" i="22"/>
  <c r="N1004" i="22"/>
  <c r="P1004" i="22"/>
  <c r="P729" i="22"/>
  <c r="R729" i="22"/>
  <c r="M1044" i="22"/>
  <c r="P1044" i="22"/>
  <c r="J1044" i="22"/>
  <c r="O1044" i="22"/>
  <c r="K1044" i="22"/>
  <c r="I1044" i="22"/>
  <c r="N1044" i="22"/>
  <c r="Q1044" i="22"/>
  <c r="R1044" i="22"/>
  <c r="R884" i="22"/>
  <c r="M884" i="22"/>
  <c r="P884" i="22"/>
  <c r="K884" i="22"/>
  <c r="N884" i="22"/>
  <c r="J884" i="22"/>
  <c r="I884" i="22"/>
  <c r="Q884" i="22"/>
  <c r="O884" i="22"/>
  <c r="I729" i="22"/>
  <c r="M805" i="22"/>
  <c r="P805" i="22"/>
  <c r="J805" i="22"/>
  <c r="O805" i="22"/>
  <c r="K805" i="22"/>
  <c r="N805" i="22"/>
  <c r="Q805" i="22"/>
  <c r="R805" i="22"/>
  <c r="I805" i="22"/>
  <c r="Q729" i="22"/>
  <c r="O924" i="22"/>
  <c r="J924" i="22"/>
  <c r="N924" i="22"/>
  <c r="Q924" i="22"/>
  <c r="M924" i="22"/>
  <c r="P924" i="22"/>
  <c r="K924" i="22"/>
  <c r="I924" i="22"/>
  <c r="R924" i="22"/>
  <c r="P804" i="22"/>
  <c r="O804" i="22"/>
  <c r="I804" i="22"/>
  <c r="J804" i="22"/>
  <c r="R804" i="22"/>
  <c r="N804" i="22"/>
  <c r="M804" i="22"/>
  <c r="K804" i="22"/>
  <c r="Q804" i="22"/>
  <c r="P1124" i="22"/>
  <c r="P1097" i="22" s="1"/>
  <c r="J1124" i="22"/>
  <c r="J1097" i="22" s="1"/>
  <c r="G30" i="17" s="1"/>
  <c r="Q1124" i="22"/>
  <c r="Q1097" i="22" s="1"/>
  <c r="Q9" i="22" s="1"/>
  <c r="Q10" i="22" s="1"/>
  <c r="Q6" i="21" s="1"/>
  <c r="N1124" i="22"/>
  <c r="N1097" i="22" s="1"/>
  <c r="K1124" i="22"/>
  <c r="K1097" i="22" s="1"/>
  <c r="M1124" i="22"/>
  <c r="M1097" i="22" s="1"/>
  <c r="O1124" i="22"/>
  <c r="O1097" i="22" s="1"/>
  <c r="I1124" i="22"/>
  <c r="I1097" i="22" s="1"/>
  <c r="R1124" i="22"/>
  <c r="R1097" i="22" s="1"/>
  <c r="K729" i="22"/>
  <c r="P964" i="22"/>
  <c r="O964" i="22"/>
  <c r="K964" i="22"/>
  <c r="I964" i="22"/>
  <c r="Q964" i="22"/>
  <c r="R964" i="22"/>
  <c r="M964" i="22"/>
  <c r="N964" i="22"/>
  <c r="J964" i="22"/>
  <c r="O729" i="22"/>
  <c r="O20" i="17"/>
  <c r="O19" i="17"/>
  <c r="S685" i="22"/>
  <c r="S688" i="22"/>
  <c r="S1056" i="22"/>
  <c r="H1097" i="22"/>
  <c r="H9" i="22" s="1"/>
  <c r="H10" i="22" s="1"/>
  <c r="H965" i="22"/>
  <c r="L965" i="22" s="1"/>
  <c r="G1006" i="22"/>
  <c r="H845" i="22"/>
  <c r="L845" i="22" s="1"/>
  <c r="G886" i="22"/>
  <c r="H925" i="22"/>
  <c r="L925" i="22" s="1"/>
  <c r="G966" i="22"/>
  <c r="H885" i="22"/>
  <c r="L885" i="22" s="1"/>
  <c r="G926" i="22"/>
  <c r="G808" i="22"/>
  <c r="H846" i="22"/>
  <c r="L846" i="22" s="1"/>
  <c r="G887" i="22"/>
  <c r="G811" i="22"/>
  <c r="H1125" i="22"/>
  <c r="L1125" i="22" s="1"/>
  <c r="H1005" i="22"/>
  <c r="L1005" i="22" s="1"/>
  <c r="G1046" i="22"/>
  <c r="H1045" i="22"/>
  <c r="L1045" i="22" s="1"/>
  <c r="G1086" i="22"/>
  <c r="H1085" i="22"/>
  <c r="L1085" i="22" s="1"/>
  <c r="G1126" i="22"/>
  <c r="H767" i="22"/>
  <c r="H770" i="22"/>
  <c r="M767" i="22" l="1"/>
  <c r="M770" i="22"/>
  <c r="L808" i="22"/>
  <c r="L811" i="22"/>
  <c r="Q767" i="22"/>
  <c r="N767" i="22"/>
  <c r="J767" i="22"/>
  <c r="P767" i="22"/>
  <c r="R767" i="22"/>
  <c r="K767" i="22"/>
  <c r="O767" i="22"/>
  <c r="I767" i="22"/>
  <c r="R9" i="22"/>
  <c r="R10" i="22" s="1"/>
  <c r="R6" i="21" s="1"/>
  <c r="M1125" i="22"/>
  <c r="O1125" i="22"/>
  <c r="I1125" i="22"/>
  <c r="R1125" i="22"/>
  <c r="Q1125" i="22"/>
  <c r="J1125" i="22"/>
  <c r="K1125" i="22"/>
  <c r="P1125" i="22"/>
  <c r="N1125" i="22"/>
  <c r="N770" i="22"/>
  <c r="M1045" i="22"/>
  <c r="R1045" i="22"/>
  <c r="J1045" i="22"/>
  <c r="N1045" i="22"/>
  <c r="Q1045" i="22"/>
  <c r="P1045" i="22"/>
  <c r="O1045" i="22"/>
  <c r="I1045" i="22"/>
  <c r="K1045" i="22"/>
  <c r="J885" i="22"/>
  <c r="N885" i="22"/>
  <c r="Q885" i="22"/>
  <c r="P885" i="22"/>
  <c r="O885" i="22"/>
  <c r="I885" i="22"/>
  <c r="R885" i="22"/>
  <c r="M885" i="22"/>
  <c r="K885" i="22"/>
  <c r="R770" i="22"/>
  <c r="K925" i="22"/>
  <c r="M925" i="22"/>
  <c r="P925" i="22"/>
  <c r="N925" i="22"/>
  <c r="Q925" i="22"/>
  <c r="O925" i="22"/>
  <c r="I925" i="22"/>
  <c r="R925" i="22"/>
  <c r="J925" i="22"/>
  <c r="Q770" i="22"/>
  <c r="R845" i="22"/>
  <c r="P845" i="22"/>
  <c r="Q845" i="22"/>
  <c r="O845" i="22"/>
  <c r="N845" i="22"/>
  <c r="M845" i="22"/>
  <c r="I845" i="22"/>
  <c r="K845" i="22"/>
  <c r="J845" i="22"/>
  <c r="K770" i="22"/>
  <c r="N1085" i="22"/>
  <c r="P1085" i="22"/>
  <c r="Q1085" i="22"/>
  <c r="M1085" i="22"/>
  <c r="I1085" i="22"/>
  <c r="K1085" i="22"/>
  <c r="R1085" i="22"/>
  <c r="O1085" i="22"/>
  <c r="J1085" i="22"/>
  <c r="I846" i="22"/>
  <c r="K846" i="22"/>
  <c r="M846" i="22"/>
  <c r="Q846" i="22"/>
  <c r="R846" i="22"/>
  <c r="P846" i="22"/>
  <c r="J846" i="22"/>
  <c r="O846" i="22"/>
  <c r="N846" i="22"/>
  <c r="O770" i="22"/>
  <c r="J965" i="22"/>
  <c r="P965" i="22"/>
  <c r="Q965" i="22"/>
  <c r="O965" i="22"/>
  <c r="I965" i="22"/>
  <c r="M965" i="22"/>
  <c r="R965" i="22"/>
  <c r="N965" i="22"/>
  <c r="K965" i="22"/>
  <c r="J770" i="22"/>
  <c r="J22" i="17" s="1"/>
  <c r="P770" i="22"/>
  <c r="I770" i="22"/>
  <c r="P1005" i="22"/>
  <c r="O1005" i="22"/>
  <c r="J1005" i="22"/>
  <c r="K1005" i="22"/>
  <c r="I1005" i="22"/>
  <c r="R1005" i="22"/>
  <c r="Q1005" i="22"/>
  <c r="M1005" i="22"/>
  <c r="N1005" i="22"/>
  <c r="O21" i="17"/>
  <c r="N20" i="17"/>
  <c r="S726" i="22"/>
  <c r="S1097" i="22"/>
  <c r="S729" i="22"/>
  <c r="J9" i="22"/>
  <c r="J10" i="22" s="1"/>
  <c r="J6" i="21" s="1"/>
  <c r="H808" i="22"/>
  <c r="H811" i="22"/>
  <c r="H926" i="22"/>
  <c r="L926" i="22" s="1"/>
  <c r="G967" i="22"/>
  <c r="H886" i="22"/>
  <c r="L886" i="22" s="1"/>
  <c r="G927" i="22"/>
  <c r="H1046" i="22"/>
  <c r="L1046" i="22" s="1"/>
  <c r="G1087" i="22"/>
  <c r="H966" i="22"/>
  <c r="L966" i="22" s="1"/>
  <c r="G1007" i="22"/>
  <c r="H1126" i="22"/>
  <c r="L1126" i="22" s="1"/>
  <c r="H1086" i="22"/>
  <c r="L1086" i="22" s="1"/>
  <c r="G1127" i="22"/>
  <c r="H887" i="22"/>
  <c r="L887" i="22" s="1"/>
  <c r="G849" i="22"/>
  <c r="G928" i="22"/>
  <c r="G852" i="22"/>
  <c r="H1006" i="22"/>
  <c r="L1006" i="22" s="1"/>
  <c r="G1047" i="22"/>
  <c r="M808" i="22" l="1"/>
  <c r="M811" i="22"/>
  <c r="L849" i="22"/>
  <c r="L852" i="22"/>
  <c r="Q808" i="22"/>
  <c r="K808" i="22"/>
  <c r="I808" i="22"/>
  <c r="J808" i="22"/>
  <c r="N808" i="22"/>
  <c r="O808" i="22"/>
  <c r="P808" i="22"/>
  <c r="R808" i="22"/>
  <c r="Q1006" i="22"/>
  <c r="M1006" i="22"/>
  <c r="J1006" i="22"/>
  <c r="N1006" i="22"/>
  <c r="P1006" i="22"/>
  <c r="K1006" i="22"/>
  <c r="O1006" i="22"/>
  <c r="R1006" i="22"/>
  <c r="I1006" i="22"/>
  <c r="O811" i="22"/>
  <c r="K966" i="22"/>
  <c r="I966" i="22"/>
  <c r="N966" i="22"/>
  <c r="R966" i="22"/>
  <c r="J966" i="22"/>
  <c r="Q966" i="22"/>
  <c r="P966" i="22"/>
  <c r="O966" i="22"/>
  <c r="M966" i="22"/>
  <c r="J811" i="22"/>
  <c r="J23" i="17" s="1"/>
  <c r="P811" i="22"/>
  <c r="R811" i="22"/>
  <c r="P887" i="22"/>
  <c r="Q887" i="22"/>
  <c r="M887" i="22"/>
  <c r="K887" i="22"/>
  <c r="J887" i="22"/>
  <c r="N887" i="22"/>
  <c r="O887" i="22"/>
  <c r="R887" i="22"/>
  <c r="I887" i="22"/>
  <c r="Q811" i="22"/>
  <c r="I1046" i="22"/>
  <c r="O1046" i="22"/>
  <c r="R1046" i="22"/>
  <c r="K1046" i="22"/>
  <c r="M1046" i="22"/>
  <c r="Q1046" i="22"/>
  <c r="J1046" i="22"/>
  <c r="P1046" i="22"/>
  <c r="N1046" i="22"/>
  <c r="K886" i="22"/>
  <c r="J886" i="22"/>
  <c r="N886" i="22"/>
  <c r="P886" i="22"/>
  <c r="Q886" i="22"/>
  <c r="M886" i="22"/>
  <c r="I886" i="22"/>
  <c r="R886" i="22"/>
  <c r="O886" i="22"/>
  <c r="M1086" i="22"/>
  <c r="I1086" i="22"/>
  <c r="K1086" i="22"/>
  <c r="Q1086" i="22"/>
  <c r="R1086" i="22"/>
  <c r="O1086" i="22"/>
  <c r="J1086" i="22"/>
  <c r="N1086" i="22"/>
  <c r="P1086" i="22"/>
  <c r="K811" i="22"/>
  <c r="O1126" i="22"/>
  <c r="R1126" i="22"/>
  <c r="N1126" i="22"/>
  <c r="M1126" i="22"/>
  <c r="I1126" i="22"/>
  <c r="Q1126" i="22"/>
  <c r="J1126" i="22"/>
  <c r="K1126" i="22"/>
  <c r="P1126" i="22"/>
  <c r="J926" i="22"/>
  <c r="N926" i="22"/>
  <c r="P926" i="22"/>
  <c r="O926" i="22"/>
  <c r="M926" i="22"/>
  <c r="Q926" i="22"/>
  <c r="I926" i="22"/>
  <c r="R926" i="22"/>
  <c r="K926" i="22"/>
  <c r="N811" i="22"/>
  <c r="I811" i="22"/>
  <c r="O22" i="17"/>
  <c r="N21" i="17"/>
  <c r="S770" i="22"/>
  <c r="S767" i="22"/>
  <c r="H849" i="22"/>
  <c r="H852" i="22"/>
  <c r="G890" i="22"/>
  <c r="H928" i="22"/>
  <c r="L928" i="22" s="1"/>
  <c r="G969" i="22"/>
  <c r="G893" i="22"/>
  <c r="H927" i="22"/>
  <c r="L927" i="22" s="1"/>
  <c r="G968" i="22"/>
  <c r="H1127" i="22"/>
  <c r="L1127" i="22" s="1"/>
  <c r="H1047" i="22"/>
  <c r="L1047" i="22" s="1"/>
  <c r="G1088" i="22"/>
  <c r="H967" i="22"/>
  <c r="L967" i="22" s="1"/>
  <c r="G1008" i="22"/>
  <c r="H1087" i="22"/>
  <c r="L1087" i="22" s="1"/>
  <c r="G1128" i="22"/>
  <c r="H1007" i="22"/>
  <c r="L1007" i="22" s="1"/>
  <c r="G1048" i="22"/>
  <c r="M849" i="22" l="1"/>
  <c r="M852" i="22"/>
  <c r="L890" i="22"/>
  <c r="L893" i="22"/>
  <c r="K849" i="22"/>
  <c r="N849" i="22"/>
  <c r="J849" i="22"/>
  <c r="Q849" i="22"/>
  <c r="I849" i="22"/>
  <c r="P849" i="22"/>
  <c r="R849" i="22"/>
  <c r="O849" i="22"/>
  <c r="O23" i="17"/>
  <c r="M1047" i="22"/>
  <c r="J1047" i="22"/>
  <c r="P1047" i="22"/>
  <c r="I1047" i="22"/>
  <c r="R1047" i="22"/>
  <c r="O1047" i="22"/>
  <c r="Q1047" i="22"/>
  <c r="N1047" i="22"/>
  <c r="K1047" i="22"/>
  <c r="Q852" i="22"/>
  <c r="R852" i="22"/>
  <c r="I1127" i="22"/>
  <c r="J1127" i="22"/>
  <c r="K1127" i="22"/>
  <c r="R1127" i="22"/>
  <c r="P1127" i="22"/>
  <c r="O1127" i="22"/>
  <c r="N1127" i="22"/>
  <c r="M1127" i="22"/>
  <c r="Q1127" i="22"/>
  <c r="I852" i="22"/>
  <c r="K927" i="22"/>
  <c r="M927" i="22"/>
  <c r="O927" i="22"/>
  <c r="J927" i="22"/>
  <c r="N927" i="22"/>
  <c r="I927" i="22"/>
  <c r="R927" i="22"/>
  <c r="P927" i="22"/>
  <c r="Q927" i="22"/>
  <c r="O852" i="22"/>
  <c r="N852" i="22"/>
  <c r="P852" i="22"/>
  <c r="P1007" i="22"/>
  <c r="Q1007" i="22"/>
  <c r="J1007" i="22"/>
  <c r="N1007" i="22"/>
  <c r="M1007" i="22"/>
  <c r="I1007" i="22"/>
  <c r="O1007" i="22"/>
  <c r="R1007" i="22"/>
  <c r="K1007" i="22"/>
  <c r="P1087" i="22"/>
  <c r="M1087" i="22"/>
  <c r="Q1087" i="22"/>
  <c r="I1087" i="22"/>
  <c r="K1087" i="22"/>
  <c r="R1087" i="22"/>
  <c r="O1087" i="22"/>
  <c r="N1087" i="22"/>
  <c r="J1087" i="22"/>
  <c r="J852" i="22"/>
  <c r="J24" i="17" s="1"/>
  <c r="M967" i="22"/>
  <c r="P967" i="22"/>
  <c r="K967" i="22"/>
  <c r="O967" i="22"/>
  <c r="Q967" i="22"/>
  <c r="N967" i="22"/>
  <c r="R967" i="22"/>
  <c r="J967" i="22"/>
  <c r="I967" i="22"/>
  <c r="J928" i="22"/>
  <c r="P928" i="22"/>
  <c r="Q928" i="22"/>
  <c r="M928" i="22"/>
  <c r="N928" i="22"/>
  <c r="K928" i="22"/>
  <c r="O928" i="22"/>
  <c r="R928" i="22"/>
  <c r="I928" i="22"/>
  <c r="K852" i="22"/>
  <c r="N22" i="17"/>
  <c r="S808" i="22"/>
  <c r="S811" i="22"/>
  <c r="H893" i="22"/>
  <c r="H890" i="22"/>
  <c r="H1128" i="22"/>
  <c r="L1128" i="22" s="1"/>
  <c r="H1088" i="22"/>
  <c r="L1088" i="22" s="1"/>
  <c r="G1129" i="22"/>
  <c r="G931" i="22"/>
  <c r="H969" i="22"/>
  <c r="L969" i="22" s="1"/>
  <c r="G1010" i="22"/>
  <c r="H968" i="22"/>
  <c r="L968" i="22" s="1"/>
  <c r="G1009" i="22"/>
  <c r="G934" i="22"/>
  <c r="H1048" i="22"/>
  <c r="L1048" i="22" s="1"/>
  <c r="G1089" i="22"/>
  <c r="H1008" i="22"/>
  <c r="L1008" i="22" s="1"/>
  <c r="G1049" i="22"/>
  <c r="N890" i="22" l="1"/>
  <c r="L931" i="22"/>
  <c r="L934" i="22"/>
  <c r="M890" i="22"/>
  <c r="M893" i="22"/>
  <c r="P890" i="22"/>
  <c r="I890" i="22"/>
  <c r="R890" i="22"/>
  <c r="K890" i="22"/>
  <c r="Q890" i="22"/>
  <c r="J890" i="22"/>
  <c r="O890" i="22"/>
  <c r="K969" i="22"/>
  <c r="N969" i="22"/>
  <c r="Q969" i="22"/>
  <c r="J969" i="22"/>
  <c r="M969" i="22"/>
  <c r="P969" i="22"/>
  <c r="O969" i="22"/>
  <c r="R969" i="22"/>
  <c r="I969" i="22"/>
  <c r="N893" i="22"/>
  <c r="I1088" i="22"/>
  <c r="O1088" i="22"/>
  <c r="P1088" i="22"/>
  <c r="R1088" i="22"/>
  <c r="J1088" i="22"/>
  <c r="N1088" i="22"/>
  <c r="M1088" i="22"/>
  <c r="Q1088" i="22"/>
  <c r="K1088" i="22"/>
  <c r="Q893" i="22"/>
  <c r="M1048" i="22"/>
  <c r="N1048" i="22"/>
  <c r="O1048" i="22"/>
  <c r="Q1048" i="22"/>
  <c r="K1048" i="22"/>
  <c r="J1048" i="22"/>
  <c r="P1048" i="22"/>
  <c r="R1048" i="22"/>
  <c r="I1048" i="22"/>
  <c r="N1128" i="22"/>
  <c r="I1128" i="22"/>
  <c r="R1128" i="22"/>
  <c r="M1128" i="22"/>
  <c r="Q1128" i="22"/>
  <c r="J1128" i="22"/>
  <c r="K1128" i="22"/>
  <c r="O1128" i="22"/>
  <c r="P1128" i="22"/>
  <c r="P893" i="22"/>
  <c r="M1008" i="22"/>
  <c r="P1008" i="22"/>
  <c r="J1008" i="22"/>
  <c r="Q1008" i="22"/>
  <c r="N1008" i="22"/>
  <c r="R1008" i="22"/>
  <c r="O1008" i="22"/>
  <c r="I1008" i="22"/>
  <c r="K1008" i="22"/>
  <c r="I893" i="22"/>
  <c r="J893" i="22"/>
  <c r="J25" i="17" s="1"/>
  <c r="K893" i="22"/>
  <c r="R968" i="22"/>
  <c r="P968" i="22"/>
  <c r="M968" i="22"/>
  <c r="N968" i="22"/>
  <c r="O968" i="22"/>
  <c r="J968" i="22"/>
  <c r="I968" i="22"/>
  <c r="Q968" i="22"/>
  <c r="K968" i="22"/>
  <c r="R893" i="22"/>
  <c r="O893" i="22"/>
  <c r="N24" i="17"/>
  <c r="N23" i="17"/>
  <c r="S849" i="22"/>
  <c r="S852" i="22"/>
  <c r="H934" i="22"/>
  <c r="H1049" i="22"/>
  <c r="L1049" i="22" s="1"/>
  <c r="G1090" i="22"/>
  <c r="H1129" i="22"/>
  <c r="L1129" i="22" s="1"/>
  <c r="H1009" i="22"/>
  <c r="L1009" i="22" s="1"/>
  <c r="G1050" i="22"/>
  <c r="G975" i="22"/>
  <c r="H1089" i="22"/>
  <c r="L1089" i="22" s="1"/>
  <c r="G1130" i="22"/>
  <c r="H931" i="22"/>
  <c r="H1010" i="22"/>
  <c r="L1010" i="22" s="1"/>
  <c r="G1051" i="22"/>
  <c r="G972" i="22"/>
  <c r="L972" i="22" l="1"/>
  <c r="L975" i="22"/>
  <c r="M931" i="22"/>
  <c r="M934" i="22"/>
  <c r="P931" i="22"/>
  <c r="J931" i="22"/>
  <c r="Q931" i="22"/>
  <c r="N931" i="22"/>
  <c r="I931" i="22"/>
  <c r="K931" i="22"/>
  <c r="R931" i="22"/>
  <c r="O931" i="22"/>
  <c r="Q1009" i="22"/>
  <c r="N1009" i="22"/>
  <c r="M1009" i="22"/>
  <c r="J1009" i="22"/>
  <c r="O1009" i="22"/>
  <c r="K1009" i="22"/>
  <c r="P1009" i="22"/>
  <c r="I1009" i="22"/>
  <c r="R1009" i="22"/>
  <c r="K1010" i="22"/>
  <c r="O1010" i="22"/>
  <c r="Q1010" i="22"/>
  <c r="M1010" i="22"/>
  <c r="J1010" i="22"/>
  <c r="N1010" i="22"/>
  <c r="P1010" i="22"/>
  <c r="R1010" i="22"/>
  <c r="I1010" i="22"/>
  <c r="Q934" i="22"/>
  <c r="M1049" i="22"/>
  <c r="O1049" i="22"/>
  <c r="I1049" i="22"/>
  <c r="R1049" i="22"/>
  <c r="N1049" i="22"/>
  <c r="Q1049" i="22"/>
  <c r="K1049" i="22"/>
  <c r="J1049" i="22"/>
  <c r="P1049" i="22"/>
  <c r="N934" i="22"/>
  <c r="Q1129" i="22"/>
  <c r="I1129" i="22"/>
  <c r="J1129" i="22"/>
  <c r="R1129" i="22"/>
  <c r="N1129" i="22"/>
  <c r="M1129" i="22"/>
  <c r="K1129" i="22"/>
  <c r="P1129" i="22"/>
  <c r="O1129" i="22"/>
  <c r="J934" i="22"/>
  <c r="J26" i="17" s="1"/>
  <c r="I934" i="22"/>
  <c r="K934" i="22"/>
  <c r="M1089" i="22"/>
  <c r="Q1089" i="22"/>
  <c r="K1089" i="22"/>
  <c r="N1089" i="22"/>
  <c r="J1089" i="22"/>
  <c r="O1089" i="22"/>
  <c r="R1089" i="22"/>
  <c r="P1089" i="22"/>
  <c r="I1089" i="22"/>
  <c r="R934" i="22"/>
  <c r="P934" i="22"/>
  <c r="O934" i="22"/>
  <c r="N25" i="17"/>
  <c r="O24" i="17"/>
  <c r="S890" i="22"/>
  <c r="S893" i="22"/>
  <c r="G1016" i="22"/>
  <c r="H975" i="22"/>
  <c r="H972" i="22"/>
  <c r="H1050" i="22"/>
  <c r="L1050" i="22" s="1"/>
  <c r="G1091" i="22"/>
  <c r="H1090" i="22"/>
  <c r="L1090" i="22" s="1"/>
  <c r="G1131" i="22"/>
  <c r="H1051" i="22"/>
  <c r="L1051" i="22" s="1"/>
  <c r="G1092" i="22"/>
  <c r="G1013" i="22"/>
  <c r="H1130" i="22"/>
  <c r="L1130" i="22" s="1"/>
  <c r="L1013" i="22" l="1"/>
  <c r="L1016" i="22"/>
  <c r="M972" i="22"/>
  <c r="M975" i="22"/>
  <c r="Q972" i="22"/>
  <c r="R972" i="22"/>
  <c r="J972" i="22"/>
  <c r="I972" i="22"/>
  <c r="O972" i="22"/>
  <c r="K972" i="22"/>
  <c r="P972" i="22"/>
  <c r="N972" i="22"/>
  <c r="Q975" i="22"/>
  <c r="M1050" i="22"/>
  <c r="Q1050" i="22"/>
  <c r="P1050" i="22"/>
  <c r="O1050" i="22"/>
  <c r="J1050" i="22"/>
  <c r="I1050" i="22"/>
  <c r="R1050" i="22"/>
  <c r="N1050" i="22"/>
  <c r="K1050" i="22"/>
  <c r="O975" i="22"/>
  <c r="I975" i="22"/>
  <c r="K975" i="22"/>
  <c r="O1090" i="22"/>
  <c r="Q1090" i="22"/>
  <c r="P1090" i="22"/>
  <c r="R1090" i="22"/>
  <c r="M1090" i="22"/>
  <c r="K1090" i="22"/>
  <c r="J1090" i="22"/>
  <c r="I1090" i="22"/>
  <c r="N1090" i="22"/>
  <c r="J975" i="22"/>
  <c r="J27" i="17" s="1"/>
  <c r="K1130" i="22"/>
  <c r="I1130" i="22"/>
  <c r="M1130" i="22"/>
  <c r="R1130" i="22"/>
  <c r="P1130" i="22"/>
  <c r="Q1130" i="22"/>
  <c r="N1130" i="22"/>
  <c r="J1130" i="22"/>
  <c r="O1130" i="22"/>
  <c r="K1051" i="22"/>
  <c r="M1051" i="22"/>
  <c r="N1051" i="22"/>
  <c r="Q1051" i="22"/>
  <c r="P1051" i="22"/>
  <c r="J1051" i="22"/>
  <c r="O1051" i="22"/>
  <c r="R1051" i="22"/>
  <c r="I1051" i="22"/>
  <c r="R975" i="22"/>
  <c r="P975" i="22"/>
  <c r="N975" i="22"/>
  <c r="O26" i="17"/>
  <c r="O25" i="17"/>
  <c r="S931" i="22"/>
  <c r="S934" i="22"/>
  <c r="H1092" i="22"/>
  <c r="L1092" i="22" s="1"/>
  <c r="G1133" i="22"/>
  <c r="G1054" i="22"/>
  <c r="H1013" i="22"/>
  <c r="H1016" i="22"/>
  <c r="H1131" i="22"/>
  <c r="L1131" i="22" s="1"/>
  <c r="H1091" i="22"/>
  <c r="L1091" i="22" s="1"/>
  <c r="G1132" i="22"/>
  <c r="G1057" i="22"/>
  <c r="M1013" i="22" l="1"/>
  <c r="M1016" i="22"/>
  <c r="L1054" i="22"/>
  <c r="L1057" i="22"/>
  <c r="J1013" i="22"/>
  <c r="R1013" i="22"/>
  <c r="I1013" i="22"/>
  <c r="K1013" i="22"/>
  <c r="P1013" i="22"/>
  <c r="Q1013" i="22"/>
  <c r="N1013" i="22"/>
  <c r="O1013" i="22"/>
  <c r="N27" i="17"/>
  <c r="I1016" i="22"/>
  <c r="K1016" i="22"/>
  <c r="R1016" i="22"/>
  <c r="O1016" i="22"/>
  <c r="M1092" i="22"/>
  <c r="K1092" i="22"/>
  <c r="J1092" i="22"/>
  <c r="N1092" i="22"/>
  <c r="P1092" i="22"/>
  <c r="Q1092" i="22"/>
  <c r="O1092" i="22"/>
  <c r="I1092" i="22"/>
  <c r="R1092" i="22"/>
  <c r="J1016" i="22"/>
  <c r="J28" i="17" s="1"/>
  <c r="P1016" i="22"/>
  <c r="P1091" i="22"/>
  <c r="N1091" i="22"/>
  <c r="I1091" i="22"/>
  <c r="J1091" i="22"/>
  <c r="K1091" i="22"/>
  <c r="O1091" i="22"/>
  <c r="Q1091" i="22"/>
  <c r="M1091" i="22"/>
  <c r="R1091" i="22"/>
  <c r="Q1016" i="22"/>
  <c r="N1131" i="22"/>
  <c r="M1131" i="22"/>
  <c r="O1131" i="22"/>
  <c r="K1131" i="22"/>
  <c r="P1131" i="22"/>
  <c r="J1131" i="22"/>
  <c r="I1131" i="22"/>
  <c r="Q1131" i="22"/>
  <c r="R1131" i="22"/>
  <c r="N1016" i="22"/>
  <c r="G5" i="22"/>
  <c r="N26" i="17"/>
  <c r="S975" i="22"/>
  <c r="S972" i="22"/>
  <c r="H1132" i="22"/>
  <c r="L1132" i="22" s="1"/>
  <c r="G1095" i="22"/>
  <c r="H1133" i="22"/>
  <c r="L1133" i="22" s="1"/>
  <c r="G1098" i="22"/>
  <c r="G11" i="22" s="1"/>
  <c r="G12" i="22" s="1"/>
  <c r="H1054" i="22"/>
  <c r="H1057" i="22"/>
  <c r="M1054" i="22" l="1"/>
  <c r="M1057" i="22"/>
  <c r="L1095" i="22"/>
  <c r="L1098" i="22"/>
  <c r="L7" i="22"/>
  <c r="L8" i="22" s="1"/>
  <c r="L9" i="22"/>
  <c r="L10" i="22" s="1"/>
  <c r="L6" i="21" s="1"/>
  <c r="L5" i="22"/>
  <c r="L6" i="22" s="1"/>
  <c r="L11" i="22"/>
  <c r="L12" i="22" s="1"/>
  <c r="I1054" i="22"/>
  <c r="O1054" i="22"/>
  <c r="N1054" i="22"/>
  <c r="R1054" i="22"/>
  <c r="Q1054" i="22"/>
  <c r="P1054" i="22"/>
  <c r="J1054" i="22"/>
  <c r="K1054" i="22"/>
  <c r="I1057" i="22"/>
  <c r="O1057" i="22"/>
  <c r="Q1057" i="22"/>
  <c r="P1057" i="22"/>
  <c r="N1057" i="22"/>
  <c r="Q1133" i="22"/>
  <c r="J1133" i="22"/>
  <c r="K1133" i="22"/>
  <c r="P1133" i="22"/>
  <c r="N1133" i="22"/>
  <c r="M1133" i="22"/>
  <c r="O1133" i="22"/>
  <c r="R1133" i="22"/>
  <c r="I1133" i="22"/>
  <c r="P1132" i="22"/>
  <c r="J1132" i="22"/>
  <c r="I1132" i="22"/>
  <c r="Q1132" i="22"/>
  <c r="K1132" i="22"/>
  <c r="R1132" i="22"/>
  <c r="N1132" i="22"/>
  <c r="M1132" i="22"/>
  <c r="O1132" i="22"/>
  <c r="J1057" i="22"/>
  <c r="J29" i="17" s="1"/>
  <c r="K1057" i="22"/>
  <c r="R1057" i="22"/>
  <c r="H5" i="22"/>
  <c r="N28" i="17"/>
  <c r="O27" i="17"/>
  <c r="S1016" i="22"/>
  <c r="S1013" i="22"/>
  <c r="G6" i="22"/>
  <c r="H1095" i="22"/>
  <c r="H1098" i="22"/>
  <c r="H11" i="22" s="1"/>
  <c r="H12" i="22" s="1"/>
  <c r="M1095" i="22" l="1"/>
  <c r="M1098" i="22"/>
  <c r="K1095" i="22"/>
  <c r="P1095" i="22"/>
  <c r="R1095" i="22"/>
  <c r="R5" i="22" s="1"/>
  <c r="O1095" i="22"/>
  <c r="N1095" i="22"/>
  <c r="J1095" i="22"/>
  <c r="J5" i="22" s="1"/>
  <c r="I1095" i="22"/>
  <c r="Q1095" i="22"/>
  <c r="O29" i="17"/>
  <c r="S1054" i="22"/>
  <c r="N1098" i="22"/>
  <c r="P1098" i="22"/>
  <c r="K1098" i="22"/>
  <c r="J1098" i="22"/>
  <c r="J30" i="17" s="1"/>
  <c r="I1098" i="22"/>
  <c r="Q1098" i="22"/>
  <c r="R1098" i="22"/>
  <c r="R11" i="22" s="1"/>
  <c r="R12" i="22" s="1"/>
  <c r="O1098" i="22"/>
  <c r="H6" i="22"/>
  <c r="O28" i="17"/>
  <c r="S1057" i="22"/>
  <c r="Q11" i="22" l="1"/>
  <c r="Q12" i="22" s="1"/>
  <c r="Q5" i="22"/>
  <c r="Q6" i="22" s="1"/>
  <c r="O30" i="17"/>
  <c r="N29" i="17"/>
  <c r="S1098" i="22"/>
  <c r="R6" i="22"/>
  <c r="J6" i="22"/>
  <c r="J11" i="22"/>
  <c r="J12" i="22" s="1"/>
  <c r="S1095" i="22" l="1"/>
  <c r="N30" i="17"/>
  <c r="I32" i="22" l="1"/>
  <c r="I11" i="22" l="1"/>
  <c r="M7" i="22"/>
  <c r="M8" i="22" s="1"/>
  <c r="M11" i="22"/>
  <c r="M12" i="22" s="1"/>
  <c r="M9" i="22"/>
  <c r="M10" i="22" s="1"/>
  <c r="M6" i="21" s="1"/>
  <c r="K9" i="22"/>
  <c r="K10" i="22" s="1"/>
  <c r="K6" i="21" s="1"/>
  <c r="K11" i="22"/>
  <c r="K12" i="22" s="1"/>
  <c r="K7" i="22"/>
  <c r="K8" i="22" s="1"/>
  <c r="K5" i="22" l="1"/>
  <c r="K6" i="22" s="1"/>
  <c r="M5" i="22"/>
  <c r="M6" i="22" s="1"/>
  <c r="J4" i="17"/>
  <c r="J47" i="17" s="1"/>
  <c r="F8" i="18" s="1"/>
  <c r="M8" i="18" s="1"/>
  <c r="I12" i="22"/>
  <c r="P7" i="22"/>
  <c r="P8" i="22" s="1"/>
  <c r="P11" i="22"/>
  <c r="P12" i="22" s="1"/>
  <c r="P9" i="22"/>
  <c r="P10" i="22" s="1"/>
  <c r="P6" i="21" s="1"/>
  <c r="P5" i="22" l="1"/>
  <c r="P6" i="22" s="1"/>
  <c r="G8" i="18"/>
  <c r="I8" i="18" s="1"/>
  <c r="I30" i="22"/>
  <c r="I31" i="22"/>
  <c r="F4" i="17" l="1"/>
  <c r="F47" i="17" s="1"/>
  <c r="F4" i="18" s="1"/>
  <c r="G4" i="17"/>
  <c r="G47" i="17" s="1"/>
  <c r="F5" i="18" s="1"/>
  <c r="M5" i="18" s="1"/>
  <c r="I7" i="22"/>
  <c r="I9" i="22"/>
  <c r="O4" i="17" l="1"/>
  <c r="O47" i="17" s="1"/>
  <c r="F13" i="18" s="1"/>
  <c r="G13" i="18" s="1"/>
  <c r="I13" i="18" s="1"/>
  <c r="N4" i="17"/>
  <c r="G5" i="18"/>
  <c r="I5" i="18" s="1"/>
  <c r="I10" i="22"/>
  <c r="I6" i="21" s="1"/>
  <c r="I8" i="22"/>
  <c r="M4" i="18"/>
  <c r="G4" i="18"/>
  <c r="I4" i="18" s="1"/>
  <c r="M13" i="18" l="1"/>
  <c r="N47" i="17"/>
  <c r="F12" i="18" s="1"/>
  <c r="G12" i="18" l="1"/>
  <c r="I12" i="18" s="1"/>
  <c r="M12" i="18"/>
  <c r="N4" i="18" s="1"/>
  <c r="P4" i="18" s="1"/>
  <c r="O9" i="22"/>
  <c r="O10" i="22" s="1"/>
  <c r="O6" i="21" s="1"/>
  <c r="N9" i="22"/>
  <c r="O11" i="22"/>
  <c r="O12" i="22" s="1"/>
  <c r="O7" i="22"/>
  <c r="O8" i="22" s="1"/>
  <c r="O5" i="22"/>
  <c r="O6" i="22" s="1"/>
  <c r="N5" i="22"/>
  <c r="S31" i="22" l="1"/>
  <c r="S29" i="22"/>
  <c r="S30" i="22"/>
  <c r="S9" i="22"/>
  <c r="S10" i="22" s="1"/>
  <c r="S32" i="22"/>
  <c r="N6" i="22"/>
  <c r="N7" i="22"/>
  <c r="T9" i="22"/>
  <c r="N11" i="22"/>
  <c r="N10" i="22"/>
  <c r="N6" i="21" s="1"/>
  <c r="T11" i="22" l="1"/>
  <c r="N12" i="22"/>
  <c r="S11" i="22"/>
  <c r="S12" i="22" s="1"/>
  <c r="S7" i="22"/>
  <c r="S8" i="22" s="1"/>
  <c r="N8" i="22"/>
  <c r="T7" i="22"/>
  <c r="I13" i="22"/>
  <c r="S13" i="22" s="1"/>
  <c r="S14" i="22" s="1"/>
  <c r="I1161" i="22"/>
  <c r="S1161" i="22" l="1"/>
  <c r="S1149" i="22"/>
  <c r="I17" i="22"/>
  <c r="T13" i="22"/>
  <c r="I14" i="22"/>
  <c r="I18" i="22" l="1"/>
  <c r="T17" i="22"/>
  <c r="S17" i="22"/>
  <c r="S18" i="22" s="1"/>
  <c r="S1136" i="22"/>
  <c r="I15" i="22"/>
  <c r="I5" i="22"/>
  <c r="T5" i="22" l="1"/>
  <c r="I6" i="22"/>
  <c r="S5" i="22"/>
  <c r="S6" i="22" s="1"/>
  <c r="S15" i="22"/>
  <c r="S16" i="22" s="1"/>
  <c r="T15" i="22"/>
  <c r="I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Cyril Jouhanneau</author>
  </authors>
  <commentList>
    <comment ref="R5" authorId="0" shapeId="0" xr:uid="{EAC0893A-667C-48DE-92D0-0990136A078E}">
      <text>
        <r>
          <rPr>
            <b/>
            <sz val="9"/>
            <color indexed="81"/>
            <rFont val="Tahoma"/>
            <family val="2"/>
          </rPr>
          <t>Fill here the reference of the project review findings : peer review workbook or equivalent</t>
        </r>
      </text>
    </comment>
    <comment ref="AB6" authorId="0" shapeId="0" xr:uid="{AFF09C98-78D6-4017-9290-72F9115581E4}">
      <text>
        <r>
          <rPr>
            <sz val="9"/>
            <color indexed="81"/>
            <rFont val="Tahoma"/>
            <family val="2"/>
          </rPr>
          <t>This field is only for PLM document</t>
        </r>
      </text>
    </comment>
    <comment ref="W7" authorId="0" shapeId="0" xr:uid="{25D8E5A0-C2D2-4B3A-8FB6-DFB5253A744B}">
      <text>
        <r>
          <rPr>
            <sz val="9"/>
            <color indexed="81"/>
            <rFont val="Tahoma"/>
            <family val="2"/>
          </rPr>
          <t>Template from process AEM_PROCESS_1.21.00
Last change : AEM_PROCESS_1.20.00</t>
        </r>
      </text>
    </comment>
    <comment ref="L9" authorId="0" shapeId="0" xr:uid="{732D0DD4-F9AD-468D-A5A9-0FDFBFFDFB93}">
      <text>
        <r>
          <rPr>
            <sz val="9"/>
            <color indexed="81"/>
            <rFont val="Tahoma"/>
            <family val="2"/>
          </rPr>
          <t>If the document Project list members (TEM461) is not used, please write the reviewers names</t>
        </r>
      </text>
    </comment>
    <comment ref="W9" authorId="0" shapeId="0" xr:uid="{F8ACB135-E8CD-499D-9DC7-A3DC06BDA5B9}">
      <text>
        <r>
          <rPr>
            <sz val="9"/>
            <color indexed="81"/>
            <rFont val="Tahoma"/>
            <family val="2"/>
          </rPr>
          <t>If the document Project list members (TEM461) is not used, please write the reviewers names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Johannes Kask</author>
  </authors>
  <commentList>
    <comment ref="B15" authorId="0" shapeId="0" xr:uid="{18DCF7D5-FA85-43F1-AA5D-F19B8530DFB4}">
      <text>
        <r>
          <rPr>
            <sz val="8"/>
            <color indexed="81"/>
            <rFont val="Tahoma"/>
            <family val="2"/>
          </rPr>
          <t>Insert name of tabs included in the document</t>
        </r>
        <r>
          <rPr>
            <sz val="8"/>
            <color indexed="81"/>
            <rFont val="Tahoma"/>
            <family val="2"/>
          </rPr>
          <t xml:space="preserve">
</t>
        </r>
      </text>
    </comment>
    <comment ref="G15" authorId="0" shapeId="0" xr:uid="{4BC081A3-53B7-450B-BD1C-007CAF4CB548}">
      <text>
        <r>
          <rPr>
            <sz val="8"/>
            <color indexed="81"/>
            <rFont val="Tahoma"/>
            <family val="2"/>
          </rPr>
          <t>Describe each Tab.</t>
        </r>
      </text>
    </comment>
    <comment ref="B22" authorId="0" shapeId="0" xr:uid="{778D7DC0-6998-4994-9FFB-C82AE83B526C}">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2" authorId="0" shapeId="0" xr:uid="{B99C6DA8-B395-4B2D-BCEC-27C87C8FAB17}">
      <text>
        <r>
          <rPr>
            <sz val="8"/>
            <color indexed="81"/>
            <rFont val="Tahoma"/>
            <family val="2"/>
          </rPr>
          <t>Date when the Revision is released</t>
        </r>
      </text>
    </comment>
    <comment ref="I22" authorId="0" shapeId="0" xr:uid="{F084A8AF-C730-4C9C-B205-EB41AE281699}">
      <text>
        <r>
          <rPr>
            <sz val="8"/>
            <color indexed="81"/>
            <rFont val="Tahoma"/>
            <family val="2"/>
          </rPr>
          <t>Author of the document. Authors if several.</t>
        </r>
      </text>
    </comment>
    <comment ref="R22" authorId="0" shapeId="0" xr:uid="{0188EE38-1BCF-4F04-B40B-9CE0C14844F4}">
      <text>
        <r>
          <rPr>
            <sz val="8"/>
            <color indexed="81"/>
            <rFont val="Tahoma"/>
            <family val="2"/>
          </rPr>
          <t>Description or comment on the version. E.g. updated after meeting etc.</t>
        </r>
      </text>
    </comment>
    <comment ref="B32" authorId="0" shapeId="0" xr:uid="{002339D6-93CC-42C3-B8F8-5F8C2FC237CB}">
      <text>
        <r>
          <rPr>
            <sz val="8"/>
            <color indexed="81"/>
            <rFont val="Tahoma"/>
            <family val="2"/>
          </rPr>
          <t>ID of possible reference documents. Any ID can be used, suggestion is [Int1], [Int2] etc. for internal references and [Ext1], [Ext2] etc. for external references</t>
        </r>
      </text>
    </comment>
    <comment ref="E32" authorId="0" shapeId="0" xr:uid="{5537B0C1-9449-49E6-9D45-3BA278664AD6}">
      <text>
        <r>
          <rPr>
            <sz val="8"/>
            <color indexed="81"/>
            <rFont val="Tahoma"/>
            <family val="2"/>
          </rPr>
          <t>Title of reference documents.</t>
        </r>
      </text>
    </comment>
    <comment ref="Y32" authorId="0" shapeId="0" xr:uid="{E7775047-E8D1-4F81-A2C2-C99CD351042A}">
      <text>
        <r>
          <rPr>
            <sz val="8"/>
            <color indexed="81"/>
            <rFont val="Tahoma"/>
            <family val="2"/>
          </rPr>
          <t>Reference number, e.g. E123456 and revision of the reference.</t>
        </r>
      </text>
    </comment>
    <comment ref="B38" authorId="0" shapeId="0" xr:uid="{388C10B0-6A81-4F1B-AE33-7A15261C26D9}">
      <text>
        <r>
          <rPr>
            <sz val="8"/>
            <color indexed="81"/>
            <rFont val="Tahoma"/>
            <family val="2"/>
          </rPr>
          <t>ID of possible reference documents. Any ID can be used, suggestion is [Int1], [Int2] etc. for internal references and [Ext1], [Ext2] etc. for external references</t>
        </r>
      </text>
    </comment>
    <comment ref="E38" authorId="0" shapeId="0" xr:uid="{3B405F7B-96A3-49A9-BE91-838CA389AF0E}">
      <text>
        <r>
          <rPr>
            <sz val="8"/>
            <color indexed="81"/>
            <rFont val="Tahoma"/>
            <family val="2"/>
          </rPr>
          <t>Title of reference documents.</t>
        </r>
      </text>
    </comment>
    <comment ref="Y38" authorId="0" shapeId="0" xr:uid="{847C7CC7-6B3B-4C98-8923-66D743AB7241}">
      <text>
        <r>
          <rPr>
            <sz val="8"/>
            <color indexed="81"/>
            <rFont val="Tahoma"/>
            <family val="2"/>
          </rPr>
          <t>Reference number, e.g. E123456 and revision of the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Daniel Balanean</author>
  </authors>
  <commentList>
    <comment ref="E1" authorId="0" shapeId="0" xr:uid="{D4BFAD14-4B2E-4291-9623-A42008A9A318}">
      <text>
        <r>
          <rPr>
            <b/>
            <sz val="9"/>
            <color indexed="81"/>
            <rFont val="Tahoma"/>
            <family val="2"/>
          </rPr>
          <t>Daniel Balanean:</t>
        </r>
        <r>
          <rPr>
            <sz val="9"/>
            <color indexed="81"/>
            <rFont val="Tahoma"/>
            <family val="2"/>
          </rPr>
          <t xml:space="preserve">
Update Formula on row 1 if columns change (ex. no. of releases). Start with 1 at column C.</t>
        </r>
      </text>
    </comment>
    <comment ref="J17" authorId="0" shapeId="0" xr:uid="{C89AB863-579C-4ED4-8E17-7EE4D0E7366B}">
      <text>
        <r>
          <rPr>
            <b/>
            <sz val="9"/>
            <color indexed="81"/>
            <rFont val="Tahoma"/>
            <charset val="1"/>
          </rPr>
          <t>Daniel Balanean:</t>
        </r>
        <r>
          <rPr>
            <sz val="9"/>
            <color indexed="81"/>
            <rFont val="Tahoma"/>
            <charset val="1"/>
          </rPr>
          <t xml:space="preserve">
100% K-Matrix First Release / integration
Deadline for K-Matrix availability: xx.yy.zz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Daniel Andris</author>
  </authors>
  <commentList>
    <comment ref="S2" authorId="0" shapeId="0" xr:uid="{173485D0-43BD-47A0-BF3F-EA8ACADF8E03}">
      <text>
        <r>
          <rPr>
            <sz val="9"/>
            <color indexed="81"/>
            <rFont val="Tahoma"/>
            <family val="2"/>
          </rPr>
          <t>Mandatory if the feature feasibility is "NO".</t>
        </r>
      </text>
    </comment>
    <comment ref="N3" authorId="0" shapeId="0" xr:uid="{39B3246E-FC42-463B-B8CE-3F0A542B724C}">
      <text>
        <r>
          <rPr>
            <sz val="9"/>
            <color indexed="81"/>
            <rFont val="Tahoma"/>
            <family val="2"/>
          </rPr>
          <t>Support could also be overall, not necessarily split per feature.
Recommandation is to use a percentage of each feature system development and testing effort (for example 15%).</t>
        </r>
      </text>
    </comment>
    <comment ref="O3" authorId="0" shapeId="0" xr:uid="{485B34F3-D494-4600-A0D7-2BC0ED3CA757}">
      <text>
        <r>
          <rPr>
            <sz val="9"/>
            <color indexed="81"/>
            <rFont val="Tahoma"/>
            <family val="2"/>
          </rPr>
          <t>Support could also be overall, not necessarily split per feature.
Recommandation is to use a percentage of each feature system development and testing effort (for example 5%).</t>
        </r>
      </text>
    </comment>
    <comment ref="P3" authorId="0" shapeId="0" xr:uid="{7F8FB08B-E787-4245-9D39-521994900E98}">
      <text>
        <r>
          <rPr>
            <sz val="9"/>
            <color indexed="81"/>
            <rFont val="Tahoma"/>
            <family val="2"/>
          </rPr>
          <t>Support could also be split per feature, whatever fits the estimation method/schedule better, not necessarily split per feature.</t>
        </r>
      </text>
    </comment>
    <comment ref="F33" authorId="0" shapeId="0" xr:uid="{F6C7EB1E-37A8-439B-893C-8D64B0B62DF3}">
      <text>
        <r>
          <rPr>
            <sz val="9"/>
            <color indexed="81"/>
            <rFont val="Tahoma"/>
            <family val="2"/>
          </rPr>
          <t>All estimates must be based on either:
- an estimation method
- similar project estimate records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 Andris</author>
  </authors>
  <commentList>
    <comment ref="J2" authorId="0" shapeId="0" xr:uid="{9CE5214B-9208-4E30-BDA1-F715FC7B8A9F}">
      <text>
        <r>
          <rPr>
            <sz val="9"/>
            <color indexed="81"/>
            <rFont val="Tahoma"/>
            <family val="2"/>
          </rPr>
          <t>Mandatory if the resource feasibility is "NO".</t>
        </r>
      </text>
    </comment>
    <comment ref="K2" authorId="0" shapeId="0" xr:uid="{234B2402-B73F-461F-9A73-8F89107513FF}">
      <text>
        <r>
          <rPr>
            <sz val="9"/>
            <color indexed="81"/>
            <rFont val="Tahoma"/>
            <family val="2"/>
          </rPr>
          <t xml:space="preserve">Mandatory if the resource feasibility is "NO".
</t>
        </r>
      </text>
    </comment>
    <comment ref="Q2" authorId="0" shapeId="0" xr:uid="{22EAD3E4-C837-4651-823D-0671FC57A759}">
      <text>
        <r>
          <rPr>
            <sz val="9"/>
            <color indexed="81"/>
            <rFont val="Tahoma"/>
            <family val="2"/>
          </rPr>
          <t>Mandatory if the cost feasibility is "NO".</t>
        </r>
      </text>
    </comment>
    <comment ref="R2" authorId="0" shapeId="0" xr:uid="{25EFDEBB-9FA1-473C-8D32-6514E938E09E}">
      <text>
        <r>
          <rPr>
            <sz val="9"/>
            <color indexed="81"/>
            <rFont val="Tahoma"/>
            <family val="2"/>
          </rPr>
          <t>Mandatory if the cost feasibility is "NO".</t>
        </r>
      </text>
    </comment>
    <comment ref="G4" authorId="0" shapeId="0" xr:uid="{D054B3DC-269E-4BE7-9AE0-20163D2FA581}">
      <text>
        <r>
          <rPr>
            <sz val="9"/>
            <color indexed="81"/>
            <rFont val="Tahoma"/>
            <family val="2"/>
          </rPr>
          <t>Assumption: 146 working hours per month</t>
        </r>
      </text>
    </comment>
  </commentList>
</comments>
</file>

<file path=xl/sharedStrings.xml><?xml version="1.0" encoding="utf-8"?>
<sst xmlns="http://schemas.openxmlformats.org/spreadsheetml/2006/main" count="1595" uniqueCount="341">
  <si>
    <t>Revision</t>
  </si>
  <si>
    <t>Project Number &amp; Name</t>
  </si>
  <si>
    <t>Document state</t>
  </si>
  <si>
    <t>Document id</t>
  </si>
  <si>
    <t>Document title</t>
  </si>
  <si>
    <t>Version</t>
  </si>
  <si>
    <t>Description/comment</t>
  </si>
  <si>
    <t>Tab</t>
  </si>
  <si>
    <t>ID</t>
  </si>
  <si>
    <t>Title</t>
  </si>
  <si>
    <t>Reference &amp; revision</t>
  </si>
  <si>
    <t>Tab Name</t>
  </si>
  <si>
    <t>Date</t>
  </si>
  <si>
    <t>Author(s)</t>
  </si>
  <si>
    <t>Description/Comment</t>
  </si>
  <si>
    <t>TAB - General Information</t>
  </si>
  <si>
    <t>Template</t>
  </si>
  <si>
    <t>1. General Information</t>
  </si>
  <si>
    <t>1.1. Table of content</t>
  </si>
  <si>
    <t>Date of release</t>
  </si>
  <si>
    <t>Author</t>
  </si>
  <si>
    <t>Review</t>
  </si>
  <si>
    <t>Approval</t>
  </si>
  <si>
    <t>Executive summary</t>
  </si>
  <si>
    <t>* Template history is found in the CM tool used for templates</t>
  </si>
  <si>
    <t>1.2. Revision History *</t>
  </si>
  <si>
    <t>Terminology</t>
  </si>
  <si>
    <t>1.5. Terminology and definitions</t>
  </si>
  <si>
    <t>2. Guide (help)</t>
  </si>
  <si>
    <t>Title:</t>
  </si>
  <si>
    <t>FrontPage</t>
  </si>
  <si>
    <t>General info</t>
  </si>
  <si>
    <t>This sheet : contains history, reference, purpose, scope, definition and guide</t>
  </si>
  <si>
    <t>Content</t>
  </si>
  <si>
    <t>Generic terminology</t>
  </si>
  <si>
    <t>See acronyms in AEM process wiki</t>
  </si>
  <si>
    <r>
      <t xml:space="preserve">Distribution </t>
    </r>
    <r>
      <rPr>
        <b/>
        <sz val="8"/>
        <color theme="5"/>
        <rFont val="Arial"/>
        <family val="2"/>
      </rPr>
      <t>*</t>
    </r>
  </si>
  <si>
    <t xml:space="preserve">The front page contains information about the document.
Note :
o the blue cells are automatically filled by PLM and/or formula
</t>
  </si>
  <si>
    <t>To be fullfilled</t>
  </si>
  <si>
    <r>
      <t xml:space="preserve">See </t>
    </r>
    <r>
      <rPr>
        <sz val="8"/>
        <color rgb="FF7030A0"/>
        <rFont val="Arial"/>
        <family val="2"/>
      </rPr>
      <t>Project Master Document</t>
    </r>
    <r>
      <rPr>
        <sz val="8"/>
        <rFont val="Arial"/>
        <family val="2"/>
      </rPr>
      <t xml:space="preserve"> for the roles and </t>
    </r>
    <r>
      <rPr>
        <sz val="8"/>
        <color rgb="FF7030A0"/>
        <rFont val="Arial"/>
        <family val="2"/>
      </rPr>
      <t xml:space="preserve">Project Members List </t>
    </r>
    <r>
      <rPr>
        <sz val="8"/>
        <rFont val="Arial"/>
        <family val="2"/>
      </rPr>
      <t>for the name of people</t>
    </r>
  </si>
  <si>
    <r>
      <t xml:space="preserve">See </t>
    </r>
    <r>
      <rPr>
        <sz val="10"/>
        <color rgb="FF7030A0"/>
        <rFont val="Arial"/>
        <family val="2"/>
      </rPr>
      <t>Project Master Document</t>
    </r>
    <r>
      <rPr>
        <sz val="10"/>
        <rFont val="Arial"/>
        <family val="2"/>
      </rPr>
      <t xml:space="preserve"> for the roles and </t>
    </r>
    <r>
      <rPr>
        <sz val="10"/>
        <color rgb="FF7030A0"/>
        <rFont val="Arial"/>
        <family val="2"/>
      </rPr>
      <t>Project Members List</t>
    </r>
    <r>
      <rPr>
        <sz val="10"/>
        <rFont val="Arial"/>
        <family val="2"/>
      </rPr>
      <t xml:space="preserve"> for the name of people</t>
    </r>
  </si>
  <si>
    <t>1.3. References</t>
  </si>
  <si>
    <t>1.3.1. Referenced documents</t>
  </si>
  <si>
    <t>1.3.2. Applicable documents</t>
  </si>
  <si>
    <t>&lt;If you have some generic parameters / database, please add them here&gt;</t>
  </si>
  <si>
    <t>3. Parameters / database</t>
  </si>
  <si>
    <t>000</t>
  </si>
  <si>
    <t>27.01.2022</t>
  </si>
  <si>
    <t>Daniel Andris</t>
  </si>
  <si>
    <t>First document version</t>
  </si>
  <si>
    <t>Feature</t>
  </si>
  <si>
    <t>Feasible within Project Constraints</t>
  </si>
  <si>
    <t>Project Effort [h]</t>
  </si>
  <si>
    <t>Countermeasure</t>
  </si>
  <si>
    <t>Due Date</t>
  </si>
  <si>
    <t>Feature Name</t>
  </si>
  <si>
    <t>Feature Content</t>
  </si>
  <si>
    <t>Description</t>
  </si>
  <si>
    <t>System Engineering</t>
  </si>
  <si>
    <t>SW Development</t>
  </si>
  <si>
    <t>HW Development</t>
  </si>
  <si>
    <t>Mech Development</t>
  </si>
  <si>
    <t>Fusa Development</t>
  </si>
  <si>
    <t>Cybersec Development</t>
  </si>
  <si>
    <t>Project Management</t>
  </si>
  <si>
    <t>Feature must be implemented by Platform, not feasible to be done by the application project.</t>
  </si>
  <si>
    <t>Project Length [months]</t>
  </si>
  <si>
    <t>Resources</t>
  </si>
  <si>
    <t>Resource Feasible</t>
  </si>
  <si>
    <t>Cost</t>
  </si>
  <si>
    <t>Cost Feasible</t>
  </si>
  <si>
    <t>Effort [h]</t>
  </si>
  <si>
    <t>Required</t>
  </si>
  <si>
    <t>Available</t>
  </si>
  <si>
    <r>
      <t>Hourly Cost [</t>
    </r>
    <r>
      <rPr>
        <b/>
        <sz val="10"/>
        <color theme="1"/>
        <rFont val="Calibri"/>
        <family val="2"/>
      </rPr>
      <t>€</t>
    </r>
    <r>
      <rPr>
        <b/>
        <sz val="11"/>
        <color theme="1"/>
        <rFont val="Arial"/>
        <family val="2"/>
      </rPr>
      <t>/h]</t>
    </r>
  </si>
  <si>
    <t>Total Required</t>
  </si>
  <si>
    <t>Total Available</t>
  </si>
  <si>
    <t>More resources to be requested in the Project Kick-Off/TG0.</t>
  </si>
  <si>
    <t>SW Licenses</t>
  </si>
  <si>
    <t>Project Equipment</t>
  </si>
  <si>
    <t>Other</t>
  </si>
  <si>
    <t>Product Sample Testing</t>
  </si>
  <si>
    <r>
      <rPr>
        <b/>
        <sz val="10"/>
        <rFont val="Arial"/>
        <family val="2"/>
      </rPr>
      <t>Resource &amp; Cost Feasibility</t>
    </r>
    <r>
      <rPr>
        <sz val="10"/>
        <rFont val="Arial"/>
        <family val="2"/>
      </rPr>
      <t xml:space="preserve"> sheet
Before filling in this sheet make sure all the estimated effort is filled in in the 'Feature Feasibility' sheet.
The 'Project Length' column (in months) must be provided first. The template assumes 146 working hours per month. More or less can be used by modifying the 'Required' column (although it is not recommended to change it).
The number of available resources must then be provided for each type of resource in the 'Available' column. If there are additional resources needed by the project please insert additional rows at the end of the table. The template will compute the feasibility of the resources by its own based on the 'Project Length' and the number of available resources. Again, if any type of resource is not feasible it is mandatory to define a countermeasure and a due date. 
Next, the 'Hourly Cost' in €/h must be filled in for each type of resource. The 'Required' column is computed automatically except for the resources which are not effort-related (for those a cost must be inserted). Finally, the 'Total Available' budget must be provided and the template will compute the 'Cost Feasibile' cell.</t>
    </r>
  </si>
  <si>
    <t>General info, revision history and guideline (how to).</t>
  </si>
  <si>
    <t>Quality Assurance</t>
  </si>
  <si>
    <t>Configuration Management</t>
  </si>
  <si>
    <t>Change Request Management</t>
  </si>
  <si>
    <t>Problem Resolution Management</t>
  </si>
  <si>
    <t>Purchasing</t>
  </si>
  <si>
    <t>Total effort/discipline :</t>
  </si>
  <si>
    <t>This document facilitates the analysis of the project feasibility within the project constraints with repsect to time, cost and available resources.</t>
  </si>
  <si>
    <r>
      <t xml:space="preserve">The </t>
    </r>
    <r>
      <rPr>
        <sz val="10"/>
        <color rgb="FFFF9933"/>
        <rFont val="Arial"/>
        <family val="2"/>
      </rPr>
      <t>orange</t>
    </r>
    <r>
      <rPr>
        <sz val="10"/>
        <rFont val="Arial"/>
        <family val="2"/>
      </rPr>
      <t xml:space="preserve"> text in the 'Feature Feasbility' and 'Resource &amp; Cost Feasibility' sheets is only for guidence and should be replaced by the project specific content. 
</t>
    </r>
    <r>
      <rPr>
        <b/>
        <sz val="10"/>
        <rFont val="Arial"/>
        <family val="2"/>
      </rPr>
      <t>Feature Feasibility</t>
    </r>
    <r>
      <rPr>
        <sz val="10"/>
        <rFont val="Arial"/>
        <family val="2"/>
      </rPr>
      <t xml:space="preserve"> sheet
To start, fill in each feature (Feature Name, Feature Content and Description columns) the project needs (the information could be typically found in a Project Feature Release Plan).
After this, fill in the 'Feasible within Project Constraints' column by deciding if each feature is technically feasible for the project within the project constraints or not. If the feature is not technically feasible because of the complexity or because of the project constraints (like short development time, limited resources, lack of team knowledge etc) a countermeasure must be implemented . For this case the 'Countermeasure' and 'Due date' columns must be filled in. Countermeasure examples are: implementation by the Platform team, agreement from the customer to reduce the feature complexity to the feasible content, management commitment to staff the project with people who have the competence/knowledge to implement the feature etc.
The next step is to estimate the required effort for each feature per discipline/area. For this, it is important to ensure that either an appropriate estimation method or similar project estimate records are used in order to show the the detailed figures as breakdown/evidence of the rough estimates.
</t>
    </r>
  </si>
  <si>
    <t>Testing</t>
  </si>
  <si>
    <t>The delta can be covered by the SW developers.</t>
  </si>
  <si>
    <t>in place</t>
  </si>
  <si>
    <t>eCS Algo</t>
  </si>
  <si>
    <t>Solenoid control</t>
  </si>
  <si>
    <t>&gt; Lock/Unlock implementation
&gt; Lock/Unlock counters</t>
  </si>
  <si>
    <t>Solenoid Diagnostic</t>
  </si>
  <si>
    <t>&gt; Failure detection mechanism for solenoid</t>
  </si>
  <si>
    <t>Wake-up by wire</t>
  </si>
  <si>
    <t>Buckle+SBR</t>
  </si>
  <si>
    <t>&gt; Wake-up/Sleep strategy
&gt; Compute seat occupancy information</t>
  </si>
  <si>
    <t>Bootloader</t>
  </si>
  <si>
    <t>COM Matrix integration</t>
  </si>
  <si>
    <t>&gt; OEM arxml / com matrix integration
&gt; eCS status information based on the com matrix
&gt; SBR &amp; Buckle Status</t>
  </si>
  <si>
    <t>CAN Stack</t>
  </si>
  <si>
    <t>Implementation according to Autosar 4.3 CAN FD specification.</t>
  </si>
  <si>
    <t>AUTOSAR &amp; OS</t>
  </si>
  <si>
    <t>Implementation according to Autosar 4.3 specification.</t>
  </si>
  <si>
    <t>Self-Tests</t>
  </si>
  <si>
    <t>ECU Fault Detection</t>
  </si>
  <si>
    <t>Fault handling</t>
  </si>
  <si>
    <t>ECU-External Specific Diag</t>
  </si>
  <si>
    <t>ECU-Internal Specific Diag</t>
  </si>
  <si>
    <t>Error mapping strategy</t>
  </si>
  <si>
    <t>Temperature Sensor</t>
  </si>
  <si>
    <t>Accuracy 
Calibration
Error detection</t>
  </si>
  <si>
    <t>Nachlauf</t>
  </si>
  <si>
    <t>Low Power Mode</t>
  </si>
  <si>
    <t>Coding parameters</t>
  </si>
  <si>
    <t xml:space="preserve">Variant handling </t>
  </si>
  <si>
    <t>Handling of NVM data for different OEMs (Audi, VW)</t>
  </si>
  <si>
    <t>UNECE</t>
  </si>
  <si>
    <t>Knockout</t>
  </si>
  <si>
    <t>Knockout feature implementation based on Autoliv proposal</t>
  </si>
  <si>
    <t>Accelerometer driver implementation</t>
  </si>
  <si>
    <t xml:space="preserve">6 axis to 3 axis
</t>
  </si>
  <si>
    <t>System context</t>
  </si>
  <si>
    <t>Flash lock</t>
  </si>
  <si>
    <t>Flash locking for serial life</t>
  </si>
  <si>
    <t>Safety mechanisms</t>
  </si>
  <si>
    <t>Calibrateable ECU</t>
  </si>
  <si>
    <t>R1</t>
  </si>
  <si>
    <t>R1.1</t>
  </si>
  <si>
    <t>R2</t>
  </si>
  <si>
    <t>R3</t>
  </si>
  <si>
    <t>R3.1</t>
  </si>
  <si>
    <t>SW Release Name  &gt;</t>
  </si>
  <si>
    <t>HW Release Name  &gt;</t>
  </si>
  <si>
    <t>Feature ID / System CR</t>
  </si>
  <si>
    <t>&gt; Acceleration evaluation
&gt; Crash signal evaluation</t>
  </si>
  <si>
    <t>Full functionality according to Audi requirements.</t>
  </si>
  <si>
    <t>Mechanical</t>
  </si>
  <si>
    <t>Product Validation</t>
  </si>
  <si>
    <t>Initial estimation</t>
  </si>
  <si>
    <t>Complexity applied</t>
  </si>
  <si>
    <t>Months</t>
  </si>
  <si>
    <t>Hours / Month</t>
  </si>
  <si>
    <t>TOTAL (h)</t>
  </si>
  <si>
    <t>Res. Required</t>
  </si>
  <si>
    <t>Task</t>
  </si>
  <si>
    <t>Complexity f.</t>
  </si>
  <si>
    <t>Effort</t>
  </si>
  <si>
    <t>Proc</t>
  </si>
  <si>
    <t>Sum</t>
  </si>
  <si>
    <t>Customer Req Analysis</t>
  </si>
  <si>
    <t>Sys Requirements Creation</t>
  </si>
  <si>
    <t>Sys Requirements Verification Criteria</t>
  </si>
  <si>
    <t>Sys Requirements Review</t>
  </si>
  <si>
    <t>Sys Requirements Update after Review</t>
  </si>
  <si>
    <t>Sys Architecture Creation/Update</t>
  </si>
  <si>
    <t>Sys Arch Traceability</t>
  </si>
  <si>
    <t>Sys Architecture Review</t>
  </si>
  <si>
    <t>Sys Architecture Update after Review</t>
  </si>
  <si>
    <t>SW Requirements Creation</t>
  </si>
  <si>
    <t>SW Requirements Verification Criteria</t>
  </si>
  <si>
    <t>SW Requirements Review</t>
  </si>
  <si>
    <t>SW Requirements Update after Review</t>
  </si>
  <si>
    <t>SW Architecture Specification</t>
  </si>
  <si>
    <t>SW Architecture Specification Review</t>
  </si>
  <si>
    <t>Design Specification</t>
  </si>
  <si>
    <t>Design Specification Review</t>
  </si>
  <si>
    <t>Code Implementation</t>
  </si>
  <si>
    <t>QAC/Code Metrics Verification</t>
  </si>
  <si>
    <t>Code Review</t>
  </si>
  <si>
    <t>Unit Test Specification</t>
  </si>
  <si>
    <t>Unit Test Specification Review</t>
  </si>
  <si>
    <t>Unit Test Execution</t>
  </si>
  <si>
    <t>SW Integration Test Specification</t>
  </si>
  <si>
    <t>SW Integration Test Specification Review</t>
  </si>
  <si>
    <t>SW Integration Test Execution</t>
  </si>
  <si>
    <t>SW Qualification Test Specification</t>
  </si>
  <si>
    <t>SW Qualification Test Specification Review</t>
  </si>
  <si>
    <t>SW Qualification Test Execution</t>
  </si>
  <si>
    <t>Sys Integration Test Specification</t>
  </si>
  <si>
    <t>Sys Integration Test Specification Review</t>
  </si>
  <si>
    <t>Sys Integration Test Execution</t>
  </si>
  <si>
    <t>Sys Qualification Test Specification</t>
  </si>
  <si>
    <t>Sys Qualification Test Specification Review</t>
  </si>
  <si>
    <t>Sys Qualification Test Execution</t>
  </si>
  <si>
    <t>HW Requirements Creation</t>
  </si>
  <si>
    <t>HW Requirements Review</t>
  </si>
  <si>
    <t>HW Architecture</t>
  </si>
  <si>
    <t>Proof of Design Documentation</t>
  </si>
  <si>
    <t>Schematics Definition</t>
  </si>
  <si>
    <t>Layout Definition</t>
  </si>
  <si>
    <t>BOM Creation</t>
  </si>
  <si>
    <t>HW Design Review</t>
  </si>
  <si>
    <t>HW Tests</t>
  </si>
  <si>
    <t>EMC Test Plan Definition</t>
  </si>
  <si>
    <t>EMC Test Plan Review</t>
  </si>
  <si>
    <t>EMC Test Execution Support</t>
  </si>
  <si>
    <t>EMC Test Report Creation</t>
  </si>
  <si>
    <t>EMC Test Report Review</t>
  </si>
  <si>
    <t>Environmental Test Plan Definition</t>
  </si>
  <si>
    <t>Environmental Test Plan Review</t>
  </si>
  <si>
    <t>Environmental Test Execution Support</t>
  </si>
  <si>
    <t>Environmental Test Report Creation</t>
  </si>
  <si>
    <t>Environmental Test Report Review</t>
  </si>
  <si>
    <t>Electrical Test Plan Definition</t>
  </si>
  <si>
    <t>Electrical Test Plan Review</t>
  </si>
  <si>
    <t>Electrical Test Execution Support</t>
  </si>
  <si>
    <t>Electrical Test Report Creation</t>
  </si>
  <si>
    <t>Electrical Test Report Review</t>
  </si>
  <si>
    <t>Sys Eng</t>
  </si>
  <si>
    <t>SW Dev</t>
  </si>
  <si>
    <t>Requirements</t>
  </si>
  <si>
    <t>AVERAGE/Month</t>
  </si>
  <si>
    <t>Sys Eng (h)</t>
  </si>
  <si>
    <t>SW Dev (h)</t>
  </si>
  <si>
    <t>Testing (h)</t>
  </si>
  <si>
    <t>Program Management</t>
  </si>
  <si>
    <t>RBE</t>
  </si>
  <si>
    <t>Project Manager</t>
  </si>
  <si>
    <t>Appl. Project specific</t>
  </si>
  <si>
    <t>FCE</t>
  </si>
  <si>
    <t>Purchaser</t>
  </si>
  <si>
    <t>Design Leader</t>
  </si>
  <si>
    <t>System Engineer</t>
  </si>
  <si>
    <t>FUSA</t>
  </si>
  <si>
    <t>Optical Engineer</t>
  </si>
  <si>
    <t>AEF</t>
  </si>
  <si>
    <t xml:space="preserve">Hardware </t>
  </si>
  <si>
    <t>HW Engineer</t>
  </si>
  <si>
    <t>Mechanical Engineer</t>
  </si>
  <si>
    <t xml:space="preserve">Software </t>
  </si>
  <si>
    <t>STL</t>
  </si>
  <si>
    <t>Software Development</t>
  </si>
  <si>
    <t>SW Engineer</t>
  </si>
  <si>
    <t>Verification</t>
  </si>
  <si>
    <t>VTL</t>
  </si>
  <si>
    <t>SVTL</t>
  </si>
  <si>
    <t>Software Test</t>
  </si>
  <si>
    <t>Test Eng</t>
  </si>
  <si>
    <t>Product Validation Eng</t>
  </si>
  <si>
    <t>Quality</t>
  </si>
  <si>
    <t>SQA</t>
  </si>
  <si>
    <t>Custome HW Review</t>
  </si>
  <si>
    <r>
      <t xml:space="preserve">(UDS)
&gt; eCS specific diag services
&gt; Identifikation
</t>
    </r>
    <r>
      <rPr>
        <sz val="10"/>
        <color rgb="FFFF0000"/>
        <rFont val="Arial"/>
        <family val="2"/>
      </rPr>
      <t>&gt; Messwerte</t>
    </r>
  </si>
  <si>
    <r>
      <t xml:space="preserve">(UDS)
</t>
    </r>
    <r>
      <rPr>
        <sz val="10"/>
        <color rgb="FFFF0000"/>
        <rFont val="Arial"/>
        <family val="2"/>
      </rPr>
      <t>&gt; ALV internal diagnostic services vs mem by address?</t>
    </r>
  </si>
  <si>
    <t>Process and method</t>
  </si>
  <si>
    <t>TBD</t>
  </si>
  <si>
    <t>Template released</t>
  </si>
  <si>
    <t>TEM578</t>
  </si>
  <si>
    <t>2022-03</t>
  </si>
  <si>
    <t>Project feasibility analysis</t>
  </si>
  <si>
    <t>Network Management</t>
  </si>
  <si>
    <t>SELECT &gt;&gt;&gt;</t>
  </si>
  <si>
    <t>Sum Mech</t>
  </si>
  <si>
    <t>Sum HW</t>
  </si>
  <si>
    <t>Total estimated hours</t>
  </si>
  <si>
    <t>Forecasted hours</t>
  </si>
  <si>
    <t>Initial Forecasted hours</t>
  </si>
  <si>
    <t>P. Validation (h)</t>
  </si>
  <si>
    <t>No. Valid Eng.</t>
  </si>
  <si>
    <t>Hardware (h)</t>
  </si>
  <si>
    <t>No. HW Eng.</t>
  </si>
  <si>
    <t>Mechanical (h)</t>
  </si>
  <si>
    <t>No. Mech Eng.</t>
  </si>
  <si>
    <t>No. Sys Eng</t>
  </si>
  <si>
    <t>No. SW Eng</t>
  </si>
  <si>
    <t>No. Test Eng</t>
  </si>
  <si>
    <t>Sum Valid</t>
  </si>
  <si>
    <t>Duration (monts) &gt;</t>
  </si>
  <si>
    <t>Features/release &gt;</t>
  </si>
  <si>
    <t>Project Manager (h)</t>
  </si>
  <si>
    <t>Quality (h)</t>
  </si>
  <si>
    <t>Purchasing (%)</t>
  </si>
  <si>
    <t>Quality (%)</t>
  </si>
  <si>
    <t>Project Manager (%)</t>
  </si>
  <si>
    <t>Purchasing (h)</t>
  </si>
  <si>
    <t>Concept SW 0</t>
  </si>
  <si>
    <t>R2.1</t>
  </si>
  <si>
    <t>R3.2</t>
  </si>
  <si>
    <t>SW 1</t>
  </si>
  <si>
    <t>SW 1.1</t>
  </si>
  <si>
    <t>SW 2</t>
  </si>
  <si>
    <t>SW 2.1</t>
  </si>
  <si>
    <t>SW 3</t>
  </si>
  <si>
    <t>SW 3.1</t>
  </si>
  <si>
    <t>SW 3.2</t>
  </si>
  <si>
    <t>HW A2</t>
  </si>
  <si>
    <t>HW B1</t>
  </si>
  <si>
    <t>HW B2</t>
  </si>
  <si>
    <t>HW C1</t>
  </si>
  <si>
    <t>Temperature adaptation</t>
  </si>
  <si>
    <t>Concept</t>
  </si>
  <si>
    <t>R2.2</t>
  </si>
  <si>
    <t>SW 2.2</t>
  </si>
  <si>
    <t>old HW</t>
  </si>
  <si>
    <t>2022-08-01: For SW 1 Flashing available based on TR6 BL</t>
  </si>
  <si>
    <t>old HW
2022-08-01: Rework needed for new HW</t>
  </si>
  <si>
    <t>DV</t>
  </si>
  <si>
    <t>especially seat occupancy information (&gt; impact on safety belt warnings)</t>
  </si>
  <si>
    <t>Further discussion</t>
  </si>
  <si>
    <t>R1.2</t>
  </si>
  <si>
    <t>SW 1.2</t>
  </si>
  <si>
    <t>ACC; SpiIf; Spi; Port</t>
  </si>
  <si>
    <t>eCS</t>
  </si>
  <si>
    <t>FSM; SAD; Port; Pwm; MMG</t>
  </si>
  <si>
    <t>SAD</t>
  </si>
  <si>
    <t>LPM; EcuMIf;BswMIf; NmIf; Nm; BswM;EcuM; Mcu;SBC; Spi;SpiIf</t>
  </si>
  <si>
    <t>ComStack; CIL</t>
  </si>
  <si>
    <t>ComStack</t>
  </si>
  <si>
    <t>PhysCIf:AdcIf;Adc;SAD;ATM</t>
  </si>
  <si>
    <t>Dem</t>
  </si>
  <si>
    <t>DIA;Dcm;DcmIf</t>
  </si>
  <si>
    <t>CIL</t>
  </si>
  <si>
    <t>PhysCIf</t>
  </si>
  <si>
    <t>SW Module</t>
  </si>
  <si>
    <t>Notes</t>
  </si>
  <si>
    <t>HW/Mechanics will be delayed due to connector change</t>
  </si>
  <si>
    <t xml:space="preserve">2022-08-17 VW: K-Matrix/ARXML will be shared in CW35
2022-08-01: Draft version integration in SW 1. 
(Released version announced for mid november 2022, with no major differences - decission for the SW to be integrated in, to be taken based on the differences.)
</t>
  </si>
  <si>
    <t>on track</t>
  </si>
  <si>
    <t>started in advance</t>
  </si>
  <si>
    <t xml:space="preserve">started in advance (GDP version) </t>
  </si>
  <si>
    <t>Ageing compensation</t>
  </si>
  <si>
    <t>Status 2022-09-20 vs. Concept</t>
  </si>
  <si>
    <t>SW-HW Integration for RBE HW completed. Functional</t>
  </si>
  <si>
    <t>Months:</t>
  </si>
  <si>
    <t>Phase:</t>
  </si>
  <si>
    <t>SW Dev:</t>
  </si>
  <si>
    <t>Rel Content</t>
  </si>
  <si>
    <t>100% SW</t>
  </si>
  <si>
    <t>SW Release Name:</t>
  </si>
  <si>
    <t>HW Release Name:</t>
  </si>
  <si>
    <t>Release Date:</t>
  </si>
  <si>
    <t>Release Date=&gt;Start</t>
  </si>
  <si>
    <t>OpenProject Task ID</t>
  </si>
  <si>
    <t>OpenProject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</si>
</sst>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yyyy\-mm\-dd"/>
  </numFmts>
  <fonts count="62" x14ac:knownFonts="1">
    <font>
      <sz val="10"/>
      <name val="Arial"/>
    </font>
    <font>
      <sz val="11"/>
      <color theme="1"/>
      <name val="Calibri"/>
      <family val="2"/>
      <scheme val="minor"/>
    </font>
    <font>
      <sz val="10"/>
      <name val="Arial"/>
      <family val="2"/>
    </font>
    <font>
      <b/>
      <sz val="10"/>
      <name val="Arial"/>
      <family val="2"/>
    </font>
    <font>
      <sz val="8"/>
      <name val="Arial"/>
      <family val="2"/>
    </font>
    <font>
      <sz val="10"/>
      <name val="Arial"/>
      <family val="2"/>
    </font>
    <font>
      <sz val="10"/>
      <color indexed="12"/>
      <name val="Arial"/>
      <family val="2"/>
    </font>
    <font>
      <i/>
      <sz val="8"/>
      <name val="Arial"/>
      <family val="2"/>
    </font>
    <font>
      <b/>
      <i/>
      <sz val="14"/>
      <name val="Arial"/>
      <family val="2"/>
    </font>
    <font>
      <b/>
      <sz val="10"/>
      <color indexed="9"/>
      <name val="Arial"/>
      <family val="2"/>
    </font>
    <font>
      <i/>
      <sz val="10"/>
      <name val="Arial"/>
      <family val="2"/>
    </font>
    <font>
      <b/>
      <i/>
      <sz val="20"/>
      <name val="Arial"/>
      <family val="2"/>
    </font>
    <font>
      <b/>
      <i/>
      <sz val="10"/>
      <name val="Arial"/>
      <family val="2"/>
    </font>
    <font>
      <b/>
      <i/>
      <sz val="16"/>
      <name val="Arial"/>
      <family val="2"/>
    </font>
    <font>
      <sz val="8"/>
      <color indexed="81"/>
      <name val="Tahoma"/>
      <family val="2"/>
    </font>
    <font>
      <i/>
      <sz val="14"/>
      <name val="Arial"/>
      <family val="2"/>
    </font>
    <font>
      <i/>
      <sz val="8"/>
      <name val="Times New Roman"/>
      <family val="1"/>
    </font>
    <font>
      <i/>
      <sz val="8"/>
      <color rgb="FF0070C0"/>
      <name val="Arial"/>
      <family val="2"/>
    </font>
    <font>
      <b/>
      <sz val="20"/>
      <color rgb="FF000080"/>
      <name val="Arial"/>
      <family val="2"/>
    </font>
    <font>
      <sz val="10"/>
      <color rgb="FFC00000"/>
      <name val="Arial"/>
      <family val="2"/>
    </font>
    <font>
      <b/>
      <sz val="10"/>
      <color rgb="FFC00000"/>
      <name val="Arial"/>
      <family val="2"/>
    </font>
    <font>
      <b/>
      <sz val="8"/>
      <color theme="0"/>
      <name val="Arial"/>
      <family val="2"/>
    </font>
    <font>
      <b/>
      <sz val="10"/>
      <color theme="0"/>
      <name val="Arial"/>
      <family val="2"/>
    </font>
    <font>
      <b/>
      <i/>
      <sz val="10"/>
      <color rgb="FF000080"/>
      <name val="Arial"/>
      <family val="2"/>
    </font>
    <font>
      <i/>
      <sz val="8"/>
      <color rgb="FF000080"/>
      <name val="Arial"/>
      <family val="2"/>
    </font>
    <font>
      <sz val="10"/>
      <color rgb="FF000080"/>
      <name val="Arial"/>
      <family val="2"/>
    </font>
    <font>
      <u/>
      <sz val="10"/>
      <color theme="10"/>
      <name val="Arial"/>
      <family val="2"/>
    </font>
    <font>
      <b/>
      <sz val="9"/>
      <color indexed="81"/>
      <name val="Tahoma"/>
      <family val="2"/>
    </font>
    <font>
      <sz val="10"/>
      <name val="Arial"/>
      <family val="2"/>
    </font>
    <font>
      <sz val="10"/>
      <color indexed="12"/>
      <name val="Arial"/>
      <family val="2"/>
    </font>
    <font>
      <sz val="9"/>
      <color indexed="81"/>
      <name val="Tahoma"/>
      <family val="2"/>
    </font>
    <font>
      <b/>
      <sz val="8"/>
      <color theme="5"/>
      <name val="Arial"/>
      <family val="2"/>
    </font>
    <font>
      <sz val="8"/>
      <color theme="5"/>
      <name val="Arial"/>
      <family val="2"/>
    </font>
    <font>
      <sz val="8"/>
      <color rgb="FF7030A0"/>
      <name val="Arial"/>
      <family val="2"/>
    </font>
    <font>
      <b/>
      <sz val="8"/>
      <name val="Arial"/>
      <family val="2"/>
    </font>
    <font>
      <sz val="10"/>
      <color rgb="FF7030A0"/>
      <name val="Arial"/>
      <family val="2"/>
    </font>
    <font>
      <sz val="10"/>
      <color theme="1"/>
      <name val="Arial"/>
      <family val="2"/>
    </font>
    <font>
      <b/>
      <sz val="10"/>
      <color theme="1"/>
      <name val="Arial"/>
      <family val="2"/>
    </font>
    <font>
      <b/>
      <sz val="11"/>
      <color theme="1"/>
      <name val="Arial"/>
      <family val="2"/>
    </font>
    <font>
      <b/>
      <sz val="12"/>
      <color theme="1"/>
      <name val="Arial"/>
      <family val="2"/>
    </font>
    <font>
      <b/>
      <sz val="10"/>
      <color theme="9" tint="-0.249977111117893"/>
      <name val="Arial"/>
      <family val="2"/>
    </font>
    <font>
      <sz val="10"/>
      <color theme="9" tint="-0.249977111117893"/>
      <name val="Arial"/>
      <family val="2"/>
    </font>
    <font>
      <b/>
      <sz val="10"/>
      <color theme="1"/>
      <name val="Calibri"/>
      <family val="2"/>
    </font>
    <font>
      <sz val="10"/>
      <color rgb="FFFF9933"/>
      <name val="Arial"/>
      <family val="2"/>
    </font>
    <font>
      <strike/>
      <sz val="10"/>
      <name val="Arial"/>
      <family val="2"/>
    </font>
    <font>
      <sz val="10"/>
      <color rgb="FFFF0000"/>
      <name val="Arial"/>
      <family val="2"/>
    </font>
    <font>
      <b/>
      <sz val="10"/>
      <color theme="0" tint="-0.499984740745262"/>
      <name val="Arial"/>
      <family val="2"/>
    </font>
    <font>
      <b/>
      <sz val="9"/>
      <color theme="1"/>
      <name val="Arial"/>
      <family val="2"/>
    </font>
    <font>
      <sz val="10"/>
      <color rgb="FF00B0F0"/>
      <name val="Arial"/>
      <family val="2"/>
    </font>
    <font>
      <sz val="8"/>
      <color rgb="FFFF0000"/>
      <name val="Arial"/>
      <family val="2"/>
    </font>
    <font>
      <b/>
      <sz val="10"/>
      <color rgb="FFFF0000"/>
      <name val="Arial"/>
      <family val="2"/>
    </font>
    <font>
      <sz val="9"/>
      <color theme="1"/>
      <name val="Arial"/>
      <family val="2"/>
    </font>
    <font>
      <sz val="10"/>
      <name val="Arial"/>
      <family val="2"/>
    </font>
    <font>
      <b/>
      <sz val="8"/>
      <color rgb="FFFF0000"/>
      <name val="Arial"/>
      <family val="2"/>
    </font>
    <font>
      <sz val="8"/>
      <color rgb="FF0000FF"/>
      <name val="Arial"/>
      <family val="2"/>
    </font>
    <font>
      <sz val="8"/>
      <color theme="0"/>
      <name val="Arial"/>
      <family val="2"/>
    </font>
    <font>
      <sz val="8"/>
      <name val="Arial"/>
      <family val="2"/>
    </font>
    <font>
      <sz val="9"/>
      <color indexed="81"/>
      <name val="Tahoma"/>
      <charset val="1"/>
    </font>
    <font>
      <b/>
      <sz val="9"/>
      <color indexed="81"/>
      <name val="Tahoma"/>
      <charset val="1"/>
    </font>
    <font>
      <b/>
      <sz val="10"/>
      <color rgb="FF00B050"/>
      <name val="Arial"/>
      <family val="2"/>
    </font>
    <font>
      <sz val="10"/>
      <color rgb="FF00B050"/>
      <name val="Arial"/>
      <family val="2"/>
    </font>
    <font>
      <b/>
      <sz val="8"/>
      <color rgb="FF7030A0"/>
      <name val="Arial"/>
      <family val="2"/>
    </font>
  </fonts>
  <fills count="30">
    <fill>
      <patternFill patternType="none"/>
    </fill>
    <fill>
      <patternFill patternType="gray125"/>
    </fill>
    <fill>
      <patternFill patternType="solid">
        <fgColor indexed="65"/>
        <bgColor indexed="10"/>
      </patternFill>
    </fill>
    <fill>
      <patternFill patternType="solid">
        <fgColor indexed="18"/>
        <bgColor indexed="64"/>
      </patternFill>
    </fill>
    <fill>
      <patternFill patternType="solid">
        <fgColor theme="0" tint="-0.499984740745262"/>
        <bgColor indexed="64"/>
      </patternFill>
    </fill>
    <fill>
      <patternFill patternType="solid">
        <fgColor rgb="FF000080"/>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6"/>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39997558519241921"/>
        <bgColor indexed="64"/>
      </patternFill>
    </fill>
  </fills>
  <borders count="6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rgb="FF000080"/>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indexed="64"/>
      </top>
      <bottom style="thin">
        <color indexed="64"/>
      </bottom>
      <diagonal/>
    </border>
    <border>
      <left style="thin">
        <color auto="1"/>
      </left>
      <right style="thin">
        <color auto="1"/>
      </right>
      <top/>
      <bottom style="medium">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style="medium">
        <color indexed="64"/>
      </top>
      <bottom style="thin">
        <color auto="1"/>
      </bottom>
      <diagonal/>
    </border>
    <border>
      <left style="medium">
        <color indexed="64"/>
      </left>
      <right/>
      <top style="thin">
        <color indexed="64"/>
      </top>
      <bottom/>
      <diagonal/>
    </border>
    <border>
      <left style="medium">
        <color auto="1"/>
      </left>
      <right/>
      <top/>
      <bottom/>
      <diagonal/>
    </border>
    <border>
      <left style="medium">
        <color indexed="64"/>
      </left>
      <right/>
      <top/>
      <bottom style="medium">
        <color auto="1"/>
      </bottom>
      <diagonal/>
    </border>
    <border>
      <left/>
      <right style="thin">
        <color auto="1"/>
      </right>
      <top/>
      <bottom style="medium">
        <color auto="1"/>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right style="medium">
        <color auto="1"/>
      </right>
      <top style="medium">
        <color auto="1"/>
      </top>
      <bottom style="thin">
        <color auto="1"/>
      </bottom>
      <diagonal/>
    </border>
    <border>
      <left style="medium">
        <color indexed="64"/>
      </left>
      <right style="thin">
        <color indexed="64"/>
      </right>
      <top/>
      <bottom/>
      <diagonal/>
    </border>
    <border>
      <left/>
      <right style="medium">
        <color auto="1"/>
      </right>
      <top/>
      <bottom/>
      <diagonal/>
    </border>
    <border>
      <left/>
      <right style="medium">
        <color indexed="64"/>
      </right>
      <top/>
      <bottom style="thin">
        <color auto="1"/>
      </bottom>
      <diagonal/>
    </border>
    <border>
      <left style="thin">
        <color indexed="64"/>
      </left>
      <right style="medium">
        <color indexed="64"/>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medium">
        <color indexed="64"/>
      </left>
      <right style="thin">
        <color auto="1"/>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top style="medium">
        <color indexed="64"/>
      </top>
      <bottom style="medium">
        <color indexed="64"/>
      </bottom>
      <diagonal/>
    </border>
    <border>
      <left style="thin">
        <color auto="1"/>
      </left>
      <right/>
      <top style="thin">
        <color auto="1"/>
      </top>
      <bottom style="medium">
        <color auto="1"/>
      </bottom>
      <diagonal/>
    </border>
    <border>
      <left style="medium">
        <color indexed="23"/>
      </left>
      <right/>
      <top/>
      <bottom/>
      <diagonal/>
    </border>
    <border>
      <left/>
      <right style="medium">
        <color indexed="23"/>
      </right>
      <top/>
      <bottom/>
      <diagonal/>
    </border>
    <border>
      <left/>
      <right style="thin">
        <color auto="1"/>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style="medium">
        <color indexed="64"/>
      </bottom>
      <diagonal/>
    </border>
    <border>
      <left/>
      <right style="medium">
        <color indexed="64"/>
      </right>
      <top/>
      <bottom/>
      <diagonal/>
    </border>
    <border>
      <left/>
      <right/>
      <top style="medium">
        <color auto="1"/>
      </top>
      <bottom/>
      <diagonal/>
    </border>
  </borders>
  <cellStyleXfs count="6">
    <xf numFmtId="0" fontId="0" fillId="0" borderId="0"/>
    <xf numFmtId="0" fontId="26" fillId="0" borderId="0" applyNumberFormat="0" applyFill="0" applyBorder="0" applyAlignment="0" applyProtection="0"/>
    <xf numFmtId="0" fontId="1" fillId="0" borderId="0"/>
    <xf numFmtId="0" fontId="36" fillId="0" borderId="0"/>
    <xf numFmtId="9" fontId="36" fillId="0" borderId="0" applyFont="0" applyFill="0" applyBorder="0" applyAlignment="0" applyProtection="0"/>
    <xf numFmtId="9" fontId="52" fillId="0" borderId="0" applyFont="0" applyFill="0" applyBorder="0" applyAlignment="0" applyProtection="0"/>
  </cellStyleXfs>
  <cellXfs count="529">
    <xf numFmtId="0" fontId="0" fillId="0" borderId="0" xfId="0"/>
    <xf numFmtId="0" fontId="0" fillId="0" borderId="0" xfId="0" applyAlignment="1">
      <alignment vertical="center"/>
    </xf>
    <xf numFmtId="0" fontId="0" fillId="0" borderId="0" xfId="0" applyAlignment="1" applyProtection="1">
      <alignment vertical="center"/>
    </xf>
    <xf numFmtId="0" fontId="6" fillId="0" borderId="0" xfId="0" applyFont="1" applyFill="1" applyAlignment="1" applyProtection="1">
      <alignment vertical="center" wrapText="1"/>
    </xf>
    <xf numFmtId="164" fontId="6" fillId="0" borderId="0" xfId="0" applyNumberFormat="1" applyFont="1" applyFill="1" applyBorder="1" applyAlignment="1" applyProtection="1">
      <alignment horizontal="center" vertical="center" wrapText="1"/>
    </xf>
    <xf numFmtId="20" fontId="6" fillId="0" borderId="0" xfId="0" applyNumberFormat="1" applyFont="1" applyFill="1" applyBorder="1" applyAlignment="1" applyProtection="1">
      <alignment vertical="center" wrapText="1"/>
    </xf>
    <xf numFmtId="0" fontId="6" fillId="0" borderId="0" xfId="0" applyFont="1" applyFill="1" applyBorder="1" applyAlignment="1" applyProtection="1">
      <alignment horizontal="left" vertical="center" wrapText="1"/>
    </xf>
    <xf numFmtId="0" fontId="2" fillId="0" borderId="0" xfId="0" applyFont="1" applyFill="1" applyAlignment="1" applyProtection="1">
      <alignment vertical="center"/>
    </xf>
    <xf numFmtId="0" fontId="0" fillId="0" borderId="0" xfId="0" applyBorder="1" applyAlignment="1" applyProtection="1">
      <alignment vertical="center"/>
    </xf>
    <xf numFmtId="0" fontId="2" fillId="0" borderId="0" xfId="0" applyFont="1" applyFill="1" applyBorder="1" applyAlignment="1" applyProtection="1">
      <alignment vertical="center"/>
    </xf>
    <xf numFmtId="0" fontId="7" fillId="0" borderId="0" xfId="0" applyFont="1" applyBorder="1" applyAlignment="1" applyProtection="1">
      <alignment horizontal="left" vertical="center" wrapText="1"/>
    </xf>
    <xf numFmtId="0" fontId="5" fillId="0" borderId="0" xfId="0" applyFont="1" applyFill="1" applyBorder="1" applyAlignment="1" applyProtection="1">
      <alignment vertical="center" shrinkToFit="1"/>
    </xf>
    <xf numFmtId="0" fontId="5" fillId="0" borderId="0" xfId="0" applyFont="1" applyBorder="1" applyAlignment="1" applyProtection="1">
      <alignment vertical="center" shrinkToFit="1"/>
    </xf>
    <xf numFmtId="0" fontId="5" fillId="0" borderId="0" xfId="0" applyFont="1" applyFill="1" applyAlignment="1" applyProtection="1">
      <alignment vertical="center" shrinkToFit="1"/>
    </xf>
    <xf numFmtId="0" fontId="5" fillId="0" borderId="0" xfId="0" applyFont="1" applyAlignment="1" applyProtection="1">
      <alignment vertical="center" shrinkToFit="1"/>
    </xf>
    <xf numFmtId="0" fontId="2" fillId="0" borderId="0" xfId="0" applyFont="1" applyFill="1" applyAlignment="1" applyProtection="1">
      <alignment vertical="center"/>
      <protection locked="0"/>
    </xf>
    <xf numFmtId="0" fontId="0" fillId="0" borderId="0" xfId="0" applyAlignment="1" applyProtection="1">
      <alignment vertical="center"/>
      <protection locked="0"/>
    </xf>
    <xf numFmtId="0" fontId="5" fillId="0" borderId="0" xfId="0" applyFont="1" applyFill="1" applyAlignment="1" applyProtection="1">
      <alignment vertical="center"/>
      <protection locked="0"/>
    </xf>
    <xf numFmtId="0" fontId="5" fillId="0" borderId="0" xfId="0" applyFont="1" applyAlignment="1" applyProtection="1">
      <alignment vertical="center"/>
      <protection locked="0"/>
    </xf>
    <xf numFmtId="0" fontId="18" fillId="0" borderId="13" xfId="0" applyFont="1" applyBorder="1" applyAlignment="1" applyProtection="1">
      <alignment vertical="center"/>
      <protection locked="0"/>
    </xf>
    <xf numFmtId="0" fontId="0" fillId="0" borderId="13" xfId="0" applyBorder="1" applyAlignment="1" applyProtection="1">
      <alignment vertical="center"/>
      <protection locked="0"/>
    </xf>
    <xf numFmtId="0" fontId="13"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10" fillId="0" borderId="0" xfId="0" applyFont="1" applyAlignment="1" applyProtection="1">
      <alignment vertical="center"/>
      <protection locked="0"/>
    </xf>
    <xf numFmtId="0" fontId="3" fillId="0" borderId="0" xfId="0" applyFont="1" applyAlignment="1" applyProtection="1">
      <alignment vertical="center"/>
      <protection locked="0"/>
    </xf>
    <xf numFmtId="14" fontId="0" fillId="0" borderId="0" xfId="0" applyNumberFormat="1" applyAlignment="1" applyProtection="1">
      <alignment vertical="center"/>
      <protection locked="0"/>
    </xf>
    <xf numFmtId="0" fontId="15" fillId="0" borderId="0" xfId="0" applyFont="1" applyAlignment="1" applyProtection="1">
      <alignment horizontal="left" vertical="center"/>
      <protection locked="0"/>
    </xf>
    <xf numFmtId="0" fontId="18" fillId="0" borderId="1" xfId="0" applyFont="1" applyBorder="1" applyAlignment="1" applyProtection="1">
      <alignment vertical="center"/>
      <protection locked="0"/>
    </xf>
    <xf numFmtId="0" fontId="0" fillId="0" borderId="1" xfId="0" applyBorder="1" applyAlignment="1">
      <alignment horizontal="left" vertical="center" wrapText="1"/>
    </xf>
    <xf numFmtId="0" fontId="5" fillId="0" borderId="0" xfId="0" applyFont="1" applyFill="1" applyAlignment="1" applyProtection="1">
      <alignment vertical="center"/>
    </xf>
    <xf numFmtId="0" fontId="5" fillId="0" borderId="0" xfId="0" applyFont="1" applyAlignment="1" applyProtection="1">
      <alignment vertical="center"/>
    </xf>
    <xf numFmtId="0" fontId="12" fillId="0" borderId="0" xfId="0" applyFont="1" applyBorder="1" applyAlignment="1" applyProtection="1">
      <alignment horizontal="left" vertical="center" shrinkToFit="1"/>
    </xf>
    <xf numFmtId="0" fontId="3" fillId="0" borderId="0" xfId="0" applyFont="1" applyBorder="1" applyAlignment="1" applyProtection="1">
      <alignment horizontal="left" vertical="center" shrinkToFit="1"/>
    </xf>
    <xf numFmtId="0" fontId="5" fillId="0" borderId="0" xfId="0" applyFont="1" applyFill="1" applyAlignment="1" applyProtection="1">
      <alignment vertical="center" shrinkToFit="1"/>
      <protection locked="0"/>
    </xf>
    <xf numFmtId="0" fontId="5" fillId="0" borderId="0" xfId="0" applyFont="1" applyAlignment="1" applyProtection="1">
      <alignment vertical="center" shrinkToFit="1"/>
      <protection locked="0"/>
    </xf>
    <xf numFmtId="0" fontId="19" fillId="0" borderId="2" xfId="0" applyFont="1" applyFill="1" applyBorder="1" applyAlignment="1" applyProtection="1">
      <alignment horizontal="left" vertical="center" wrapText="1" shrinkToFit="1"/>
      <protection locked="0"/>
    </xf>
    <xf numFmtId="0" fontId="20" fillId="0" borderId="0" xfId="0" applyFont="1" applyFill="1" applyBorder="1" applyAlignment="1" applyProtection="1">
      <alignment horizontal="left" vertical="center" shrinkToFit="1"/>
      <protection locked="0"/>
    </xf>
    <xf numFmtId="0" fontId="19" fillId="0" borderId="0" xfId="0" applyFont="1" applyFill="1" applyBorder="1" applyAlignment="1" applyProtection="1">
      <alignment horizontal="left" vertical="center" wrapText="1" shrinkToFit="1"/>
      <protection locked="0"/>
    </xf>
    <xf numFmtId="0" fontId="20" fillId="0" borderId="3" xfId="0" applyFont="1" applyFill="1" applyBorder="1" applyAlignment="1" applyProtection="1">
      <alignment horizontal="left" vertical="center" shrinkToFit="1"/>
      <protection locked="0"/>
    </xf>
    <xf numFmtId="0" fontId="2" fillId="0" borderId="0" xfId="0" applyFont="1" applyFill="1" applyAlignment="1" applyProtection="1">
      <alignmen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11" fillId="0" borderId="0" xfId="0" applyFont="1" applyFill="1" applyAlignment="1" applyProtection="1">
      <alignment horizontal="center" vertical="center"/>
      <protection locked="0"/>
    </xf>
    <xf numFmtId="0" fontId="24" fillId="0" borderId="0" xfId="0" quotePrefix="1" applyFont="1" applyFill="1" applyBorder="1" applyAlignment="1" applyProtection="1">
      <alignment horizontal="right" vertical="center"/>
    </xf>
    <xf numFmtId="0" fontId="29" fillId="0" borderId="0" xfId="0" applyFont="1" applyAlignment="1">
      <alignment horizontal="left" vertical="center" wrapText="1"/>
    </xf>
    <xf numFmtId="0" fontId="1" fillId="6" borderId="0" xfId="2" applyFill="1"/>
    <xf numFmtId="0" fontId="28" fillId="0" borderId="0" xfId="0" applyFont="1" applyAlignment="1">
      <alignment vertical="center"/>
    </xf>
    <xf numFmtId="0" fontId="17" fillId="0" borderId="0" xfId="0" applyFont="1" applyAlignment="1">
      <alignment horizontal="right" vertical="center"/>
    </xf>
    <xf numFmtId="0" fontId="7" fillId="0" borderId="0" xfId="0" applyFont="1" applyAlignment="1">
      <alignment horizontal="left" vertical="center" wrapText="1"/>
    </xf>
    <xf numFmtId="0" fontId="2" fillId="0" borderId="0" xfId="0" applyFont="1" applyAlignment="1">
      <alignment vertical="center" shrinkToFit="1"/>
    </xf>
    <xf numFmtId="0" fontId="28" fillId="0" borderId="0" xfId="0" applyFont="1" applyAlignment="1" applyProtection="1">
      <alignment vertical="center"/>
      <protection locked="0"/>
    </xf>
    <xf numFmtId="0" fontId="2" fillId="0" borderId="0" xfId="0"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2" fillId="0" borderId="0" xfId="0" applyNumberFormat="1" applyFont="1" applyAlignment="1">
      <alignment horizontal="center" vertical="center" wrapText="1"/>
    </xf>
    <xf numFmtId="49" fontId="2" fillId="0" borderId="0" xfId="0" applyNumberFormat="1" applyFont="1" applyAlignment="1" applyProtection="1">
      <alignment horizontal="left" vertical="center" wrapText="1"/>
      <protection locked="0"/>
    </xf>
    <xf numFmtId="49" fontId="2" fillId="0" borderId="0" xfId="0" applyNumberFormat="1" applyFont="1" applyAlignment="1">
      <alignment horizontal="left" vertical="center" wrapText="1"/>
    </xf>
    <xf numFmtId="0" fontId="0" fillId="0" borderId="0" xfId="0" applyAlignment="1">
      <alignment horizontal="left" vertical="center" wrapText="1"/>
    </xf>
    <xf numFmtId="49" fontId="2" fillId="0" borderId="1" xfId="0" applyNumberFormat="1" applyFont="1" applyBorder="1" applyAlignment="1" applyProtection="1">
      <alignment horizontal="left" vertical="center" wrapText="1"/>
      <protection locked="0"/>
    </xf>
    <xf numFmtId="0" fontId="18" fillId="0" borderId="0" xfId="0" applyFont="1" applyAlignment="1" applyProtection="1">
      <alignment vertical="center"/>
      <protection locked="0"/>
    </xf>
    <xf numFmtId="49" fontId="2" fillId="0" borderId="0" xfId="0" applyNumberFormat="1" applyFont="1" applyAlignment="1" applyProtection="1">
      <alignment horizontal="left" vertical="center"/>
      <protection locked="0"/>
    </xf>
    <xf numFmtId="0" fontId="0" fillId="0" borderId="0" xfId="0" applyAlignment="1">
      <alignment horizontal="left" vertical="center"/>
    </xf>
    <xf numFmtId="0" fontId="32" fillId="0" borderId="0" xfId="0" applyFont="1" applyAlignment="1" applyProtection="1">
      <alignment vertical="center"/>
      <protection locked="0"/>
    </xf>
    <xf numFmtId="0" fontId="37" fillId="0" borderId="0" xfId="3" applyFont="1" applyAlignment="1">
      <alignment vertical="top"/>
    </xf>
    <xf numFmtId="0" fontId="36" fillId="0" borderId="0" xfId="3" applyAlignment="1">
      <alignment horizontal="left" vertical="top"/>
    </xf>
    <xf numFmtId="0" fontId="36" fillId="0" borderId="0" xfId="3" applyAlignment="1">
      <alignment vertical="top" wrapText="1"/>
    </xf>
    <xf numFmtId="0" fontId="36" fillId="0" borderId="0" xfId="3" applyAlignment="1">
      <alignment horizontal="center" vertical="top" wrapText="1"/>
    </xf>
    <xf numFmtId="0" fontId="36" fillId="0" borderId="0" xfId="3" applyAlignment="1">
      <alignment vertical="top"/>
    </xf>
    <xf numFmtId="0" fontId="37" fillId="0" borderId="0" xfId="3" applyFont="1" applyAlignment="1">
      <alignment horizontal="center" vertical="center"/>
    </xf>
    <xf numFmtId="0" fontId="37" fillId="9" borderId="23" xfId="3" applyFont="1" applyFill="1" applyBorder="1" applyAlignment="1">
      <alignment horizontal="center" vertical="center" wrapText="1"/>
    </xf>
    <xf numFmtId="0" fontId="41" fillId="0" borderId="28" xfId="3" applyFont="1" applyBorder="1" applyAlignment="1">
      <alignment horizontal="center" vertical="center"/>
    </xf>
    <xf numFmtId="0" fontId="41" fillId="0" borderId="10" xfId="3" applyFont="1" applyBorder="1" applyAlignment="1">
      <alignment horizontal="left" vertical="top" wrapText="1"/>
    </xf>
    <xf numFmtId="0" fontId="41" fillId="0" borderId="10" xfId="3" applyFont="1" applyBorder="1" applyAlignment="1">
      <alignment vertical="top" wrapText="1"/>
    </xf>
    <xf numFmtId="15" fontId="2" fillId="0" borderId="10" xfId="3" quotePrefix="1" applyNumberFormat="1" applyFont="1" applyBorder="1" applyAlignment="1">
      <alignment horizontal="center" vertical="center" wrapText="1"/>
    </xf>
    <xf numFmtId="14" fontId="41" fillId="0" borderId="28" xfId="3" applyNumberFormat="1" applyFont="1" applyBorder="1" applyAlignment="1">
      <alignment horizontal="center" vertical="center"/>
    </xf>
    <xf numFmtId="0" fontId="2" fillId="0" borderId="29" xfId="3" applyFont="1" applyBorder="1" applyAlignment="1">
      <alignment vertical="top" wrapText="1"/>
    </xf>
    <xf numFmtId="0" fontId="2" fillId="0" borderId="10" xfId="3" applyFont="1" applyBorder="1" applyAlignment="1">
      <alignment horizontal="left" vertical="top" wrapText="1"/>
    </xf>
    <xf numFmtId="0" fontId="2" fillId="0" borderId="10" xfId="3" applyFont="1" applyBorder="1" applyAlignment="1">
      <alignment vertical="top" wrapText="1"/>
    </xf>
    <xf numFmtId="0" fontId="2" fillId="0" borderId="23" xfId="3" applyFont="1" applyBorder="1" applyAlignment="1">
      <alignment horizontal="left" vertical="top" wrapText="1"/>
    </xf>
    <xf numFmtId="15" fontId="2" fillId="0" borderId="23" xfId="3" quotePrefix="1" applyNumberFormat="1" applyFont="1" applyBorder="1" applyAlignment="1">
      <alignment horizontal="center" vertical="center" wrapText="1"/>
    </xf>
    <xf numFmtId="0" fontId="41" fillId="0" borderId="31" xfId="3" applyFont="1" applyBorder="1" applyAlignment="1">
      <alignment horizontal="center" vertical="center"/>
    </xf>
    <xf numFmtId="0" fontId="37" fillId="0" borderId="0" xfId="3" applyFont="1" applyAlignment="1">
      <alignment horizontal="right" vertical="top" wrapText="1"/>
    </xf>
    <xf numFmtId="0" fontId="36" fillId="0" borderId="0" xfId="3"/>
    <xf numFmtId="0" fontId="37" fillId="9" borderId="10" xfId="3" applyFont="1" applyFill="1" applyBorder="1" applyAlignment="1">
      <alignment horizontal="center" vertical="center" wrapText="1"/>
    </xf>
    <xf numFmtId="0" fontId="37" fillId="9" borderId="10" xfId="3" applyFont="1" applyFill="1" applyBorder="1" applyAlignment="1">
      <alignment horizontal="center" vertical="center"/>
    </xf>
    <xf numFmtId="1" fontId="36" fillId="0" borderId="10" xfId="3" applyNumberFormat="1" applyBorder="1" applyAlignment="1">
      <alignment horizontal="center" vertical="center"/>
    </xf>
    <xf numFmtId="2" fontId="36" fillId="0" borderId="10" xfId="3" applyNumberFormat="1" applyBorder="1" applyAlignment="1">
      <alignment horizontal="center" vertical="center"/>
    </xf>
    <xf numFmtId="0" fontId="41" fillId="0" borderId="10" xfId="3" applyFont="1" applyBorder="1" applyAlignment="1">
      <alignment horizontal="center" vertical="center"/>
    </xf>
    <xf numFmtId="15" fontId="41" fillId="0" borderId="10" xfId="3" quotePrefix="1" applyNumberFormat="1" applyFont="1" applyBorder="1" applyAlignment="1">
      <alignment horizontal="left" vertical="center" wrapText="1"/>
    </xf>
    <xf numFmtId="14" fontId="41" fillId="0" borderId="10" xfId="3" applyNumberFormat="1" applyFont="1" applyBorder="1" applyAlignment="1">
      <alignment horizontal="center" vertical="center" wrapText="1"/>
    </xf>
    <xf numFmtId="0" fontId="37" fillId="10" borderId="10" xfId="3" applyFont="1" applyFill="1" applyBorder="1" applyAlignment="1">
      <alignment horizontal="center" vertical="center" wrapText="1"/>
    </xf>
    <xf numFmtId="3" fontId="2" fillId="10" borderId="10" xfId="3" applyNumberFormat="1" applyFont="1" applyFill="1" applyBorder="1" applyAlignment="1">
      <alignment horizontal="center" vertical="center"/>
    </xf>
    <xf numFmtId="0" fontId="40" fillId="10" borderId="23" xfId="3" applyFont="1" applyFill="1" applyBorder="1" applyAlignment="1">
      <alignment horizontal="center" vertical="center" wrapText="1"/>
    </xf>
    <xf numFmtId="2" fontId="36" fillId="0" borderId="23" xfId="3" applyNumberFormat="1" applyBorder="1" applyAlignment="1">
      <alignment horizontal="center" vertical="center"/>
    </xf>
    <xf numFmtId="15" fontId="41" fillId="0" borderId="23" xfId="3" quotePrefix="1" applyNumberFormat="1" applyFont="1" applyBorder="1" applyAlignment="1">
      <alignment horizontal="left" vertical="center" wrapText="1"/>
    </xf>
    <xf numFmtId="0" fontId="41" fillId="0" borderId="23" xfId="3" applyFont="1" applyBorder="1" applyAlignment="1">
      <alignment horizontal="center" vertical="center"/>
    </xf>
    <xf numFmtId="3" fontId="2" fillId="10" borderId="23" xfId="3" applyNumberFormat="1" applyFont="1" applyFill="1" applyBorder="1" applyAlignment="1">
      <alignment horizontal="center" vertical="center"/>
    </xf>
    <xf numFmtId="3" fontId="2" fillId="0" borderId="10" xfId="3" applyNumberFormat="1" applyFont="1" applyBorder="1" applyAlignment="1">
      <alignment horizontal="center" vertical="center"/>
    </xf>
    <xf numFmtId="3" fontId="41" fillId="0" borderId="10" xfId="3" applyNumberFormat="1" applyFont="1" applyBorder="1" applyAlignment="1">
      <alignment horizontal="center" vertical="center"/>
    </xf>
    <xf numFmtId="3" fontId="41" fillId="0" borderId="23" xfId="3" applyNumberFormat="1" applyFont="1" applyBorder="1" applyAlignment="1">
      <alignment horizontal="center" vertical="center"/>
    </xf>
    <xf numFmtId="0" fontId="6" fillId="0" borderId="0" xfId="0" applyFont="1" applyAlignment="1">
      <alignment vertical="center" wrapText="1"/>
    </xf>
    <xf numFmtId="164" fontId="6" fillId="0" borderId="0" xfId="0" applyNumberFormat="1" applyFont="1" applyAlignment="1">
      <alignment horizontal="center" vertical="center" wrapText="1"/>
    </xf>
    <xf numFmtId="20" fontId="6" fillId="0" borderId="0" xfId="0" applyNumberFormat="1" applyFont="1" applyAlignment="1">
      <alignment vertical="center" wrapText="1"/>
    </xf>
    <xf numFmtId="0" fontId="6" fillId="0" borderId="0" xfId="0" applyFont="1" applyAlignment="1">
      <alignment horizontal="left" vertical="center" wrapText="1"/>
    </xf>
    <xf numFmtId="0" fontId="2" fillId="0" borderId="0" xfId="0" applyFont="1" applyAlignment="1">
      <alignment vertical="center"/>
    </xf>
    <xf numFmtId="0" fontId="3" fillId="0" borderId="10" xfId="0" applyFont="1" applyBorder="1" applyAlignment="1">
      <alignment vertical="top" wrapText="1"/>
    </xf>
    <xf numFmtId="0" fontId="2" fillId="0" borderId="10" xfId="0" applyFont="1" applyBorder="1" applyAlignment="1">
      <alignment vertical="top" wrapText="1"/>
    </xf>
    <xf numFmtId="0" fontId="37" fillId="0" borderId="0" xfId="3" applyFont="1" applyAlignment="1">
      <alignment horizontal="center" vertical="center" wrapText="1"/>
    </xf>
    <xf numFmtId="0" fontId="36" fillId="6" borderId="0" xfId="3" applyFill="1" applyAlignment="1">
      <alignment vertical="top"/>
    </xf>
    <xf numFmtId="0" fontId="37" fillId="12" borderId="19" xfId="3" applyFont="1" applyFill="1" applyBorder="1" applyAlignment="1">
      <alignment horizontal="center" vertical="center" wrapText="1"/>
    </xf>
    <xf numFmtId="0" fontId="37" fillId="11" borderId="19" xfId="3" applyFont="1" applyFill="1" applyBorder="1" applyAlignment="1">
      <alignment horizontal="center" vertical="center" wrapText="1"/>
    </xf>
    <xf numFmtId="0" fontId="37" fillId="6" borderId="0" xfId="3" applyFont="1" applyFill="1" applyAlignment="1">
      <alignment horizontal="center" vertical="center"/>
    </xf>
    <xf numFmtId="0" fontId="37" fillId="12" borderId="2" xfId="3" applyFont="1" applyFill="1" applyBorder="1" applyAlignment="1">
      <alignment horizontal="center" vertical="center" wrapText="1"/>
    </xf>
    <xf numFmtId="0" fontId="46" fillId="12" borderId="9" xfId="3" applyFont="1" applyFill="1" applyBorder="1" applyAlignment="1">
      <alignment horizontal="center" vertical="center" wrapText="1"/>
    </xf>
    <xf numFmtId="0" fontId="46" fillId="12" borderId="10" xfId="3" applyFont="1" applyFill="1" applyBorder="1" applyAlignment="1">
      <alignment horizontal="center" vertical="center" wrapText="1"/>
    </xf>
    <xf numFmtId="0" fontId="37" fillId="12" borderId="38" xfId="3" applyFont="1" applyFill="1" applyBorder="1" applyAlignment="1">
      <alignment horizontal="center" vertical="center" wrapText="1"/>
    </xf>
    <xf numFmtId="0" fontId="2" fillId="0" borderId="14" xfId="3" applyFont="1" applyBorder="1" applyAlignment="1">
      <alignment horizontal="left" vertical="top" wrapText="1"/>
    </xf>
    <xf numFmtId="0" fontId="2" fillId="0" borderId="15" xfId="3" applyFont="1" applyBorder="1" applyAlignment="1">
      <alignment horizontal="left" vertical="top" wrapText="1"/>
    </xf>
    <xf numFmtId="0" fontId="45" fillId="0" borderId="15" xfId="3" applyFont="1" applyBorder="1" applyAlignment="1">
      <alignment vertical="top" wrapText="1"/>
    </xf>
    <xf numFmtId="0" fontId="2" fillId="0" borderId="29" xfId="3" applyFont="1" applyBorder="1" applyAlignment="1">
      <alignment horizontal="left" vertical="top" wrapText="1"/>
    </xf>
    <xf numFmtId="0" fontId="3" fillId="0" borderId="10" xfId="3" applyFont="1" applyBorder="1" applyAlignment="1">
      <alignment vertical="top" wrapText="1"/>
    </xf>
    <xf numFmtId="0" fontId="44" fillId="0" borderId="10" xfId="3" applyFont="1" applyBorder="1" applyAlignment="1">
      <alignment horizontal="left" vertical="top" wrapText="1"/>
    </xf>
    <xf numFmtId="0" fontId="48" fillId="0" borderId="10" xfId="3" applyFont="1" applyBorder="1" applyAlignment="1">
      <alignment horizontal="left" vertical="top" wrapText="1"/>
    </xf>
    <xf numFmtId="0" fontId="45" fillId="0" borderId="10" xfId="3" applyFont="1" applyBorder="1" applyAlignment="1">
      <alignment vertical="top" wrapText="1"/>
    </xf>
    <xf numFmtId="0" fontId="2" fillId="0" borderId="22" xfId="3" applyFont="1" applyBorder="1" applyAlignment="1">
      <alignment horizontal="left" vertical="top" wrapText="1"/>
    </xf>
    <xf numFmtId="0" fontId="2" fillId="6" borderId="0" xfId="3" applyFont="1" applyFill="1" applyAlignment="1">
      <alignment horizontal="left" vertical="top" wrapText="1"/>
    </xf>
    <xf numFmtId="0" fontId="3" fillId="6" borderId="0" xfId="3" applyFont="1" applyFill="1" applyAlignment="1">
      <alignment vertical="top" wrapText="1"/>
    </xf>
    <xf numFmtId="0" fontId="2" fillId="6" borderId="0" xfId="3" applyFont="1" applyFill="1" applyAlignment="1">
      <alignment horizontal="left" vertical="top" wrapText="1" indent="1"/>
    </xf>
    <xf numFmtId="15" fontId="49" fillId="6" borderId="0" xfId="3" quotePrefix="1" applyNumberFormat="1" applyFont="1" applyFill="1" applyAlignment="1">
      <alignment horizontal="center" vertical="center" wrapText="1"/>
    </xf>
    <xf numFmtId="15" fontId="4" fillId="6" borderId="0" xfId="3" quotePrefix="1" applyNumberFormat="1" applyFont="1" applyFill="1" applyAlignment="1">
      <alignment horizontal="center" vertical="center" wrapText="1"/>
    </xf>
    <xf numFmtId="0" fontId="36" fillId="6" borderId="0" xfId="3" applyFill="1" applyAlignment="1">
      <alignment horizontal="left" vertical="top" indent="1"/>
    </xf>
    <xf numFmtId="0" fontId="2" fillId="6" borderId="0" xfId="3" applyFont="1" applyFill="1" applyAlignment="1">
      <alignment vertical="top" wrapText="1"/>
    </xf>
    <xf numFmtId="0" fontId="37" fillId="6" borderId="0" xfId="3" applyFont="1" applyFill="1" applyAlignment="1">
      <alignment vertical="top"/>
    </xf>
    <xf numFmtId="0" fontId="36" fillId="6" borderId="0" xfId="3" applyFill="1" applyAlignment="1">
      <alignment horizontal="left" vertical="top"/>
    </xf>
    <xf numFmtId="0" fontId="36" fillId="6" borderId="0" xfId="3" applyFill="1" applyAlignment="1">
      <alignment vertical="top" wrapText="1"/>
    </xf>
    <xf numFmtId="0" fontId="36" fillId="6" borderId="0" xfId="3" applyFill="1" applyAlignment="1">
      <alignment horizontal="center" vertical="center" wrapText="1"/>
    </xf>
    <xf numFmtId="0" fontId="36" fillId="0" borderId="0" xfId="3" applyAlignment="1">
      <alignment horizontal="center" vertical="center" wrapText="1"/>
    </xf>
    <xf numFmtId="0" fontId="36" fillId="0" borderId="0" xfId="3" applyAlignment="1">
      <alignment horizontal="center" vertical="center"/>
    </xf>
    <xf numFmtId="0" fontId="3" fillId="0" borderId="23" xfId="3" applyFont="1" applyBorder="1" applyAlignment="1">
      <alignment vertical="center" wrapText="1"/>
    </xf>
    <xf numFmtId="0" fontId="36" fillId="0" borderId="23" xfId="3" applyBorder="1"/>
    <xf numFmtId="0" fontId="2" fillId="0" borderId="47" xfId="3" applyFont="1" applyBorder="1" applyAlignment="1">
      <alignment horizontal="left" vertical="top" wrapText="1"/>
    </xf>
    <xf numFmtId="0" fontId="3" fillId="0" borderId="25" xfId="3" applyFont="1" applyBorder="1" applyAlignment="1">
      <alignment vertical="center" wrapText="1"/>
    </xf>
    <xf numFmtId="0" fontId="36" fillId="0" borderId="25" xfId="3" applyBorder="1"/>
    <xf numFmtId="0" fontId="36" fillId="0" borderId="25" xfId="3" applyBorder="1" applyAlignment="1">
      <alignment vertical="top"/>
    </xf>
    <xf numFmtId="0" fontId="3" fillId="0" borderId="10" xfId="3" applyFont="1" applyBorder="1" applyAlignment="1">
      <alignment vertical="center" wrapText="1"/>
    </xf>
    <xf numFmtId="0" fontId="36" fillId="0" borderId="10" xfId="3" applyBorder="1"/>
    <xf numFmtId="0" fontId="36" fillId="0" borderId="10" xfId="3" applyBorder="1" applyAlignment="1">
      <alignment vertical="top"/>
    </xf>
    <xf numFmtId="0" fontId="2" fillId="0" borderId="37" xfId="3" applyFont="1" applyBorder="1" applyAlignment="1">
      <alignment horizontal="left" vertical="top" wrapText="1"/>
    </xf>
    <xf numFmtId="0" fontId="3" fillId="0" borderId="38" xfId="3" applyFont="1" applyBorder="1" applyAlignment="1">
      <alignment vertical="center" wrapText="1"/>
    </xf>
    <xf numFmtId="0" fontId="36" fillId="0" borderId="38" xfId="3" applyBorder="1"/>
    <xf numFmtId="0" fontId="3" fillId="0" borderId="25" xfId="3" applyFont="1" applyBorder="1" applyAlignment="1">
      <alignment vertical="top" wrapText="1"/>
    </xf>
    <xf numFmtId="0" fontId="36" fillId="0" borderId="15" xfId="3" applyBorder="1" applyAlignment="1">
      <alignment vertical="top"/>
    </xf>
    <xf numFmtId="1" fontId="36" fillId="0" borderId="10" xfId="3" applyNumberFormat="1" applyFill="1" applyBorder="1" applyAlignment="1">
      <alignment horizontal="center" vertical="center"/>
    </xf>
    <xf numFmtId="0" fontId="36" fillId="0" borderId="30" xfId="3" applyBorder="1" applyAlignment="1">
      <alignment horizontal="center" vertical="center"/>
    </xf>
    <xf numFmtId="0" fontId="36" fillId="0" borderId="25" xfId="3" applyBorder="1" applyAlignment="1">
      <alignment horizontal="center" vertical="center"/>
    </xf>
    <xf numFmtId="0" fontId="36" fillId="9" borderId="25" xfId="3" applyFill="1" applyBorder="1" applyAlignment="1">
      <alignment vertical="top"/>
    </xf>
    <xf numFmtId="0" fontId="36" fillId="9" borderId="10" xfId="3" applyFill="1" applyBorder="1" applyAlignment="1">
      <alignment vertical="top"/>
    </xf>
    <xf numFmtId="0" fontId="36" fillId="9" borderId="38" xfId="3" applyFill="1" applyBorder="1" applyAlignment="1">
      <alignment vertical="top"/>
    </xf>
    <xf numFmtId="0" fontId="36" fillId="14" borderId="25" xfId="3" applyFill="1" applyBorder="1" applyAlignment="1">
      <alignment vertical="top"/>
    </xf>
    <xf numFmtId="0" fontId="36" fillId="14" borderId="10" xfId="3" applyFill="1" applyBorder="1" applyAlignment="1">
      <alignment vertical="top"/>
    </xf>
    <xf numFmtId="0" fontId="37" fillId="12" borderId="4" xfId="3" applyFont="1" applyFill="1" applyBorder="1" applyAlignment="1">
      <alignment horizontal="center" vertical="center" wrapText="1"/>
    </xf>
    <xf numFmtId="0" fontId="36" fillId="0" borderId="11" xfId="3" applyBorder="1" applyAlignment="1">
      <alignment vertical="top"/>
    </xf>
    <xf numFmtId="0" fontId="36" fillId="0" borderId="24" xfId="3" applyBorder="1" applyAlignment="1">
      <alignment vertical="top"/>
    </xf>
    <xf numFmtId="9" fontId="4" fillId="0" borderId="15" xfId="5" quotePrefix="1" applyFont="1" applyBorder="1" applyAlignment="1">
      <alignment horizontal="center" vertical="center" wrapText="1"/>
    </xf>
    <xf numFmtId="9" fontId="4" fillId="0" borderId="32" xfId="5" quotePrefix="1" applyFont="1" applyBorder="1" applyAlignment="1">
      <alignment horizontal="center" vertical="center" wrapText="1"/>
    </xf>
    <xf numFmtId="0" fontId="36" fillId="0" borderId="14" xfId="3" applyBorder="1" applyAlignment="1">
      <alignment vertical="top"/>
    </xf>
    <xf numFmtId="0" fontId="36" fillId="0" borderId="32" xfId="3" applyBorder="1" applyAlignment="1">
      <alignment vertical="top"/>
    </xf>
    <xf numFmtId="0" fontId="36" fillId="0" borderId="29" xfId="3" applyBorder="1" applyAlignment="1">
      <alignment vertical="top"/>
    </xf>
    <xf numFmtId="0" fontId="36" fillId="0" borderId="28" xfId="3" applyBorder="1" applyAlignment="1">
      <alignment vertical="top"/>
    </xf>
    <xf numFmtId="0" fontId="36" fillId="0" borderId="22" xfId="3" applyBorder="1" applyAlignment="1">
      <alignment vertical="top"/>
    </xf>
    <xf numFmtId="0" fontId="36" fillId="0" borderId="23" xfId="3" applyBorder="1" applyAlignment="1">
      <alignment vertical="top"/>
    </xf>
    <xf numFmtId="0" fontId="36" fillId="0" borderId="31" xfId="3" applyBorder="1" applyAlignment="1">
      <alignment vertical="top"/>
    </xf>
    <xf numFmtId="9" fontId="4" fillId="0" borderId="10" xfId="5" quotePrefix="1" applyFont="1" applyBorder="1" applyAlignment="1">
      <alignment horizontal="center" vertical="center" wrapText="1"/>
    </xf>
    <xf numFmtId="9" fontId="4" fillId="0" borderId="28" xfId="5" quotePrefix="1" applyFont="1" applyBorder="1" applyAlignment="1">
      <alignment horizontal="center" vertical="center" wrapText="1"/>
    </xf>
    <xf numFmtId="1" fontId="4" fillId="0" borderId="0" xfId="5" applyNumberFormat="1" applyFont="1" applyFill="1" applyProtection="1">
      <protection locked="0"/>
    </xf>
    <xf numFmtId="0" fontId="4" fillId="0" borderId="0" xfId="0" applyFont="1" applyProtection="1">
      <protection locked="0"/>
    </xf>
    <xf numFmtId="0" fontId="34" fillId="16" borderId="53" xfId="0" applyFont="1" applyFill="1" applyBorder="1" applyProtection="1">
      <protection locked="0"/>
    </xf>
    <xf numFmtId="0" fontId="4" fillId="16" borderId="0" xfId="0" applyFont="1" applyFill="1" applyProtection="1">
      <protection locked="0"/>
    </xf>
    <xf numFmtId="0" fontId="4" fillId="16" borderId="54" xfId="0" applyFont="1" applyFill="1" applyBorder="1" applyProtection="1">
      <protection locked="0"/>
    </xf>
    <xf numFmtId="1" fontId="53" fillId="0" borderId="0" xfId="5" applyNumberFormat="1" applyFont="1" applyFill="1" applyProtection="1">
      <protection locked="0"/>
    </xf>
    <xf numFmtId="0" fontId="54" fillId="0" borderId="53" xfId="0" applyFont="1" applyBorder="1" applyProtection="1">
      <protection locked="0"/>
    </xf>
    <xf numFmtId="0" fontId="4" fillId="0" borderId="54" xfId="0" applyFont="1" applyBorder="1" applyProtection="1">
      <protection locked="0"/>
    </xf>
    <xf numFmtId="0" fontId="4" fillId="17" borderId="0" xfId="0" applyFont="1" applyFill="1" applyProtection="1">
      <protection locked="0"/>
    </xf>
    <xf numFmtId="0" fontId="54" fillId="17" borderId="53" xfId="0" applyFont="1" applyFill="1" applyBorder="1" applyProtection="1">
      <protection locked="0"/>
    </xf>
    <xf numFmtId="0" fontId="4" fillId="17" borderId="54" xfId="0" applyFont="1" applyFill="1" applyBorder="1" applyProtection="1">
      <protection locked="0"/>
    </xf>
    <xf numFmtId="0" fontId="4" fillId="13" borderId="0" xfId="0" applyFont="1" applyFill="1" applyProtection="1">
      <protection locked="0"/>
    </xf>
    <xf numFmtId="0" fontId="54" fillId="13" borderId="53" xfId="0" applyFont="1" applyFill="1" applyBorder="1" applyProtection="1">
      <protection locked="0"/>
    </xf>
    <xf numFmtId="0" fontId="4" fillId="13" borderId="54" xfId="0" applyFont="1" applyFill="1" applyBorder="1" applyProtection="1">
      <protection locked="0"/>
    </xf>
    <xf numFmtId="0" fontId="55" fillId="0" borderId="53" xfId="0" applyFont="1" applyBorder="1" applyProtection="1">
      <protection locked="0"/>
    </xf>
    <xf numFmtId="0" fontId="34" fillId="16" borderId="0" xfId="0" applyFont="1" applyFill="1" applyProtection="1">
      <protection locked="0"/>
    </xf>
    <xf numFmtId="1" fontId="37" fillId="0" borderId="0" xfId="3" applyNumberFormat="1" applyFont="1" applyAlignment="1">
      <alignment vertical="top"/>
    </xf>
    <xf numFmtId="0" fontId="3" fillId="18" borderId="10" xfId="3" applyFont="1" applyFill="1" applyBorder="1" applyAlignment="1">
      <alignment vertical="top" wrapText="1"/>
    </xf>
    <xf numFmtId="0" fontId="41" fillId="18" borderId="10" xfId="3" applyFont="1" applyFill="1" applyBorder="1" applyAlignment="1">
      <alignment horizontal="left" vertical="top" wrapText="1"/>
    </xf>
    <xf numFmtId="0" fontId="41" fillId="18" borderId="10" xfId="3" applyFont="1" applyFill="1" applyBorder="1" applyAlignment="1">
      <alignment vertical="top" wrapText="1"/>
    </xf>
    <xf numFmtId="0" fontId="2" fillId="18" borderId="10" xfId="3" applyFont="1" applyFill="1" applyBorder="1" applyAlignment="1">
      <alignment horizontal="left" vertical="top" wrapText="1"/>
    </xf>
    <xf numFmtId="0" fontId="3" fillId="18" borderId="23" xfId="3" applyFont="1" applyFill="1" applyBorder="1" applyAlignment="1">
      <alignment vertical="top" wrapText="1"/>
    </xf>
    <xf numFmtId="0" fontId="41" fillId="18" borderId="23" xfId="3" applyFont="1" applyFill="1" applyBorder="1" applyAlignment="1">
      <alignment horizontal="left" vertical="top" wrapText="1"/>
    </xf>
    <xf numFmtId="0" fontId="41" fillId="18" borderId="23" xfId="3" applyFont="1" applyFill="1" applyBorder="1" applyAlignment="1">
      <alignment vertical="top" wrapText="1"/>
    </xf>
    <xf numFmtId="0" fontId="2" fillId="18" borderId="23" xfId="3" applyFont="1" applyFill="1" applyBorder="1" applyAlignment="1">
      <alignment horizontal="left" vertical="top" wrapText="1"/>
    </xf>
    <xf numFmtId="9" fontId="4" fillId="0" borderId="10" xfId="5" applyFont="1" applyBorder="1" applyAlignment="1">
      <alignment horizontal="center" vertical="center" wrapText="1"/>
    </xf>
    <xf numFmtId="9" fontId="4" fillId="0" borderId="28" xfId="5" applyFont="1" applyBorder="1" applyAlignment="1">
      <alignment horizontal="center" vertical="center" wrapText="1"/>
    </xf>
    <xf numFmtId="9" fontId="49" fillId="0" borderId="10" xfId="5" quotePrefix="1" applyFont="1" applyBorder="1" applyAlignment="1">
      <alignment horizontal="center" vertical="center" wrapText="1"/>
    </xf>
    <xf numFmtId="9" fontId="4" fillId="0" borderId="10" xfId="3" quotePrefix="1" applyNumberFormat="1" applyFont="1" applyBorder="1" applyAlignment="1">
      <alignment horizontal="center" vertical="center" wrapText="1"/>
    </xf>
    <xf numFmtId="9" fontId="4" fillId="0" borderId="23" xfId="5" quotePrefix="1" applyFont="1" applyBorder="1" applyAlignment="1">
      <alignment horizontal="center" vertical="center" wrapText="1"/>
    </xf>
    <xf numFmtId="0" fontId="45" fillId="0" borderId="0" xfId="3" applyFont="1" applyAlignment="1">
      <alignment horizontal="center" vertical="center"/>
    </xf>
    <xf numFmtId="0" fontId="3" fillId="12" borderId="44" xfId="3" applyFont="1" applyFill="1" applyBorder="1" applyAlignment="1">
      <alignment horizontal="left" vertical="top" wrapText="1"/>
    </xf>
    <xf numFmtId="0" fontId="2" fillId="12" borderId="20" xfId="3" applyFont="1" applyFill="1" applyBorder="1" applyAlignment="1">
      <alignment horizontal="left" vertical="top" wrapText="1"/>
    </xf>
    <xf numFmtId="0" fontId="3" fillId="12" borderId="45" xfId="3" applyFont="1" applyFill="1" applyBorder="1" applyAlignment="1">
      <alignment vertical="center" wrapText="1"/>
    </xf>
    <xf numFmtId="0" fontId="36" fillId="12" borderId="45" xfId="3" applyFill="1" applyBorder="1"/>
    <xf numFmtId="15" fontId="4" fillId="12" borderId="45" xfId="3" quotePrefix="1" applyNumberFormat="1" applyFont="1" applyFill="1" applyBorder="1" applyAlignment="1">
      <alignment horizontal="center" vertical="center" wrapText="1"/>
    </xf>
    <xf numFmtId="15" fontId="4" fillId="12" borderId="51" xfId="3" quotePrefix="1" applyNumberFormat="1" applyFont="1" applyFill="1" applyBorder="1" applyAlignment="1">
      <alignment horizontal="center" vertical="center" wrapText="1"/>
    </xf>
    <xf numFmtId="9" fontId="4" fillId="12" borderId="44" xfId="5" quotePrefix="1" applyFont="1" applyFill="1" applyBorder="1" applyAlignment="1">
      <alignment horizontal="center" vertical="center" wrapText="1"/>
    </xf>
    <xf numFmtId="9" fontId="4" fillId="12" borderId="45" xfId="5" quotePrefix="1" applyFont="1" applyFill="1" applyBorder="1" applyAlignment="1">
      <alignment horizontal="center" vertical="center" wrapText="1"/>
    </xf>
    <xf numFmtId="9" fontId="4" fillId="12" borderId="46" xfId="5" quotePrefix="1" applyFont="1" applyFill="1" applyBorder="1" applyAlignment="1">
      <alignment horizontal="center" vertical="center" wrapText="1"/>
    </xf>
    <xf numFmtId="0" fontId="3" fillId="12" borderId="14" xfId="3" applyFont="1" applyFill="1" applyBorder="1" applyAlignment="1">
      <alignment horizontal="left" vertical="top" wrapText="1"/>
    </xf>
    <xf numFmtId="0" fontId="2" fillId="12" borderId="10" xfId="3" applyFont="1" applyFill="1" applyBorder="1" applyAlignment="1">
      <alignment horizontal="left" vertical="top" wrapText="1"/>
    </xf>
    <xf numFmtId="0" fontId="3" fillId="12" borderId="15" xfId="3" applyFont="1" applyFill="1" applyBorder="1" applyAlignment="1">
      <alignment vertical="center" wrapText="1"/>
    </xf>
    <xf numFmtId="0" fontId="36" fillId="12" borderId="15" xfId="3" applyFill="1" applyBorder="1"/>
    <xf numFmtId="0" fontId="36" fillId="12" borderId="15" xfId="3" applyFill="1" applyBorder="1" applyAlignment="1">
      <alignment horizontal="center" vertical="center"/>
    </xf>
    <xf numFmtId="9" fontId="34" fillId="12" borderId="15" xfId="4" quotePrefix="1" applyFont="1" applyFill="1" applyBorder="1" applyAlignment="1">
      <alignment horizontal="center" vertical="center" wrapText="1"/>
    </xf>
    <xf numFmtId="9" fontId="34" fillId="12" borderId="17" xfId="4" quotePrefix="1" applyFont="1" applyFill="1" applyBorder="1" applyAlignment="1">
      <alignment horizontal="center" vertical="center" wrapText="1"/>
    </xf>
    <xf numFmtId="9" fontId="34" fillId="12" borderId="14" xfId="4" quotePrefix="1" applyFont="1" applyFill="1" applyBorder="1" applyAlignment="1">
      <alignment horizontal="center" vertical="center" wrapText="1"/>
    </xf>
    <xf numFmtId="9" fontId="34" fillId="12" borderId="32" xfId="4" quotePrefix="1" applyFont="1" applyFill="1" applyBorder="1" applyAlignment="1">
      <alignment horizontal="center" vertical="center" wrapText="1"/>
    </xf>
    <xf numFmtId="0" fontId="3" fillId="12" borderId="22" xfId="3" applyFont="1" applyFill="1" applyBorder="1" applyAlignment="1">
      <alignment horizontal="left" vertical="top" wrapText="1"/>
    </xf>
    <xf numFmtId="0" fontId="3" fillId="12" borderId="23" xfId="3" applyFont="1" applyFill="1" applyBorder="1" applyAlignment="1">
      <alignment vertical="center" wrapText="1"/>
    </xf>
    <xf numFmtId="0" fontId="36" fillId="12" borderId="23" xfId="3" applyFill="1" applyBorder="1"/>
    <xf numFmtId="0" fontId="36" fillId="12" borderId="23" xfId="3" applyFill="1" applyBorder="1" applyAlignment="1">
      <alignment horizontal="center" vertical="center"/>
    </xf>
    <xf numFmtId="0" fontId="34" fillId="12" borderId="23" xfId="4" quotePrefix="1" applyNumberFormat="1" applyFont="1" applyFill="1" applyBorder="1" applyAlignment="1">
      <alignment horizontal="center" vertical="center" wrapText="1"/>
    </xf>
    <xf numFmtId="0" fontId="34" fillId="12" borderId="52" xfId="4" quotePrefix="1" applyNumberFormat="1" applyFont="1" applyFill="1" applyBorder="1" applyAlignment="1">
      <alignment horizontal="center" vertical="center" wrapText="1"/>
    </xf>
    <xf numFmtId="0" fontId="34" fillId="12" borderId="22" xfId="4" quotePrefix="1" applyNumberFormat="1" applyFont="1" applyFill="1" applyBorder="1" applyAlignment="1">
      <alignment horizontal="center" vertical="center" wrapText="1"/>
    </xf>
    <xf numFmtId="0" fontId="34" fillId="12" borderId="31" xfId="4" quotePrefix="1" applyNumberFormat="1" applyFont="1" applyFill="1" applyBorder="1" applyAlignment="1">
      <alignment horizontal="center" vertical="center" wrapText="1"/>
    </xf>
    <xf numFmtId="0" fontId="3" fillId="12" borderId="48" xfId="3" applyFont="1" applyFill="1" applyBorder="1" applyAlignment="1">
      <alignment horizontal="left" vertical="top" wrapText="1"/>
    </xf>
    <xf numFmtId="0" fontId="36" fillId="12" borderId="20" xfId="3" applyFill="1" applyBorder="1"/>
    <xf numFmtId="0" fontId="36" fillId="12" borderId="20" xfId="3" applyFill="1" applyBorder="1" applyAlignment="1">
      <alignment horizontal="center" vertical="center"/>
    </xf>
    <xf numFmtId="0" fontId="34" fillId="12" borderId="20" xfId="4" quotePrefix="1" applyNumberFormat="1" applyFont="1" applyFill="1" applyBorder="1" applyAlignment="1">
      <alignment horizontal="center" vertical="center" wrapText="1"/>
    </xf>
    <xf numFmtId="0" fontId="34" fillId="12" borderId="16" xfId="4" quotePrefix="1" applyNumberFormat="1" applyFont="1" applyFill="1" applyBorder="1" applyAlignment="1">
      <alignment horizontal="center" vertical="center" wrapText="1"/>
    </xf>
    <xf numFmtId="0" fontId="34" fillId="12" borderId="48" xfId="4" quotePrefix="1" applyNumberFormat="1" applyFont="1" applyFill="1" applyBorder="1" applyAlignment="1">
      <alignment horizontal="center" vertical="center" wrapText="1"/>
    </xf>
    <xf numFmtId="0" fontId="34" fillId="12" borderId="21" xfId="4" quotePrefix="1" applyNumberFormat="1" applyFont="1" applyFill="1" applyBorder="1" applyAlignment="1">
      <alignment horizontal="center" vertical="center" wrapText="1"/>
    </xf>
    <xf numFmtId="0" fontId="3" fillId="12" borderId="40" xfId="3" applyFont="1" applyFill="1" applyBorder="1" applyAlignment="1">
      <alignment horizontal="left" vertical="top" wrapText="1"/>
    </xf>
    <xf numFmtId="0" fontId="36" fillId="12" borderId="27" xfId="3" applyFill="1" applyBorder="1"/>
    <xf numFmtId="0" fontId="36" fillId="12" borderId="27" xfId="3" applyFill="1" applyBorder="1" applyAlignment="1">
      <alignment horizontal="center" vertical="center"/>
    </xf>
    <xf numFmtId="0" fontId="34" fillId="12" borderId="27" xfId="4" quotePrefix="1" applyNumberFormat="1" applyFont="1" applyFill="1" applyBorder="1" applyAlignment="1">
      <alignment horizontal="center" vertical="center" wrapText="1"/>
    </xf>
    <xf numFmtId="0" fontId="34" fillId="12" borderId="2" xfId="4" quotePrefix="1" applyNumberFormat="1" applyFont="1" applyFill="1" applyBorder="1" applyAlignment="1">
      <alignment horizontal="center" vertical="center" wrapText="1"/>
    </xf>
    <xf numFmtId="0" fontId="34" fillId="12" borderId="40" xfId="4" quotePrefix="1" applyNumberFormat="1" applyFont="1" applyFill="1" applyBorder="1" applyAlignment="1">
      <alignment horizontal="center" vertical="center" wrapText="1"/>
    </xf>
    <xf numFmtId="0" fontId="34" fillId="12" borderId="43" xfId="4" quotePrefix="1" applyNumberFormat="1" applyFont="1" applyFill="1" applyBorder="1" applyAlignment="1">
      <alignment horizontal="center" vertical="center" wrapText="1"/>
    </xf>
    <xf numFmtId="0" fontId="3" fillId="12" borderId="49" xfId="3" applyFont="1" applyFill="1" applyBorder="1" applyAlignment="1">
      <alignment horizontal="left" vertical="top" wrapText="1"/>
    </xf>
    <xf numFmtId="0" fontId="36" fillId="12" borderId="30" xfId="3" applyFill="1" applyBorder="1"/>
    <xf numFmtId="0" fontId="36" fillId="12" borderId="30" xfId="3" applyFill="1" applyBorder="1" applyAlignment="1">
      <alignment horizontal="center" vertical="center"/>
    </xf>
    <xf numFmtId="0" fontId="34" fillId="12" borderId="30" xfId="4" quotePrefix="1" applyNumberFormat="1" applyFont="1" applyFill="1" applyBorder="1" applyAlignment="1">
      <alignment horizontal="center" vertical="center" wrapText="1"/>
    </xf>
    <xf numFmtId="0" fontId="34" fillId="12" borderId="24" xfId="4" quotePrefix="1" applyNumberFormat="1" applyFont="1" applyFill="1" applyBorder="1" applyAlignment="1">
      <alignment horizontal="center" vertical="center" wrapText="1"/>
    </xf>
    <xf numFmtId="0" fontId="3" fillId="12" borderId="45" xfId="3" applyFont="1" applyFill="1" applyBorder="1" applyAlignment="1">
      <alignment vertical="top" wrapText="1"/>
    </xf>
    <xf numFmtId="0" fontId="3" fillId="12" borderId="15" xfId="3" applyFont="1" applyFill="1" applyBorder="1" applyAlignment="1">
      <alignment vertical="top" wrapText="1"/>
    </xf>
    <xf numFmtId="9" fontId="37" fillId="12" borderId="15" xfId="3" applyNumberFormat="1" applyFont="1" applyFill="1" applyBorder="1" applyAlignment="1">
      <alignment vertical="top"/>
    </xf>
    <xf numFmtId="9" fontId="37" fillId="12" borderId="17" xfId="3" applyNumberFormat="1" applyFont="1" applyFill="1" applyBorder="1" applyAlignment="1">
      <alignment vertical="top"/>
    </xf>
    <xf numFmtId="0" fontId="36" fillId="12" borderId="45" xfId="3" applyFill="1" applyBorder="1" applyAlignment="1">
      <alignment vertical="top"/>
    </xf>
    <xf numFmtId="0" fontId="36" fillId="12" borderId="15" xfId="3" applyFill="1" applyBorder="1" applyAlignment="1">
      <alignment vertical="top"/>
    </xf>
    <xf numFmtId="0" fontId="3" fillId="12" borderId="45" xfId="3" quotePrefix="1" applyFont="1" applyFill="1" applyBorder="1" applyAlignment="1">
      <alignment vertical="top" wrapText="1"/>
    </xf>
    <xf numFmtId="0" fontId="3" fillId="12" borderId="20" xfId="3" applyFont="1" applyFill="1" applyBorder="1" applyAlignment="1">
      <alignment vertical="top" wrapText="1"/>
    </xf>
    <xf numFmtId="15" fontId="4" fillId="12" borderId="20" xfId="3" quotePrefix="1" applyNumberFormat="1" applyFont="1" applyFill="1" applyBorder="1" applyAlignment="1">
      <alignment horizontal="center" vertical="center" wrapText="1"/>
    </xf>
    <xf numFmtId="15" fontId="4" fillId="12" borderId="16" xfId="3" quotePrefix="1" applyNumberFormat="1" applyFont="1" applyFill="1" applyBorder="1" applyAlignment="1">
      <alignment horizontal="center" vertical="center" wrapText="1"/>
    </xf>
    <xf numFmtId="0" fontId="36" fillId="9" borderId="45" xfId="3" applyFill="1" applyBorder="1" applyAlignment="1">
      <alignment horizontal="center" vertical="center"/>
    </xf>
    <xf numFmtId="0" fontId="36" fillId="9" borderId="20" xfId="3" applyFill="1" applyBorder="1" applyAlignment="1">
      <alignment horizontal="center" vertical="center"/>
    </xf>
    <xf numFmtId="0" fontId="41" fillId="0" borderId="10" xfId="3" applyFont="1" applyBorder="1" applyAlignment="1">
      <alignment horizontal="center" vertical="center" wrapText="1"/>
    </xf>
    <xf numFmtId="0" fontId="4" fillId="12" borderId="20" xfId="3" applyFont="1" applyFill="1" applyBorder="1" applyAlignment="1">
      <alignment vertical="center" wrapText="1"/>
    </xf>
    <xf numFmtId="0" fontId="4" fillId="12" borderId="27" xfId="3" applyFont="1" applyFill="1" applyBorder="1" applyAlignment="1">
      <alignment vertical="center" wrapText="1"/>
    </xf>
    <xf numFmtId="0" fontId="4" fillId="12" borderId="30" xfId="3" applyFont="1" applyFill="1" applyBorder="1" applyAlignment="1">
      <alignment vertical="center" wrapText="1"/>
    </xf>
    <xf numFmtId="0" fontId="40" fillId="0" borderId="0" xfId="3" applyFont="1" applyBorder="1" applyAlignment="1">
      <alignment horizontal="center" vertical="top" wrapText="1"/>
    </xf>
    <xf numFmtId="0" fontId="36" fillId="0" borderId="0" xfId="3" applyAlignment="1">
      <alignment horizontal="right" vertical="top" wrapText="1"/>
    </xf>
    <xf numFmtId="0" fontId="37" fillId="0" borderId="0" xfId="3" applyFont="1"/>
    <xf numFmtId="0" fontId="37" fillId="19" borderId="0" xfId="3" applyFont="1" applyFill="1" applyAlignment="1">
      <alignment vertical="top" wrapText="1"/>
    </xf>
    <xf numFmtId="9" fontId="34" fillId="0" borderId="15" xfId="5" quotePrefix="1" applyFont="1" applyBorder="1" applyAlignment="1">
      <alignment horizontal="center" vertical="center" wrapText="1"/>
    </xf>
    <xf numFmtId="0" fontId="37" fillId="12" borderId="0" xfId="3" applyFont="1" applyFill="1" applyBorder="1" applyAlignment="1">
      <alignment horizontal="center" vertical="center" wrapText="1"/>
    </xf>
    <xf numFmtId="0" fontId="37" fillId="12" borderId="12" xfId="3" applyFont="1" applyFill="1" applyBorder="1" applyAlignment="1">
      <alignment horizontal="center" vertical="center" wrapText="1"/>
    </xf>
    <xf numFmtId="0" fontId="36" fillId="6" borderId="15" xfId="3" applyFill="1" applyBorder="1" applyAlignment="1">
      <alignment vertical="top"/>
    </xf>
    <xf numFmtId="0" fontId="37" fillId="6" borderId="23" xfId="3" applyFont="1" applyFill="1" applyBorder="1" applyAlignment="1">
      <alignment vertical="top"/>
    </xf>
    <xf numFmtId="0" fontId="37" fillId="6" borderId="15" xfId="3" applyFont="1" applyFill="1" applyBorder="1" applyAlignment="1">
      <alignment vertical="top"/>
    </xf>
    <xf numFmtId="0" fontId="47" fillId="0" borderId="14" xfId="3" applyFont="1" applyBorder="1" applyAlignment="1">
      <alignment horizontal="center" vertical="center"/>
    </xf>
    <xf numFmtId="0" fontId="51" fillId="0" borderId="15" xfId="3" applyFont="1" applyBorder="1" applyAlignment="1">
      <alignment horizontal="center" vertical="center"/>
    </xf>
    <xf numFmtId="2" fontId="37" fillId="7" borderId="15" xfId="3" applyNumberFormat="1" applyFont="1" applyFill="1" applyBorder="1" applyAlignment="1">
      <alignment horizontal="center" vertical="center"/>
    </xf>
    <xf numFmtId="0" fontId="47" fillId="0" borderId="22" xfId="3" applyFont="1" applyBorder="1" applyAlignment="1">
      <alignment horizontal="center" vertical="center"/>
    </xf>
    <xf numFmtId="2" fontId="50" fillId="0" borderId="23" xfId="3" applyNumberFormat="1" applyFont="1" applyBorder="1" applyAlignment="1">
      <alignment horizontal="center" vertical="center"/>
    </xf>
    <xf numFmtId="2" fontId="50" fillId="7" borderId="23" xfId="3" applyNumberFormat="1" applyFont="1" applyFill="1" applyBorder="1" applyAlignment="1">
      <alignment horizontal="center" vertical="center"/>
    </xf>
    <xf numFmtId="0" fontId="47" fillId="0" borderId="0" xfId="3" applyFont="1" applyBorder="1" applyAlignment="1">
      <alignment horizontal="center" vertical="center"/>
    </xf>
    <xf numFmtId="2" fontId="50" fillId="0" borderId="0" xfId="3" applyNumberFormat="1" applyFont="1" applyBorder="1" applyAlignment="1">
      <alignment horizontal="center" vertical="center"/>
    </xf>
    <xf numFmtId="0" fontId="37" fillId="12" borderId="44" xfId="3" applyFont="1" applyFill="1" applyBorder="1" applyAlignment="1">
      <alignment horizontal="center" vertical="center" wrapText="1"/>
    </xf>
    <xf numFmtId="0" fontId="37" fillId="12" borderId="45" xfId="3" applyFont="1" applyFill="1" applyBorder="1" applyAlignment="1">
      <alignment horizontal="center" vertical="center" wrapText="1"/>
    </xf>
    <xf numFmtId="0" fontId="37" fillId="12" borderId="51" xfId="3" applyFont="1" applyFill="1" applyBorder="1" applyAlignment="1">
      <alignment horizontal="center" vertical="center" wrapText="1"/>
    </xf>
    <xf numFmtId="0" fontId="2" fillId="12" borderId="38" xfId="3" applyFont="1" applyFill="1" applyBorder="1" applyAlignment="1">
      <alignment horizontal="left" vertical="top" wrapText="1"/>
    </xf>
    <xf numFmtId="0" fontId="2" fillId="0" borderId="25" xfId="3" applyFont="1" applyBorder="1" applyAlignment="1">
      <alignment horizontal="left" vertical="top" wrapText="1"/>
    </xf>
    <xf numFmtId="0" fontId="2" fillId="12" borderId="15" xfId="3" applyFont="1" applyFill="1" applyBorder="1" applyAlignment="1">
      <alignment horizontal="left" vertical="top" wrapText="1"/>
    </xf>
    <xf numFmtId="0" fontId="2" fillId="12" borderId="23" xfId="3" applyFont="1" applyFill="1" applyBorder="1" applyAlignment="1">
      <alignment horizontal="left" vertical="top" wrapText="1"/>
    </xf>
    <xf numFmtId="0" fontId="37" fillId="12" borderId="48" xfId="3" applyFont="1" applyFill="1" applyBorder="1" applyAlignment="1">
      <alignment horizontal="center" vertical="center" wrapText="1"/>
    </xf>
    <xf numFmtId="0" fontId="37" fillId="12" borderId="20" xfId="3" applyFont="1" applyFill="1" applyBorder="1" applyAlignment="1">
      <alignment horizontal="center" vertical="center" wrapText="1"/>
    </xf>
    <xf numFmtId="0" fontId="37" fillId="12" borderId="21" xfId="3" applyFont="1" applyFill="1" applyBorder="1" applyAlignment="1">
      <alignment horizontal="center" vertical="center" wrapText="1"/>
    </xf>
    <xf numFmtId="0" fontId="37" fillId="0" borderId="14" xfId="3" applyFont="1" applyBorder="1" applyAlignment="1">
      <alignment horizontal="center" vertical="center"/>
    </xf>
    <xf numFmtId="0" fontId="37" fillId="0" borderId="15" xfId="3" applyFont="1" applyFill="1" applyBorder="1" applyAlignment="1">
      <alignment horizontal="center" vertical="center" wrapText="1"/>
    </xf>
    <xf numFmtId="0" fontId="37" fillId="0" borderId="22" xfId="3" applyFont="1" applyBorder="1" applyAlignment="1">
      <alignment horizontal="center" vertical="center"/>
    </xf>
    <xf numFmtId="0" fontId="37" fillId="0" borderId="25" xfId="3" applyFont="1" applyBorder="1" applyAlignment="1">
      <alignment horizontal="center" vertical="center"/>
    </xf>
    <xf numFmtId="0" fontId="37" fillId="0" borderId="47" xfId="3" applyFont="1" applyBorder="1" applyAlignment="1">
      <alignment horizontal="center" vertical="center"/>
    </xf>
    <xf numFmtId="0" fontId="36" fillId="0" borderId="23" xfId="3" applyBorder="1" applyAlignment="1">
      <alignment horizontal="center" vertical="center" wrapText="1"/>
    </xf>
    <xf numFmtId="0" fontId="51" fillId="0" borderId="25" xfId="3" applyFont="1" applyBorder="1" applyAlignment="1">
      <alignment horizontal="center" vertical="center"/>
    </xf>
    <xf numFmtId="9" fontId="37" fillId="19" borderId="0" xfId="5" applyFont="1" applyFill="1" applyAlignment="1">
      <alignment horizontal="center" vertical="center" wrapText="1"/>
    </xf>
    <xf numFmtId="0" fontId="45" fillId="0" borderId="0" xfId="3" applyFont="1" applyAlignment="1">
      <alignment horizontal="right" vertical="top"/>
    </xf>
    <xf numFmtId="0" fontId="40" fillId="0" borderId="25" xfId="3" applyFont="1" applyBorder="1" applyAlignment="1">
      <alignment horizontal="center" vertical="center" wrapText="1"/>
    </xf>
    <xf numFmtId="0" fontId="3" fillId="0" borderId="25" xfId="0" applyFont="1" applyBorder="1" applyAlignment="1">
      <alignment vertical="top" wrapText="1"/>
    </xf>
    <xf numFmtId="0" fontId="2" fillId="0" borderId="25" xfId="0" applyFont="1" applyBorder="1" applyAlignment="1">
      <alignment vertical="top" wrapText="1"/>
    </xf>
    <xf numFmtId="15" fontId="2" fillId="0" borderId="25" xfId="3" quotePrefix="1" applyNumberFormat="1" applyFont="1" applyBorder="1" applyAlignment="1">
      <alignment horizontal="center" vertical="center" wrapText="1"/>
    </xf>
    <xf numFmtId="0" fontId="41" fillId="0" borderId="25" xfId="3" applyFont="1" applyBorder="1" applyAlignment="1">
      <alignment horizontal="center" vertical="center" wrapText="1"/>
    </xf>
    <xf numFmtId="0" fontId="37" fillId="9" borderId="22" xfId="3" applyFont="1" applyFill="1" applyBorder="1" applyAlignment="1">
      <alignment horizontal="center" vertical="center" wrapText="1"/>
    </xf>
    <xf numFmtId="0" fontId="37" fillId="9" borderId="31" xfId="3" applyFont="1" applyFill="1" applyBorder="1" applyAlignment="1">
      <alignment horizontal="center" vertical="center" wrapText="1"/>
    </xf>
    <xf numFmtId="0" fontId="41" fillId="0" borderId="25" xfId="3" applyFont="1" applyBorder="1" applyAlignment="1">
      <alignment horizontal="center" vertical="center"/>
    </xf>
    <xf numFmtId="0" fontId="41" fillId="0" borderId="26" xfId="3" applyFont="1" applyBorder="1" applyAlignment="1">
      <alignment horizontal="center" vertical="center"/>
    </xf>
    <xf numFmtId="0" fontId="37" fillId="12" borderId="8" xfId="3" applyFont="1" applyFill="1" applyBorder="1" applyAlignment="1">
      <alignment horizontal="center" vertical="center" wrapText="1"/>
    </xf>
    <xf numFmtId="2" fontId="50" fillId="0" borderId="15" xfId="3" applyNumberFormat="1" applyFont="1" applyBorder="1" applyAlignment="1">
      <alignment horizontal="center" vertical="center"/>
    </xf>
    <xf numFmtId="9" fontId="3" fillId="9" borderId="15" xfId="5" applyFont="1" applyFill="1" applyBorder="1" applyAlignment="1">
      <alignment horizontal="center" vertical="center"/>
    </xf>
    <xf numFmtId="1" fontId="3" fillId="0" borderId="23" xfId="3" applyNumberFormat="1" applyFont="1" applyFill="1" applyBorder="1" applyAlignment="1">
      <alignment horizontal="center" vertical="center"/>
    </xf>
    <xf numFmtId="0" fontId="37" fillId="6" borderId="25" xfId="3" applyFont="1" applyFill="1" applyBorder="1" applyAlignment="1">
      <alignment vertical="top"/>
    </xf>
    <xf numFmtId="0" fontId="47" fillId="0" borderId="47" xfId="3" applyFont="1" applyBorder="1" applyAlignment="1">
      <alignment horizontal="center" vertical="center"/>
    </xf>
    <xf numFmtId="2" fontId="37" fillId="7" borderId="23" xfId="3" applyNumberFormat="1" applyFont="1" applyFill="1" applyBorder="1" applyAlignment="1">
      <alignment horizontal="center" vertical="center"/>
    </xf>
    <xf numFmtId="2" fontId="37" fillId="7" borderId="25" xfId="3" applyNumberFormat="1" applyFont="1" applyFill="1" applyBorder="1" applyAlignment="1">
      <alignment horizontal="center" vertical="center"/>
    </xf>
    <xf numFmtId="1" fontId="51" fillId="0" borderId="15" xfId="3" applyNumberFormat="1" applyFont="1" applyBorder="1" applyAlignment="1">
      <alignment horizontal="center" vertical="center"/>
    </xf>
    <xf numFmtId="2" fontId="50" fillId="7" borderId="15" xfId="3" applyNumberFormat="1" applyFont="1" applyFill="1" applyBorder="1" applyAlignment="1">
      <alignment horizontal="center" vertical="center"/>
    </xf>
    <xf numFmtId="2" fontId="3" fillId="0" borderId="23" xfId="3" applyNumberFormat="1" applyFont="1" applyFill="1" applyBorder="1" applyAlignment="1">
      <alignment horizontal="center" vertical="center"/>
    </xf>
    <xf numFmtId="9" fontId="3" fillId="0" borderId="23" xfId="5" applyFont="1" applyFill="1" applyBorder="1" applyAlignment="1">
      <alignment horizontal="center" vertical="center"/>
    </xf>
    <xf numFmtId="0" fontId="36" fillId="20" borderId="15" xfId="3" applyFill="1" applyBorder="1" applyAlignment="1">
      <alignment horizontal="center" vertical="center"/>
    </xf>
    <xf numFmtId="0" fontId="37" fillId="20" borderId="15" xfId="3" applyFont="1" applyFill="1" applyBorder="1" applyAlignment="1">
      <alignment horizontal="center" vertical="center"/>
    </xf>
    <xf numFmtId="0" fontId="37" fillId="20" borderId="23" xfId="3" applyFont="1" applyFill="1" applyBorder="1" applyAlignment="1">
      <alignment horizontal="center" vertical="center"/>
    </xf>
    <xf numFmtId="0" fontId="36" fillId="21" borderId="15" xfId="3" applyFill="1" applyBorder="1" applyAlignment="1">
      <alignment horizontal="center" vertical="center"/>
    </xf>
    <xf numFmtId="0" fontId="2" fillId="22" borderId="32" xfId="3" applyFont="1" applyFill="1" applyBorder="1" applyAlignment="1">
      <alignment horizontal="center" vertical="center"/>
    </xf>
    <xf numFmtId="1" fontId="3" fillId="21" borderId="15" xfId="3" applyNumberFormat="1" applyFont="1" applyFill="1" applyBorder="1" applyAlignment="1">
      <alignment horizontal="center" vertical="center"/>
    </xf>
    <xf numFmtId="1" fontId="3" fillId="22" borderId="32" xfId="3" applyNumberFormat="1" applyFont="1" applyFill="1" applyBorder="1" applyAlignment="1">
      <alignment horizontal="center" vertical="center"/>
    </xf>
    <xf numFmtId="0" fontId="3" fillId="21" borderId="23" xfId="3" applyFont="1" applyFill="1" applyBorder="1" applyAlignment="1">
      <alignment horizontal="center" vertical="center"/>
    </xf>
    <xf numFmtId="0" fontId="3" fillId="22" borderId="31" xfId="3" applyFont="1" applyFill="1" applyBorder="1" applyAlignment="1">
      <alignment horizontal="center" vertical="center"/>
    </xf>
    <xf numFmtId="1" fontId="3" fillId="21" borderId="23" xfId="3" applyNumberFormat="1" applyFont="1" applyFill="1" applyBorder="1" applyAlignment="1">
      <alignment horizontal="center" vertical="center"/>
    </xf>
    <xf numFmtId="1" fontId="3" fillId="22" borderId="31" xfId="3" applyNumberFormat="1" applyFont="1" applyFill="1" applyBorder="1" applyAlignment="1">
      <alignment horizontal="center" vertical="center"/>
    </xf>
    <xf numFmtId="0" fontId="3" fillId="21" borderId="15" xfId="3" applyFont="1" applyFill="1" applyBorder="1" applyAlignment="1">
      <alignment horizontal="center" vertical="center"/>
    </xf>
    <xf numFmtId="0" fontId="3" fillId="22" borderId="32" xfId="3" applyFont="1" applyFill="1" applyBorder="1" applyAlignment="1">
      <alignment horizontal="center" vertical="center"/>
    </xf>
    <xf numFmtId="0" fontId="37" fillId="20" borderId="25" xfId="3" applyFont="1" applyFill="1" applyBorder="1" applyAlignment="1">
      <alignment horizontal="center" vertical="center"/>
    </xf>
    <xf numFmtId="1" fontId="3" fillId="21" borderId="25" xfId="3" applyNumberFormat="1" applyFont="1" applyFill="1" applyBorder="1" applyAlignment="1">
      <alignment horizontal="center" vertical="center"/>
    </xf>
    <xf numFmtId="1" fontId="3" fillId="22" borderId="26" xfId="3" applyNumberFormat="1" applyFont="1" applyFill="1" applyBorder="1" applyAlignment="1">
      <alignment horizontal="center" vertical="center"/>
    </xf>
    <xf numFmtId="0" fontId="37" fillId="15" borderId="56" xfId="3" applyFont="1" applyFill="1" applyBorder="1" applyAlignment="1">
      <alignment horizontal="center" vertical="center" wrapText="1"/>
    </xf>
    <xf numFmtId="0" fontId="37" fillId="20" borderId="20" xfId="3" applyFont="1" applyFill="1" applyBorder="1" applyAlignment="1">
      <alignment horizontal="center" vertical="center" wrapText="1"/>
    </xf>
    <xf numFmtId="0" fontId="37" fillId="6" borderId="20" xfId="3" applyFont="1" applyFill="1" applyBorder="1" applyAlignment="1">
      <alignment horizontal="center" vertical="center" wrapText="1"/>
    </xf>
    <xf numFmtId="0" fontId="37" fillId="21" borderId="20" xfId="3" applyFont="1" applyFill="1" applyBorder="1" applyAlignment="1">
      <alignment horizontal="center" vertical="center" wrapText="1"/>
    </xf>
    <xf numFmtId="0" fontId="37" fillId="22" borderId="21" xfId="3" applyFont="1" applyFill="1" applyBorder="1" applyAlignment="1">
      <alignment horizontal="center" vertical="center" wrapText="1"/>
    </xf>
    <xf numFmtId="1" fontId="37" fillId="0" borderId="25" xfId="3" applyNumberFormat="1" applyFont="1" applyBorder="1" applyAlignment="1">
      <alignment horizontal="center" vertical="center"/>
    </xf>
    <xf numFmtId="1" fontId="37" fillId="20" borderId="25" xfId="3" applyNumberFormat="1" applyFont="1" applyFill="1" applyBorder="1" applyAlignment="1">
      <alignment horizontal="center" vertical="center"/>
    </xf>
    <xf numFmtId="0" fontId="37" fillId="15" borderId="15" xfId="3" applyFont="1" applyFill="1" applyBorder="1" applyAlignment="1">
      <alignment horizontal="center" vertical="center"/>
    </xf>
    <xf numFmtId="0" fontId="36" fillId="7" borderId="23" xfId="3" applyFill="1" applyBorder="1" applyAlignment="1">
      <alignment horizontal="center" vertical="center" wrapText="1"/>
    </xf>
    <xf numFmtId="0" fontId="36" fillId="21" borderId="23" xfId="3" applyFill="1" applyBorder="1" applyAlignment="1">
      <alignment horizontal="center" vertical="center"/>
    </xf>
    <xf numFmtId="0" fontId="2" fillId="22" borderId="31" xfId="3" applyFont="1" applyFill="1" applyBorder="1" applyAlignment="1">
      <alignment horizontal="center" vertical="center"/>
    </xf>
    <xf numFmtId="0" fontId="37" fillId="12" borderId="39" xfId="3" applyFont="1" applyFill="1" applyBorder="1" applyAlignment="1">
      <alignment horizontal="center" vertical="center" wrapText="1"/>
    </xf>
    <xf numFmtId="0" fontId="37" fillId="12" borderId="41" xfId="3" applyFont="1" applyFill="1" applyBorder="1" applyAlignment="1">
      <alignment horizontal="right" vertical="center" wrapText="1"/>
    </xf>
    <xf numFmtId="0" fontId="36" fillId="23" borderId="0" xfId="3" applyFill="1" applyAlignment="1">
      <alignment vertical="top"/>
    </xf>
    <xf numFmtId="0" fontId="37" fillId="24" borderId="0" xfId="3" applyFont="1" applyFill="1" applyAlignment="1">
      <alignment horizontal="center" vertical="center"/>
    </xf>
    <xf numFmtId="0" fontId="37" fillId="0" borderId="0" xfId="3" applyFont="1" applyFill="1" applyAlignment="1">
      <alignment vertical="top"/>
    </xf>
    <xf numFmtId="0" fontId="37" fillId="12" borderId="2" xfId="3" applyFont="1" applyFill="1" applyBorder="1" applyAlignment="1">
      <alignment horizontal="right" vertical="center" wrapText="1"/>
    </xf>
    <xf numFmtId="2" fontId="50" fillId="25" borderId="23" xfId="3" applyNumberFormat="1" applyFont="1" applyFill="1" applyBorder="1" applyAlignment="1">
      <alignment horizontal="center" vertical="center"/>
    </xf>
    <xf numFmtId="0" fontId="37" fillId="0" borderId="57" xfId="3" applyFont="1" applyFill="1" applyBorder="1" applyAlignment="1">
      <alignment horizontal="center" vertical="center"/>
    </xf>
    <xf numFmtId="0" fontId="37" fillId="12" borderId="59" xfId="3" applyFont="1" applyFill="1" applyBorder="1" applyAlignment="1">
      <alignment horizontal="center" vertical="center" wrapText="1"/>
    </xf>
    <xf numFmtId="0" fontId="37" fillId="12" borderId="42" xfId="3" applyFont="1" applyFill="1" applyBorder="1" applyAlignment="1">
      <alignment horizontal="center" vertical="center" wrapText="1"/>
    </xf>
    <xf numFmtId="0" fontId="37" fillId="12" borderId="60" xfId="3" applyFont="1" applyFill="1" applyBorder="1" applyAlignment="1">
      <alignment horizontal="center" vertical="center" wrapText="1"/>
    </xf>
    <xf numFmtId="0" fontId="46" fillId="12" borderId="28" xfId="3" applyFont="1" applyFill="1" applyBorder="1" applyAlignment="1">
      <alignment horizontal="center" vertical="center" wrapText="1"/>
    </xf>
    <xf numFmtId="0" fontId="37" fillId="12" borderId="22" xfId="3" applyFont="1" applyFill="1" applyBorder="1" applyAlignment="1">
      <alignment horizontal="center" vertical="center" wrapText="1"/>
    </xf>
    <xf numFmtId="0" fontId="37" fillId="12" borderId="61" xfId="3" applyFont="1" applyFill="1" applyBorder="1" applyAlignment="1">
      <alignment horizontal="center" vertical="center" wrapText="1"/>
    </xf>
    <xf numFmtId="0" fontId="37" fillId="12" borderId="23" xfId="3" applyFont="1" applyFill="1" applyBorder="1" applyAlignment="1">
      <alignment horizontal="center" vertical="center" wrapText="1"/>
    </xf>
    <xf numFmtId="0" fontId="37" fillId="12" borderId="30" xfId="3" applyFont="1" applyFill="1" applyBorder="1" applyAlignment="1">
      <alignment horizontal="center" vertical="center" wrapText="1"/>
    </xf>
    <xf numFmtId="0" fontId="47" fillId="12" borderId="50" xfId="3" applyFont="1" applyFill="1" applyBorder="1" applyAlignment="1">
      <alignment horizontal="center" vertical="center" wrapText="1"/>
    </xf>
    <xf numFmtId="0" fontId="37" fillId="12" borderId="62" xfId="3" applyFont="1" applyFill="1" applyBorder="1" applyAlignment="1">
      <alignment horizontal="right" vertical="center" wrapText="1"/>
    </xf>
    <xf numFmtId="2" fontId="50" fillId="12" borderId="6" xfId="3" applyNumberFormat="1" applyFont="1" applyFill="1" applyBorder="1" applyAlignment="1">
      <alignment horizontal="center" vertical="center" wrapText="1"/>
    </xf>
    <xf numFmtId="0" fontId="37" fillId="26" borderId="19" xfId="3" applyFont="1" applyFill="1" applyBorder="1" applyAlignment="1">
      <alignment horizontal="center" vertical="center" wrapText="1"/>
    </xf>
    <xf numFmtId="9" fontId="4" fillId="0" borderId="10" xfId="5" quotePrefix="1" applyFont="1" applyFill="1" applyBorder="1" applyAlignment="1">
      <alignment horizontal="center" vertical="center" wrapText="1"/>
    </xf>
    <xf numFmtId="9" fontId="4" fillId="0" borderId="10" xfId="5" applyFont="1" applyFill="1" applyBorder="1" applyAlignment="1">
      <alignment horizontal="center" vertical="center" wrapText="1"/>
    </xf>
    <xf numFmtId="0" fontId="59" fillId="0" borderId="10" xfId="3" applyFont="1" applyBorder="1" applyAlignment="1">
      <alignment vertical="top" wrapText="1"/>
    </xf>
    <xf numFmtId="0" fontId="60" fillId="0" borderId="10" xfId="3" applyFont="1" applyBorder="1" applyAlignment="1">
      <alignment vertical="top" wrapText="1"/>
    </xf>
    <xf numFmtId="0" fontId="3" fillId="27" borderId="15" xfId="3" applyFont="1" applyFill="1" applyBorder="1" applyAlignment="1">
      <alignment vertical="top" wrapText="1"/>
    </xf>
    <xf numFmtId="0" fontId="3" fillId="27" borderId="10" xfId="3" applyFont="1" applyFill="1" applyBorder="1" applyAlignment="1">
      <alignment vertical="top" wrapText="1"/>
    </xf>
    <xf numFmtId="0" fontId="3" fillId="27" borderId="10" xfId="3" quotePrefix="1" applyFont="1" applyFill="1" applyBorder="1" applyAlignment="1">
      <alignment vertical="top" wrapText="1"/>
    </xf>
    <xf numFmtId="0" fontId="59" fillId="27" borderId="10" xfId="3" applyFont="1" applyFill="1" applyBorder="1" applyAlignment="1">
      <alignment vertical="top" wrapText="1"/>
    </xf>
    <xf numFmtId="0" fontId="50" fillId="27" borderId="10" xfId="3" applyFont="1" applyFill="1" applyBorder="1" applyAlignment="1">
      <alignment vertical="top" wrapText="1"/>
    </xf>
    <xf numFmtId="0" fontId="2" fillId="28" borderId="10" xfId="3" applyFont="1" applyFill="1" applyBorder="1" applyAlignment="1">
      <alignment horizontal="left" vertical="top" wrapText="1"/>
    </xf>
    <xf numFmtId="2" fontId="0" fillId="0" borderId="0" xfId="0" applyNumberFormat="1"/>
    <xf numFmtId="0" fontId="37" fillId="12" borderId="58" xfId="3" applyFont="1" applyFill="1" applyBorder="1" applyAlignment="1">
      <alignment vertical="center" wrapText="1"/>
    </xf>
    <xf numFmtId="0" fontId="37" fillId="12" borderId="18" xfId="3" applyFont="1" applyFill="1" applyBorder="1" applyAlignment="1">
      <alignment vertical="center" wrapText="1"/>
    </xf>
    <xf numFmtId="0" fontId="37" fillId="12" borderId="39" xfId="3" applyFont="1" applyFill="1" applyBorder="1" applyAlignment="1">
      <alignment vertical="center" wrapText="1"/>
    </xf>
    <xf numFmtId="0" fontId="37" fillId="12" borderId="2" xfId="3" applyFont="1" applyFill="1" applyBorder="1" applyAlignment="1">
      <alignment horizontal="right" vertical="center" wrapText="1"/>
    </xf>
    <xf numFmtId="0" fontId="41" fillId="0" borderId="10" xfId="3" applyFont="1" applyBorder="1" applyAlignment="1">
      <alignment horizontal="center" vertical="center" wrapText="1"/>
    </xf>
    <xf numFmtId="0" fontId="37" fillId="12" borderId="18" xfId="3" applyFont="1" applyFill="1" applyBorder="1" applyAlignment="1">
      <alignment horizontal="right" vertical="center" wrapText="1"/>
    </xf>
    <xf numFmtId="0" fontId="37" fillId="12" borderId="8" xfId="3" applyFont="1" applyFill="1" applyBorder="1" applyAlignment="1">
      <alignment horizontal="right" vertical="center" wrapText="1"/>
    </xf>
    <xf numFmtId="0" fontId="37" fillId="12" borderId="40" xfId="3" applyFont="1" applyFill="1" applyBorder="1" applyAlignment="1">
      <alignment horizontal="right" vertical="center" wrapText="1"/>
    </xf>
    <xf numFmtId="9" fontId="37" fillId="12" borderId="22" xfId="3" applyNumberFormat="1" applyFont="1" applyFill="1" applyBorder="1" applyAlignment="1">
      <alignment horizontal="center" vertical="center" wrapText="1"/>
    </xf>
    <xf numFmtId="0" fontId="2" fillId="0" borderId="29" xfId="3" applyFont="1" applyFill="1" applyBorder="1" applyAlignment="1">
      <alignment horizontal="left" vertical="top" wrapText="1"/>
    </xf>
    <xf numFmtId="0" fontId="2" fillId="0" borderId="29" xfId="3" applyFont="1" applyFill="1" applyBorder="1" applyAlignment="1">
      <alignment vertical="top" wrapText="1"/>
    </xf>
    <xf numFmtId="14" fontId="3" fillId="12" borderId="6" xfId="3" applyNumberFormat="1" applyFont="1" applyFill="1" applyBorder="1" applyAlignment="1">
      <alignment horizontal="center" vertical="center" wrapText="1"/>
    </xf>
    <xf numFmtId="0" fontId="46" fillId="12" borderId="40" xfId="3" applyFont="1" applyFill="1" applyBorder="1" applyAlignment="1">
      <alignment horizontal="right" vertical="center" wrapText="1"/>
    </xf>
    <xf numFmtId="0" fontId="37" fillId="29" borderId="19" xfId="3" applyFont="1" applyFill="1" applyBorder="1" applyAlignment="1">
      <alignment horizontal="center" vertical="center" wrapText="1"/>
    </xf>
    <xf numFmtId="0" fontId="37" fillId="15" borderId="63" xfId="3" applyFont="1" applyFill="1" applyBorder="1" applyAlignment="1">
      <alignment horizontal="center" vertical="center" wrapText="1"/>
    </xf>
    <xf numFmtId="165" fontId="59" fillId="12" borderId="9" xfId="3" applyNumberFormat="1" applyFont="1" applyFill="1" applyBorder="1" applyAlignment="1">
      <alignment horizontal="center" vertical="center" wrapText="1"/>
    </xf>
    <xf numFmtId="165" fontId="59" fillId="12" borderId="10" xfId="3" applyNumberFormat="1" applyFont="1" applyFill="1" applyBorder="1" applyAlignment="1">
      <alignment horizontal="center" vertical="center" wrapText="1"/>
    </xf>
    <xf numFmtId="165" fontId="59" fillId="12" borderId="28" xfId="3" applyNumberFormat="1" applyFont="1" applyFill="1" applyBorder="1" applyAlignment="1">
      <alignment horizontal="center" vertical="center" wrapText="1"/>
    </xf>
    <xf numFmtId="165" fontId="59" fillId="12" borderId="2" xfId="3" applyNumberFormat="1" applyFont="1" applyFill="1" applyBorder="1" applyAlignment="1">
      <alignment horizontal="center" vertical="center" wrapText="1"/>
    </xf>
    <xf numFmtId="0" fontId="37" fillId="12" borderId="1" xfId="3" applyFont="1" applyFill="1" applyBorder="1" applyAlignment="1">
      <alignment vertical="center" wrapText="1"/>
    </xf>
    <xf numFmtId="9" fontId="61" fillId="0" borderId="15" xfId="5" quotePrefix="1" applyFont="1" applyBorder="1" applyAlignment="1">
      <alignment horizontal="center" vertical="center" wrapText="1"/>
    </xf>
    <xf numFmtId="9" fontId="61" fillId="0" borderId="10" xfId="5" quotePrefix="1" applyFont="1" applyBorder="1" applyAlignment="1">
      <alignment horizontal="center" vertical="center" wrapText="1"/>
    </xf>
    <xf numFmtId="9" fontId="61" fillId="0" borderId="10" xfId="5" quotePrefix="1" applyFont="1" applyFill="1" applyBorder="1" applyAlignment="1">
      <alignment horizontal="center" vertical="center" wrapText="1"/>
    </xf>
    <xf numFmtId="9" fontId="61" fillId="0" borderId="10" xfId="5" applyFont="1" applyBorder="1" applyAlignment="1">
      <alignment horizontal="center" vertical="center" wrapText="1"/>
    </xf>
    <xf numFmtId="0" fontId="11" fillId="0" borderId="0" xfId="0" applyFont="1" applyFill="1" applyAlignment="1" applyProtection="1">
      <alignment horizontal="center" vertical="center" wrapText="1"/>
      <protection locked="0"/>
    </xf>
    <xf numFmtId="0" fontId="0" fillId="0" borderId="0" xfId="0" applyAlignment="1">
      <alignment vertical="center" wrapText="1"/>
    </xf>
    <xf numFmtId="0" fontId="23" fillId="0" borderId="11" xfId="0" applyFont="1" applyBorder="1" applyAlignment="1" applyProtection="1">
      <alignment horizontal="left" vertical="center" shrinkToFit="1"/>
    </xf>
    <xf numFmtId="0" fontId="23" fillId="0" borderId="1" xfId="0" applyFont="1" applyBorder="1" applyAlignment="1" applyProtection="1">
      <alignment horizontal="left" vertical="center" shrinkToFit="1"/>
    </xf>
    <xf numFmtId="0" fontId="23" fillId="0" borderId="12" xfId="0" applyFont="1" applyBorder="1" applyAlignment="1" applyProtection="1">
      <alignment horizontal="left" vertical="center" shrinkToFit="1"/>
    </xf>
    <xf numFmtId="0" fontId="21" fillId="4" borderId="2" xfId="0" applyFont="1" applyFill="1" applyBorder="1" applyAlignment="1" applyProtection="1">
      <alignment horizontal="center" vertical="center" shrinkToFit="1"/>
      <protection locked="0"/>
    </xf>
    <xf numFmtId="0" fontId="21" fillId="4" borderId="0" xfId="0" applyFont="1" applyFill="1" applyBorder="1" applyAlignment="1" applyProtection="1">
      <alignment horizontal="center" vertical="center" shrinkToFit="1"/>
      <protection locked="0"/>
    </xf>
    <xf numFmtId="0" fontId="21" fillId="4" borderId="3" xfId="0" applyFont="1" applyFill="1" applyBorder="1" applyAlignment="1" applyProtection="1">
      <alignment horizontal="center" vertical="center" shrinkToFit="1"/>
      <protection locked="0"/>
    </xf>
    <xf numFmtId="0" fontId="21" fillId="4" borderId="4" xfId="0" applyFont="1" applyFill="1" applyBorder="1" applyAlignment="1" applyProtection="1">
      <alignment horizontal="center" vertical="center" shrinkToFit="1"/>
      <protection locked="0"/>
    </xf>
    <xf numFmtId="0" fontId="21" fillId="4" borderId="5" xfId="0" applyFont="1" applyFill="1" applyBorder="1" applyAlignment="1" applyProtection="1">
      <alignment horizontal="center" vertical="center" shrinkToFit="1"/>
      <protection locked="0"/>
    </xf>
    <xf numFmtId="0" fontId="21" fillId="4" borderId="6" xfId="0" applyFont="1" applyFill="1" applyBorder="1" applyAlignment="1" applyProtection="1">
      <alignment horizontal="center" vertical="center" shrinkToFit="1"/>
      <protection locked="0"/>
    </xf>
    <xf numFmtId="0" fontId="21" fillId="4" borderId="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left" vertical="top" wrapText="1"/>
      <protection locked="0"/>
    </xf>
    <xf numFmtId="0" fontId="5" fillId="0" borderId="5" xfId="0" applyFont="1" applyFill="1" applyBorder="1" applyAlignment="1" applyProtection="1">
      <alignment horizontal="left" vertical="top" wrapText="1"/>
      <protection locked="0"/>
    </xf>
    <xf numFmtId="0" fontId="5" fillId="0" borderId="6" xfId="0" applyFont="1" applyFill="1" applyBorder="1" applyAlignment="1" applyProtection="1">
      <alignment horizontal="left" vertical="top" wrapText="1"/>
      <protection locked="0"/>
    </xf>
    <xf numFmtId="0" fontId="25" fillId="0" borderId="1" xfId="0" applyFont="1" applyFill="1" applyBorder="1" applyAlignment="1" applyProtection="1">
      <alignment horizontal="left" vertical="top" wrapText="1" shrinkToFit="1"/>
      <protection locked="0"/>
    </xf>
    <xf numFmtId="0" fontId="25" fillId="0" borderId="12" xfId="0" applyFont="1" applyFill="1" applyBorder="1" applyAlignment="1" applyProtection="1">
      <alignment horizontal="left" vertical="top" wrapText="1" shrinkToFit="1"/>
      <protection locked="0"/>
    </xf>
    <xf numFmtId="0" fontId="5" fillId="0" borderId="11" xfId="0" applyFont="1" applyFill="1" applyBorder="1" applyAlignment="1" applyProtection="1">
      <alignment horizontal="right" vertical="top" wrapText="1" shrinkToFit="1"/>
      <protection locked="0"/>
    </xf>
    <xf numFmtId="0" fontId="5" fillId="0" borderId="1" xfId="0" applyFont="1" applyFill="1" applyBorder="1" applyAlignment="1" applyProtection="1">
      <alignment horizontal="right" vertical="top" wrapText="1" shrinkToFit="1"/>
      <protection locked="0"/>
    </xf>
    <xf numFmtId="0" fontId="4" fillId="0" borderId="1" xfId="0" applyFont="1" applyFill="1" applyBorder="1" applyAlignment="1" applyProtection="1">
      <alignment horizontal="left" vertical="top" wrapText="1" shrinkToFit="1"/>
      <protection locked="0"/>
    </xf>
    <xf numFmtId="0" fontId="34" fillId="0" borderId="1" xfId="0" applyFont="1" applyFill="1" applyBorder="1" applyAlignment="1" applyProtection="1">
      <alignment horizontal="left" vertical="top" shrinkToFit="1"/>
      <protection locked="0"/>
    </xf>
    <xf numFmtId="0" fontId="34" fillId="0" borderId="12" xfId="0" applyFont="1" applyFill="1" applyBorder="1" applyAlignment="1" applyProtection="1">
      <alignment horizontal="left" vertical="top" shrinkToFit="1"/>
      <protection locked="0"/>
    </xf>
    <xf numFmtId="0" fontId="2" fillId="0" borderId="11" xfId="0" applyFont="1" applyFill="1" applyBorder="1" applyAlignment="1" applyProtection="1">
      <alignment horizontal="center" vertical="top" wrapText="1" shrinkToFit="1"/>
      <protection locked="0"/>
    </xf>
    <xf numFmtId="0" fontId="2" fillId="0" borderId="1" xfId="0" applyFont="1" applyFill="1" applyBorder="1" applyAlignment="1" applyProtection="1">
      <alignment horizontal="center" vertical="top" wrapText="1" shrinkToFit="1"/>
      <protection locked="0"/>
    </xf>
    <xf numFmtId="0" fontId="2" fillId="0" borderId="12" xfId="0" applyFont="1" applyFill="1" applyBorder="1" applyAlignment="1" applyProtection="1">
      <alignment horizontal="center" vertical="top" wrapText="1" shrinkToFit="1"/>
      <protection locked="0"/>
    </xf>
    <xf numFmtId="0" fontId="7" fillId="0" borderId="4" xfId="0" applyFont="1" applyBorder="1" applyAlignment="1" applyProtection="1">
      <alignment horizontal="left" vertical="center" wrapText="1"/>
    </xf>
    <xf numFmtId="0" fontId="7" fillId="0" borderId="5"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4" xfId="0" applyFont="1" applyBorder="1" applyAlignment="1" applyProtection="1">
      <alignment horizontal="left" vertical="center" shrinkToFit="1"/>
    </xf>
    <xf numFmtId="0" fontId="7" fillId="0" borderId="5" xfId="0" applyFont="1" applyBorder="1" applyAlignment="1" applyProtection="1">
      <alignment horizontal="left" vertical="center" shrinkToFit="1"/>
    </xf>
    <xf numFmtId="0" fontId="7" fillId="0" borderId="6" xfId="0" applyFont="1" applyBorder="1" applyAlignment="1" applyProtection="1">
      <alignment horizontal="left" vertical="center" shrinkToFit="1"/>
    </xf>
    <xf numFmtId="0" fontId="5" fillId="0" borderId="11" xfId="0" applyFont="1" applyFill="1" applyBorder="1" applyAlignment="1" applyProtection="1">
      <alignment horizontal="left" vertical="top"/>
      <protection locked="0"/>
    </xf>
    <xf numFmtId="0" fontId="5" fillId="0" borderId="1" xfId="0" applyFont="1" applyFill="1" applyBorder="1" applyAlignment="1" applyProtection="1">
      <alignment horizontal="left" vertical="top"/>
      <protection locked="0"/>
    </xf>
    <xf numFmtId="0" fontId="5" fillId="0" borderId="12" xfId="0" applyFont="1" applyFill="1" applyBorder="1" applyAlignment="1" applyProtection="1">
      <alignment horizontal="left" vertical="top"/>
      <protection locked="0"/>
    </xf>
    <xf numFmtId="0" fontId="7" fillId="0" borderId="4" xfId="0" applyFont="1" applyFill="1" applyBorder="1" applyAlignment="1" applyProtection="1">
      <alignment horizontal="left" vertical="center" shrinkToFit="1"/>
    </xf>
    <xf numFmtId="0" fontId="7" fillId="0" borderId="5" xfId="0" applyFont="1" applyFill="1" applyBorder="1" applyAlignment="1" applyProtection="1">
      <alignment horizontal="left" vertical="center" shrinkToFit="1"/>
    </xf>
    <xf numFmtId="0" fontId="7" fillId="0" borderId="6" xfId="0" applyFont="1" applyFill="1" applyBorder="1" applyAlignment="1" applyProtection="1">
      <alignment horizontal="left" vertical="center" shrinkToFit="1"/>
    </xf>
    <xf numFmtId="49" fontId="2" fillId="0" borderId="0" xfId="0" applyNumberFormat="1" applyFont="1" applyAlignment="1" applyProtection="1">
      <alignment horizontal="left" vertical="top" wrapText="1"/>
      <protection locked="0"/>
    </xf>
    <xf numFmtId="0" fontId="7" fillId="0" borderId="4" xfId="0" applyFont="1" applyBorder="1" applyAlignment="1">
      <alignment horizontal="left" vertical="center" shrinkToFit="1"/>
    </xf>
    <xf numFmtId="0" fontId="7" fillId="0" borderId="5" xfId="0" applyFont="1" applyBorder="1" applyAlignment="1">
      <alignment horizontal="left" vertical="center" shrinkToFit="1"/>
    </xf>
    <xf numFmtId="0" fontId="7" fillId="0" borderId="6" xfId="0" applyFont="1" applyBorder="1" applyAlignment="1">
      <alignment horizontal="left" vertical="center" shrinkToFi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6" xfId="0" applyFont="1" applyFill="1" applyBorder="1" applyAlignment="1">
      <alignment horizontal="left" vertical="center" wrapText="1"/>
    </xf>
    <xf numFmtId="0" fontId="23" fillId="0" borderId="11" xfId="0" applyFont="1" applyBorder="1" applyAlignment="1">
      <alignment horizontal="left" vertical="center" shrinkToFit="1"/>
    </xf>
    <xf numFmtId="0" fontId="23" fillId="0" borderId="1" xfId="0" applyFont="1" applyBorder="1" applyAlignment="1">
      <alignment horizontal="left" vertical="center" shrinkToFit="1"/>
    </xf>
    <xf numFmtId="0" fontId="23" fillId="0" borderId="12" xfId="0" applyFont="1" applyBorder="1" applyAlignment="1">
      <alignment horizontal="left" vertical="center" shrinkToFit="1"/>
    </xf>
    <xf numFmtId="0" fontId="23" fillId="2" borderId="11" xfId="0" applyFont="1" applyFill="1" applyBorder="1" applyAlignment="1">
      <alignment horizontal="left" vertical="center" shrinkToFit="1"/>
    </xf>
    <xf numFmtId="0" fontId="23" fillId="2" borderId="1" xfId="0" applyFont="1" applyFill="1" applyBorder="1" applyAlignment="1">
      <alignment horizontal="left" vertical="center" shrinkToFit="1"/>
    </xf>
    <xf numFmtId="0" fontId="23" fillId="2" borderId="12" xfId="0" applyFont="1" applyFill="1" applyBorder="1" applyAlignment="1">
      <alignment horizontal="left" vertical="center" shrinkToFit="1"/>
    </xf>
    <xf numFmtId="0" fontId="7" fillId="2" borderId="4" xfId="0" applyFont="1" applyFill="1" applyBorder="1" applyAlignment="1">
      <alignment horizontal="left" vertical="center" shrinkToFit="1"/>
    </xf>
    <xf numFmtId="0" fontId="7" fillId="2" borderId="5" xfId="0" applyFont="1" applyFill="1" applyBorder="1" applyAlignment="1">
      <alignment horizontal="left" vertical="center" shrinkToFit="1"/>
    </xf>
    <xf numFmtId="0" fontId="7" fillId="2" borderId="6" xfId="0" applyFont="1" applyFill="1" applyBorder="1" applyAlignment="1">
      <alignment horizontal="left" vertical="center" shrinkToFit="1"/>
    </xf>
    <xf numFmtId="0" fontId="12" fillId="2" borderId="11" xfId="0" applyFont="1" applyFill="1" applyBorder="1" applyAlignment="1">
      <alignment horizontal="left" vertical="center" shrinkToFit="1"/>
    </xf>
    <xf numFmtId="0" fontId="12" fillId="2" borderId="1" xfId="0" applyFont="1" applyFill="1" applyBorder="1" applyAlignment="1">
      <alignment horizontal="left" vertical="center" shrinkToFit="1"/>
    </xf>
    <xf numFmtId="0" fontId="12" fillId="2" borderId="12" xfId="0" applyFont="1" applyFill="1" applyBorder="1" applyAlignment="1">
      <alignment horizontal="left" vertical="center" shrinkToFit="1"/>
    </xf>
    <xf numFmtId="0" fontId="9" fillId="3" borderId="10" xfId="0" applyFont="1" applyFill="1" applyBorder="1" applyAlignment="1" applyProtection="1">
      <alignment horizontal="center" vertical="center" wrapText="1"/>
      <protection locked="0"/>
    </xf>
    <xf numFmtId="0" fontId="0" fillId="3" borderId="10" xfId="0" applyFill="1" applyBorder="1" applyAlignment="1" applyProtection="1">
      <alignment horizontal="center" vertical="center" wrapText="1"/>
      <protection locked="0"/>
    </xf>
    <xf numFmtId="49" fontId="2" fillId="7" borderId="10" xfId="0" applyNumberFormat="1" applyFont="1" applyFill="1" applyBorder="1" applyAlignment="1" applyProtection="1">
      <alignment horizontal="center" vertical="center" wrapText="1"/>
      <protection locked="0"/>
    </xf>
    <xf numFmtId="49" fontId="2" fillId="0" borderId="10" xfId="0" applyNumberFormat="1" applyFont="1" applyBorder="1" applyAlignment="1" applyProtection="1">
      <alignment horizontal="left" vertical="center" wrapText="1"/>
      <protection locked="0"/>
    </xf>
    <xf numFmtId="49" fontId="2" fillId="8" borderId="10" xfId="0" applyNumberFormat="1" applyFont="1" applyFill="1" applyBorder="1" applyAlignment="1" applyProtection="1">
      <alignment horizontal="center" vertical="center" wrapText="1"/>
      <protection locked="0"/>
    </xf>
    <xf numFmtId="0" fontId="0" fillId="0" borderId="10" xfId="0" applyBorder="1" applyAlignment="1">
      <alignment horizontal="center" vertical="center" wrapText="1"/>
    </xf>
    <xf numFmtId="49" fontId="2" fillId="0" borderId="10" xfId="0" applyNumberFormat="1" applyFont="1" applyBorder="1" applyAlignment="1" applyProtection="1">
      <alignment horizontal="center" vertical="center" wrapText="1"/>
      <protection locked="0"/>
    </xf>
    <xf numFmtId="49" fontId="2" fillId="0" borderId="10" xfId="0" applyNumberFormat="1" applyFont="1" applyBorder="1" applyAlignment="1">
      <alignment horizontal="center" vertical="center" wrapText="1"/>
    </xf>
    <xf numFmtId="49" fontId="2" fillId="0" borderId="10" xfId="0" applyNumberFormat="1" applyFont="1" applyBorder="1" applyAlignment="1">
      <alignment horizontal="left" vertical="center" wrapText="1"/>
    </xf>
    <xf numFmtId="49" fontId="2" fillId="0" borderId="10" xfId="0" applyNumberFormat="1" applyFont="1" applyBorder="1" applyAlignment="1" applyProtection="1">
      <alignment vertical="center" wrapText="1"/>
      <protection locked="0"/>
    </xf>
    <xf numFmtId="0" fontId="0" fillId="0" borderId="10" xfId="0" applyBorder="1" applyAlignment="1">
      <alignment horizontal="left" vertical="center" wrapText="1"/>
    </xf>
    <xf numFmtId="49" fontId="2" fillId="0" borderId="7" xfId="0" applyNumberFormat="1" applyFont="1" applyBorder="1" applyAlignment="1" applyProtection="1">
      <alignment horizontal="center" vertical="center" wrapText="1"/>
      <protection locked="0"/>
    </xf>
    <xf numFmtId="49" fontId="2" fillId="0" borderId="8" xfId="0" applyNumberFormat="1" applyFont="1" applyBorder="1" applyAlignment="1" applyProtection="1">
      <alignment horizontal="center" vertical="center" wrapText="1"/>
      <protection locked="0"/>
    </xf>
    <xf numFmtId="49" fontId="2" fillId="0" borderId="9" xfId="0" applyNumberFormat="1" applyFont="1" applyBorder="1" applyAlignment="1" applyProtection="1">
      <alignment horizontal="center" vertical="center" wrapText="1"/>
      <protection locked="0"/>
    </xf>
    <xf numFmtId="0" fontId="26" fillId="0" borderId="7" xfId="1" applyBorder="1" applyAlignment="1">
      <alignment horizontal="left" vertical="center" wrapText="1"/>
    </xf>
    <xf numFmtId="0" fontId="26" fillId="0" borderId="8" xfId="1" applyBorder="1" applyAlignment="1">
      <alignment horizontal="left" vertical="center" wrapText="1"/>
    </xf>
    <xf numFmtId="0" fontId="26" fillId="0" borderId="9" xfId="1" applyBorder="1" applyAlignment="1">
      <alignment horizontal="left" vertical="center" wrapText="1"/>
    </xf>
    <xf numFmtId="0" fontId="22" fillId="5" borderId="10" xfId="0" applyFont="1" applyFill="1"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37" fillId="12" borderId="2" xfId="3" applyFont="1" applyFill="1" applyBorder="1" applyAlignment="1">
      <alignment horizontal="right" vertical="center" wrapText="1"/>
    </xf>
    <xf numFmtId="0" fontId="37" fillId="12" borderId="41" xfId="3" applyFont="1" applyFill="1" applyBorder="1" applyAlignment="1">
      <alignment horizontal="right" vertical="center" wrapText="1"/>
    </xf>
    <xf numFmtId="0" fontId="37" fillId="12" borderId="11" xfId="3" applyFont="1" applyFill="1" applyBorder="1" applyAlignment="1">
      <alignment horizontal="right" vertical="center" wrapText="1"/>
    </xf>
    <xf numFmtId="0" fontId="37" fillId="12" borderId="42" xfId="3" applyFont="1" applyFill="1" applyBorder="1" applyAlignment="1">
      <alignment horizontal="right" vertical="center" wrapText="1"/>
    </xf>
    <xf numFmtId="165" fontId="59" fillId="12" borderId="59" xfId="3" applyNumberFormat="1" applyFont="1" applyFill="1" applyBorder="1" applyAlignment="1">
      <alignment horizontal="right" vertical="center" wrapText="1"/>
    </xf>
    <xf numFmtId="165" fontId="59" fillId="12" borderId="8" xfId="3" applyNumberFormat="1" applyFont="1" applyFill="1" applyBorder="1" applyAlignment="1">
      <alignment horizontal="right" vertical="center" wrapText="1"/>
    </xf>
    <xf numFmtId="165" fontId="59" fillId="12" borderId="9" xfId="3" applyNumberFormat="1" applyFont="1" applyFill="1" applyBorder="1" applyAlignment="1">
      <alignment horizontal="right" vertical="center" wrapText="1"/>
    </xf>
    <xf numFmtId="0" fontId="39" fillId="9" borderId="55" xfId="3" applyFont="1" applyFill="1" applyBorder="1" applyAlignment="1">
      <alignment horizontal="center" vertical="center" wrapText="1"/>
    </xf>
    <xf numFmtId="0" fontId="39" fillId="9" borderId="36" xfId="3" applyFont="1" applyFill="1" applyBorder="1" applyAlignment="1">
      <alignment horizontal="center" vertical="center" wrapText="1"/>
    </xf>
    <xf numFmtId="0" fontId="39" fillId="9" borderId="21" xfId="3" applyFont="1" applyFill="1" applyBorder="1" applyAlignment="1">
      <alignment horizontal="center" vertical="center" wrapText="1"/>
    </xf>
    <xf numFmtId="0" fontId="39" fillId="9" borderId="50" xfId="3" applyFont="1" applyFill="1" applyBorder="1" applyAlignment="1">
      <alignment horizontal="center" vertical="center" wrapText="1"/>
    </xf>
    <xf numFmtId="0" fontId="41" fillId="0" borderId="27" xfId="3" applyFont="1" applyBorder="1" applyAlignment="1">
      <alignment horizontal="center" vertical="center" wrapText="1"/>
    </xf>
    <xf numFmtId="0" fontId="41" fillId="0" borderId="30" xfId="3" applyFont="1" applyBorder="1" applyAlignment="1">
      <alignment horizontal="center" vertical="center" wrapText="1"/>
    </xf>
    <xf numFmtId="0" fontId="38" fillId="9" borderId="14" xfId="3" applyFont="1" applyFill="1" applyBorder="1" applyAlignment="1">
      <alignment horizontal="center" vertical="center" wrapText="1"/>
    </xf>
    <xf numFmtId="0" fontId="38" fillId="9" borderId="15" xfId="3" applyFont="1" applyFill="1" applyBorder="1" applyAlignment="1">
      <alignment horizontal="center" vertical="center" wrapText="1"/>
    </xf>
    <xf numFmtId="0" fontId="38" fillId="9" borderId="16" xfId="3" applyFont="1" applyFill="1" applyBorder="1" applyAlignment="1">
      <alignment horizontal="center" vertical="center" wrapText="1"/>
    </xf>
    <xf numFmtId="0" fontId="38" fillId="9" borderId="24" xfId="3" applyFont="1" applyFill="1" applyBorder="1" applyAlignment="1">
      <alignment horizontal="center" vertical="center" wrapText="1"/>
    </xf>
    <xf numFmtId="0" fontId="38" fillId="9" borderId="17" xfId="3" applyFont="1" applyFill="1" applyBorder="1" applyAlignment="1">
      <alignment horizontal="center" vertical="center" wrapText="1"/>
    </xf>
    <xf numFmtId="0" fontId="38" fillId="9" borderId="18" xfId="3" applyFont="1" applyFill="1" applyBorder="1" applyAlignment="1">
      <alignment horizontal="center" vertical="center" wrapText="1"/>
    </xf>
    <xf numFmtId="0" fontId="38" fillId="9" borderId="39" xfId="3" applyFont="1" applyFill="1" applyBorder="1" applyAlignment="1">
      <alignment horizontal="center" vertical="center" wrapText="1"/>
    </xf>
    <xf numFmtId="0" fontId="41" fillId="0" borderId="25" xfId="3" applyFont="1" applyBorder="1" applyAlignment="1">
      <alignment horizontal="center" vertical="center" wrapText="1"/>
    </xf>
    <xf numFmtId="0" fontId="41" fillId="0" borderId="10" xfId="3" applyFont="1" applyBorder="1" applyAlignment="1">
      <alignment horizontal="center" vertical="center" wrapText="1"/>
    </xf>
    <xf numFmtId="0" fontId="41" fillId="0" borderId="33" xfId="3" applyFont="1" applyBorder="1" applyAlignment="1">
      <alignment horizontal="center" vertical="center"/>
    </xf>
    <xf numFmtId="0" fontId="41" fillId="0" borderId="6" xfId="3" applyFont="1" applyBorder="1" applyAlignment="1">
      <alignment horizontal="center" vertical="center"/>
    </xf>
    <xf numFmtId="0" fontId="41" fillId="0" borderId="34" xfId="3" applyFont="1" applyBorder="1" applyAlignment="1">
      <alignment horizontal="center" vertical="center"/>
    </xf>
    <xf numFmtId="0" fontId="41" fillId="0" borderId="3" xfId="3" applyFont="1" applyBorder="1" applyAlignment="1">
      <alignment horizontal="center" vertical="center"/>
    </xf>
    <xf numFmtId="0" fontId="41" fillId="0" borderId="35" xfId="3" applyFont="1" applyBorder="1" applyAlignment="1">
      <alignment horizontal="center" vertical="center"/>
    </xf>
    <xf numFmtId="0" fontId="41" fillId="0" borderId="36" xfId="3" applyFont="1" applyBorder="1" applyAlignment="1">
      <alignment horizontal="center" vertical="center"/>
    </xf>
    <xf numFmtId="0" fontId="37" fillId="6" borderId="10" xfId="3" applyFont="1" applyFill="1" applyBorder="1" applyAlignment="1">
      <alignment horizontal="center" vertical="center" wrapText="1"/>
    </xf>
    <xf numFmtId="0" fontId="37" fillId="6" borderId="7" xfId="3" applyFont="1" applyFill="1" applyBorder="1" applyAlignment="1">
      <alignment horizontal="center" vertical="center" wrapText="1"/>
    </xf>
    <xf numFmtId="0" fontId="37" fillId="6" borderId="9" xfId="3" applyFont="1" applyFill="1" applyBorder="1" applyAlignment="1">
      <alignment horizontal="center" vertical="center" wrapText="1"/>
    </xf>
    <xf numFmtId="0" fontId="39" fillId="9" borderId="15" xfId="3" applyFont="1" applyFill="1" applyBorder="1" applyAlignment="1">
      <alignment horizontal="center" vertical="center" wrapText="1"/>
    </xf>
    <xf numFmtId="0" fontId="39" fillId="9" borderId="10" xfId="3" applyFont="1" applyFill="1" applyBorder="1" applyAlignment="1">
      <alignment horizontal="center" vertical="center" wrapText="1"/>
    </xf>
    <xf numFmtId="0" fontId="38" fillId="9" borderId="29" xfId="3" applyFont="1" applyFill="1" applyBorder="1" applyAlignment="1">
      <alignment horizontal="center" vertical="center" wrapText="1"/>
    </xf>
    <xf numFmtId="0" fontId="38" fillId="9" borderId="10" xfId="3" applyFont="1" applyFill="1" applyBorder="1" applyAlignment="1">
      <alignment horizontal="center" vertical="center" wrapText="1"/>
    </xf>
    <xf numFmtId="0" fontId="39" fillId="9" borderId="32" xfId="3" applyFont="1" applyFill="1" applyBorder="1" applyAlignment="1">
      <alignment horizontal="center" vertical="center" wrapText="1"/>
    </xf>
    <xf numFmtId="0" fontId="39" fillId="9" borderId="28" xfId="3" applyFont="1" applyFill="1" applyBorder="1" applyAlignment="1">
      <alignment horizontal="center" vertical="center" wrapText="1"/>
    </xf>
    <xf numFmtId="0" fontId="36" fillId="0" borderId="10" xfId="3" applyBorder="1" applyAlignment="1">
      <alignment horizontal="center" vertical="center"/>
    </xf>
    <xf numFmtId="0" fontId="36" fillId="0" borderId="23" xfId="3" applyBorder="1" applyAlignment="1">
      <alignment horizontal="center" vertical="center"/>
    </xf>
    <xf numFmtId="0" fontId="40" fillId="6" borderId="23" xfId="3" applyFont="1" applyFill="1" applyBorder="1" applyAlignment="1">
      <alignment horizontal="center" vertical="center" wrapText="1"/>
    </xf>
    <xf numFmtId="0" fontId="36" fillId="0" borderId="28" xfId="3" applyBorder="1" applyAlignment="1">
      <alignment horizontal="center" vertical="center"/>
    </xf>
    <xf numFmtId="0" fontId="36" fillId="0" borderId="31" xfId="3" applyBorder="1" applyAlignment="1">
      <alignment horizontal="center" vertical="center"/>
    </xf>
    <xf numFmtId="3" fontId="2" fillId="0" borderId="10" xfId="3" applyNumberFormat="1" applyFont="1" applyBorder="1" applyAlignment="1">
      <alignment horizontal="center" vertical="center"/>
    </xf>
    <xf numFmtId="3" fontId="2" fillId="0" borderId="23" xfId="3" applyNumberFormat="1" applyFont="1" applyBorder="1" applyAlignment="1">
      <alignment horizontal="center" vertical="center"/>
    </xf>
    <xf numFmtId="3" fontId="41" fillId="0" borderId="10" xfId="3" applyNumberFormat="1" applyFont="1" applyBorder="1" applyAlignment="1">
      <alignment horizontal="center" vertical="center"/>
    </xf>
    <xf numFmtId="3" fontId="41" fillId="0" borderId="23" xfId="3" applyNumberFormat="1" applyFont="1" applyBorder="1" applyAlignment="1">
      <alignment horizontal="center" vertical="center"/>
    </xf>
  </cellXfs>
  <cellStyles count="6">
    <cellStyle name="Hyperlink" xfId="1" builtinId="8"/>
    <cellStyle name="Normal" xfId="0" builtinId="0"/>
    <cellStyle name="Normal 2" xfId="2" xr:uid="{5CF505AF-04EA-4098-8811-D9E0493CDA41}"/>
    <cellStyle name="Normal 3" xfId="3" xr:uid="{13622087-C4D2-4683-81D5-4945DE32BCF7}"/>
    <cellStyle name="Percent" xfId="5" builtinId="5"/>
    <cellStyle name="Percent 2" xfId="4" xr:uid="{4153115B-8AC0-45DB-9A19-417695BC31EA}"/>
  </cellStyles>
  <dxfs count="368">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ont>
        <b/>
        <i val="0"/>
        <color rgb="FF00B050"/>
      </font>
    </dxf>
    <dxf>
      <font>
        <b/>
        <i val="0"/>
        <color rgb="FF00B050"/>
      </font>
    </dxf>
    <dxf>
      <font>
        <b/>
        <i val="0"/>
        <color rgb="FF00B050"/>
      </font>
    </dxf>
    <dxf>
      <fill>
        <patternFill>
          <bgColor rgb="FFFF0000"/>
        </patternFill>
      </fill>
    </dxf>
    <dxf>
      <fill>
        <patternFill>
          <bgColor rgb="FF00B050"/>
        </patternFill>
      </fill>
    </dxf>
    <dxf>
      <fill>
        <patternFill>
          <bgColor rgb="FFFF0000"/>
        </patternFill>
      </fill>
    </dxf>
    <dxf>
      <fill>
        <patternFill>
          <bgColor rgb="FF00B050"/>
        </patternFill>
      </fill>
    </dxf>
    <dxf>
      <font>
        <b/>
        <i val="0"/>
      </font>
      <fill>
        <patternFill>
          <bgColor theme="6"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condense val="0"/>
        <extend val="0"/>
        <color indexed="10"/>
      </font>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6" tint="0.79998168889431442"/>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5</xdr:col>
      <xdr:colOff>47625</xdr:colOff>
      <xdr:row>2</xdr:row>
      <xdr:rowOff>154795</xdr:rowOff>
    </xdr:to>
    <xdr:pic>
      <xdr:nvPicPr>
        <xdr:cNvPr id="5" name="Picture 4">
          <a:extLst>
            <a:ext uri="{FF2B5EF4-FFF2-40B4-BE49-F238E27FC236}">
              <a16:creationId xmlns:a16="http://schemas.microsoft.com/office/drawing/2014/main" id="{F425F5F4-3ABB-47DD-9AE0-AACA44CD25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981075" cy="478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28575</xdr:colOff>
      <xdr:row>2</xdr:row>
      <xdr:rowOff>97645</xdr:rowOff>
    </xdr:to>
    <xdr:pic>
      <xdr:nvPicPr>
        <xdr:cNvPr id="2" name="Picture 1">
          <a:extLst>
            <a:ext uri="{FF2B5EF4-FFF2-40B4-BE49-F238E27FC236}">
              <a16:creationId xmlns:a16="http://schemas.microsoft.com/office/drawing/2014/main" id="{DF82D7A8-C573-4F33-A70B-13623CD536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1075" cy="478645"/>
        </a:xfrm>
        <a:prstGeom prst="rect">
          <a:avLst/>
        </a:prstGeom>
      </xdr:spPr>
    </xdr:pic>
    <xdr:clientData/>
  </xdr:twoCellAnchor>
  <xdr:twoCellAnchor editAs="oneCell">
    <xdr:from>
      <xdr:col>0</xdr:col>
      <xdr:colOff>0</xdr:colOff>
      <xdr:row>0</xdr:row>
      <xdr:rowOff>0</xdr:rowOff>
    </xdr:from>
    <xdr:to>
      <xdr:col>5</xdr:col>
      <xdr:colOff>28575</xdr:colOff>
      <xdr:row>2</xdr:row>
      <xdr:rowOff>97645</xdr:rowOff>
    </xdr:to>
    <xdr:pic>
      <xdr:nvPicPr>
        <xdr:cNvPr id="3" name="Picture 2">
          <a:extLst>
            <a:ext uri="{FF2B5EF4-FFF2-40B4-BE49-F238E27FC236}">
              <a16:creationId xmlns:a16="http://schemas.microsoft.com/office/drawing/2014/main" id="{A9FF038C-D498-4196-B173-C73C224DC0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1075" cy="4786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ox-v.epp.audi.vwg/Projects/trunk/3002904_05_EDP_part/20_Software_Design/Planung%20Arbeitspakete%20(Au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immung"/>
      <sheetName val="SW Releases"/>
      <sheetName val="VAG"/>
      <sheetName val="VAG (2)"/>
      <sheetName val="VAG AP-Bereiche"/>
      <sheetName val="Planung 100%"/>
      <sheetName val="Planung IS-6"/>
      <sheetName val="Planung X075"/>
      <sheetName val="Tabelle2"/>
    </sheetNames>
    <sheetDataSet>
      <sheetData sheetId="0"/>
      <sheetData sheetId="1"/>
      <sheetData sheetId="2"/>
      <sheetData sheetId="3"/>
      <sheetData sheetId="4"/>
      <sheetData sheetId="5"/>
      <sheetData sheetId="6"/>
      <sheetData sheetId="7"/>
      <sheetData sheetId="8">
        <row r="4">
          <cell r="B4" t="str">
            <v>(leer)</v>
          </cell>
        </row>
        <row r="5">
          <cell r="B5" t="str">
            <v>IS 4</v>
          </cell>
        </row>
        <row r="6">
          <cell r="B6" t="str">
            <v>IS 4.1</v>
          </cell>
        </row>
        <row r="7">
          <cell r="B7" t="str">
            <v>IS 5</v>
          </cell>
        </row>
        <row r="8">
          <cell r="B8" t="str">
            <v>100%</v>
          </cell>
        </row>
        <row r="9">
          <cell r="B9" t="str">
            <v>IS 6</v>
          </cell>
        </row>
        <row r="10">
          <cell r="B10" t="str">
            <v>DEV</v>
          </cell>
        </row>
        <row r="11">
          <cell r="B11" t="str">
            <v>später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2.xml"/><Relationship Id="rId2" Type="http://schemas.openxmlformats.org/officeDocument/2006/relationships/hyperlink" Target="https://alvweb.alv.autoliv.int/Dictionary/HomePage.aspx?_ts=1645086854267" TargetMode="External"/><Relationship Id="rId1" Type="http://schemas.openxmlformats.org/officeDocument/2006/relationships/hyperlink" Target="../../../../AEM%20Process%20wiki/acronyms.aspx" TargetMode="External"/><Relationship Id="rId6" Type="http://schemas.openxmlformats.org/officeDocument/2006/relationships/vmlDrawing" Target="../drawings/vmlDrawing3.v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sheetPr>
  <dimension ref="A1:BH26"/>
  <sheetViews>
    <sheetView showGridLines="0" zoomScaleNormal="100" workbookViewId="0">
      <selection activeCell="AD3" sqref="AD3"/>
    </sheetView>
  </sheetViews>
  <sheetFormatPr defaultColWidth="0" defaultRowHeight="12.75" zeroHeight="1" x14ac:dyDescent="0.2"/>
  <cols>
    <col min="1" max="33" width="2.85546875" style="16" customWidth="1"/>
    <col min="34" max="34" width="1.28515625" style="16" customWidth="1"/>
    <col min="35" max="60" width="3.28515625" style="16" hidden="1" customWidth="1"/>
    <col min="61" max="16384" width="0" style="16" hidden="1"/>
  </cols>
  <sheetData>
    <row r="1" spans="1:37" s="2" customFormat="1" x14ac:dyDescent="0.2">
      <c r="C1" s="3"/>
      <c r="D1" s="3"/>
      <c r="E1" s="3"/>
      <c r="F1" s="3"/>
      <c r="G1" s="4"/>
      <c r="H1" s="5"/>
      <c r="I1" s="5"/>
      <c r="J1" s="5"/>
      <c r="K1" s="5"/>
      <c r="L1" s="5"/>
      <c r="M1" s="5"/>
      <c r="N1" s="5"/>
      <c r="O1" s="5"/>
      <c r="P1" s="6"/>
      <c r="Q1" s="6"/>
      <c r="R1" s="6"/>
      <c r="S1" s="6"/>
      <c r="T1" s="6"/>
      <c r="U1" s="6"/>
      <c r="V1" s="6"/>
      <c r="W1" s="6"/>
      <c r="X1" s="6"/>
      <c r="Y1" s="6"/>
      <c r="Z1" s="6"/>
      <c r="AA1" s="6"/>
      <c r="AB1" s="6"/>
      <c r="AC1" s="6"/>
      <c r="AD1" s="6"/>
      <c r="AE1" s="6"/>
      <c r="AF1" s="6"/>
      <c r="AG1" s="6"/>
      <c r="AH1" s="6"/>
      <c r="AI1" s="6"/>
      <c r="AJ1" s="6"/>
      <c r="AK1" s="6"/>
    </row>
    <row r="2" spans="1:37" s="2" customFormat="1" x14ac:dyDescent="0.2">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s="8" customFormat="1" x14ac:dyDescent="0.2">
      <c r="C3" s="9"/>
      <c r="D3" s="9"/>
      <c r="E3" s="9"/>
      <c r="F3" s="9"/>
      <c r="G3" s="9"/>
      <c r="H3" s="9"/>
      <c r="I3" s="9"/>
      <c r="J3" s="9"/>
      <c r="K3" s="9"/>
      <c r="L3" s="9"/>
      <c r="M3" s="9"/>
      <c r="N3" s="9"/>
      <c r="O3" s="9"/>
      <c r="P3" s="9"/>
      <c r="Q3" s="9"/>
      <c r="R3" s="9"/>
      <c r="S3" s="9"/>
      <c r="T3" s="9"/>
      <c r="U3" s="9"/>
      <c r="V3" s="9"/>
      <c r="W3" s="9"/>
      <c r="X3" s="9"/>
      <c r="Y3" s="9"/>
      <c r="Z3" s="9"/>
      <c r="AA3" s="9"/>
      <c r="AB3" s="9"/>
      <c r="AC3" s="9"/>
      <c r="AD3" s="43" t="str">
        <f ca="1">MID(CELL("filename"),FIND("[",CELL("filename"))+1,FIND("]",CELL("filename"))-FIND("[",CELL("filename"))-1)</f>
        <v>OpenProjectAPI.xlsm</v>
      </c>
      <c r="AE3" s="9"/>
      <c r="AF3" s="9"/>
      <c r="AG3" s="9"/>
      <c r="AH3" s="9"/>
      <c r="AI3" s="9"/>
      <c r="AJ3" s="9"/>
      <c r="AK3" s="9"/>
    </row>
    <row r="4" spans="1:37" s="8" customFormat="1" ht="11.1" customHeight="1" x14ac:dyDescent="0.2">
      <c r="A4" s="434" t="s">
        <v>1</v>
      </c>
      <c r="B4" s="435"/>
      <c r="C4" s="435"/>
      <c r="D4" s="435"/>
      <c r="E4" s="435"/>
      <c r="F4" s="435"/>
      <c r="G4" s="435"/>
      <c r="H4" s="435"/>
      <c r="I4" s="435"/>
      <c r="J4" s="435"/>
      <c r="K4" s="435"/>
      <c r="L4" s="435"/>
      <c r="M4" s="435"/>
      <c r="N4" s="435"/>
      <c r="O4" s="435"/>
      <c r="P4" s="435"/>
      <c r="Q4" s="436"/>
      <c r="R4" s="431" t="s">
        <v>21</v>
      </c>
      <c r="S4" s="432"/>
      <c r="T4" s="432"/>
      <c r="U4" s="432"/>
      <c r="V4" s="433"/>
      <c r="W4" s="431" t="s">
        <v>2</v>
      </c>
      <c r="X4" s="432"/>
      <c r="Y4" s="432"/>
      <c r="Z4" s="432"/>
      <c r="AA4" s="433"/>
      <c r="AB4" s="440" t="s">
        <v>19</v>
      </c>
      <c r="AC4" s="441"/>
      <c r="AD4" s="441"/>
      <c r="AE4" s="441"/>
      <c r="AF4" s="441"/>
      <c r="AG4" s="442"/>
      <c r="AH4" s="10"/>
      <c r="AI4" s="10"/>
      <c r="AJ4" s="10"/>
      <c r="AK4" s="9"/>
    </row>
    <row r="5" spans="1:37" s="12" customFormat="1" ht="12.75" customHeight="1" x14ac:dyDescent="0.2">
      <c r="A5" s="407" t="s">
        <v>251</v>
      </c>
      <c r="B5" s="408"/>
      <c r="C5" s="408"/>
      <c r="D5" s="408"/>
      <c r="E5" s="408"/>
      <c r="F5" s="408"/>
      <c r="G5" s="408"/>
      <c r="H5" s="408"/>
      <c r="I5" s="408"/>
      <c r="J5" s="408"/>
      <c r="K5" s="408"/>
      <c r="L5" s="408"/>
      <c r="M5" s="408"/>
      <c r="N5" s="408"/>
      <c r="O5" s="408"/>
      <c r="P5" s="408"/>
      <c r="Q5" s="409"/>
      <c r="R5" s="407" t="s">
        <v>38</v>
      </c>
      <c r="S5" s="408"/>
      <c r="T5" s="408"/>
      <c r="U5" s="408"/>
      <c r="V5" s="409"/>
      <c r="W5" s="407" t="s">
        <v>253</v>
      </c>
      <c r="X5" s="408"/>
      <c r="Y5" s="408"/>
      <c r="Z5" s="408"/>
      <c r="AA5" s="409"/>
      <c r="AB5" s="407" t="s">
        <v>255</v>
      </c>
      <c r="AC5" s="408"/>
      <c r="AD5" s="408"/>
      <c r="AE5" s="408"/>
      <c r="AF5" s="408"/>
      <c r="AG5" s="409"/>
      <c r="AH5" s="11"/>
      <c r="AI5" s="11"/>
      <c r="AJ5" s="11"/>
      <c r="AK5" s="11"/>
    </row>
    <row r="6" spans="1:37" s="30" customFormat="1" ht="11.1" customHeight="1" x14ac:dyDescent="0.2">
      <c r="A6" s="431" t="s">
        <v>3</v>
      </c>
      <c r="B6" s="432"/>
      <c r="C6" s="432"/>
      <c r="D6" s="433"/>
      <c r="E6" s="431" t="s">
        <v>4</v>
      </c>
      <c r="F6" s="432"/>
      <c r="G6" s="432"/>
      <c r="H6" s="432"/>
      <c r="I6" s="432"/>
      <c r="J6" s="432"/>
      <c r="K6" s="432"/>
      <c r="L6" s="432"/>
      <c r="M6" s="432"/>
      <c r="N6" s="432"/>
      <c r="O6" s="432"/>
      <c r="P6" s="432"/>
      <c r="Q6" s="432"/>
      <c r="R6" s="432"/>
      <c r="S6" s="432"/>
      <c r="T6" s="432"/>
      <c r="U6" s="432"/>
      <c r="V6" s="433"/>
      <c r="W6" s="434" t="s">
        <v>16</v>
      </c>
      <c r="X6" s="435"/>
      <c r="Y6" s="435"/>
      <c r="Z6" s="435"/>
      <c r="AA6" s="436"/>
      <c r="AB6" s="431" t="s">
        <v>0</v>
      </c>
      <c r="AC6" s="432"/>
      <c r="AD6" s="433"/>
      <c r="AE6" s="431" t="s">
        <v>5</v>
      </c>
      <c r="AF6" s="432"/>
      <c r="AG6" s="433"/>
      <c r="AH6" s="29"/>
      <c r="AI6" s="29"/>
      <c r="AJ6" s="29"/>
      <c r="AK6" s="29"/>
    </row>
    <row r="7" spans="1:37" s="14" customFormat="1" ht="12.75" customHeight="1" x14ac:dyDescent="0.2">
      <c r="A7" s="407" t="s">
        <v>252</v>
      </c>
      <c r="B7" s="408"/>
      <c r="C7" s="408"/>
      <c r="D7" s="409"/>
      <c r="E7" s="407" t="s">
        <v>256</v>
      </c>
      <c r="F7" s="408"/>
      <c r="G7" s="408"/>
      <c r="H7" s="408"/>
      <c r="I7" s="408"/>
      <c r="J7" s="408"/>
      <c r="K7" s="408"/>
      <c r="L7" s="408"/>
      <c r="M7" s="408"/>
      <c r="N7" s="408"/>
      <c r="O7" s="408"/>
      <c r="P7" s="408"/>
      <c r="Q7" s="408"/>
      <c r="R7" s="408"/>
      <c r="S7" s="408"/>
      <c r="T7" s="408"/>
      <c r="U7" s="408"/>
      <c r="V7" s="409"/>
      <c r="W7" s="407" t="s">
        <v>254</v>
      </c>
      <c r="X7" s="408"/>
      <c r="Y7" s="408"/>
      <c r="Z7" s="408"/>
      <c r="AA7" s="409"/>
      <c r="AB7" s="407" t="s">
        <v>252</v>
      </c>
      <c r="AC7" s="408"/>
      <c r="AD7" s="409"/>
      <c r="AE7" s="407" t="s">
        <v>252</v>
      </c>
      <c r="AF7" s="408"/>
      <c r="AG7" s="409"/>
      <c r="AH7" s="13"/>
      <c r="AI7" s="13"/>
      <c r="AJ7" s="13"/>
      <c r="AK7" s="13"/>
    </row>
    <row r="8" spans="1:37" s="12" customFormat="1" x14ac:dyDescent="0.2">
      <c r="A8" s="31"/>
      <c r="B8" s="31"/>
      <c r="C8" s="31"/>
      <c r="D8" s="31"/>
      <c r="E8" s="31"/>
      <c r="F8" s="31"/>
      <c r="G8" s="31"/>
      <c r="H8" s="31"/>
      <c r="I8" s="31"/>
      <c r="J8" s="31"/>
      <c r="K8" s="31"/>
      <c r="L8" s="31"/>
      <c r="M8" s="31"/>
      <c r="N8" s="31"/>
      <c r="O8" s="31"/>
      <c r="P8" s="31"/>
      <c r="Q8" s="31"/>
      <c r="R8" s="31"/>
      <c r="S8" s="31"/>
      <c r="T8" s="31"/>
      <c r="U8" s="31"/>
      <c r="V8" s="31"/>
      <c r="W8" s="32"/>
      <c r="X8" s="32"/>
      <c r="Y8" s="32"/>
      <c r="Z8" s="32"/>
      <c r="AA8" s="32"/>
      <c r="AB8" s="31"/>
      <c r="AC8" s="31"/>
      <c r="AD8" s="31"/>
      <c r="AE8" s="31"/>
      <c r="AF8" s="31"/>
      <c r="AG8" s="31"/>
      <c r="AH8" s="11"/>
      <c r="AI8" s="11"/>
      <c r="AJ8" s="11"/>
      <c r="AK8" s="11"/>
    </row>
    <row r="9" spans="1:37" ht="11.1" customHeight="1" x14ac:dyDescent="0.2">
      <c r="A9" s="410" t="s">
        <v>20</v>
      </c>
      <c r="B9" s="411"/>
      <c r="C9" s="411"/>
      <c r="D9" s="411"/>
      <c r="E9" s="411"/>
      <c r="F9" s="411"/>
      <c r="G9" s="411"/>
      <c r="H9" s="411"/>
      <c r="I9" s="411"/>
      <c r="J9" s="411"/>
      <c r="K9" s="412"/>
      <c r="L9" s="410" t="s">
        <v>21</v>
      </c>
      <c r="M9" s="411"/>
      <c r="N9" s="411"/>
      <c r="O9" s="411"/>
      <c r="P9" s="411"/>
      <c r="Q9" s="411"/>
      <c r="R9" s="411"/>
      <c r="S9" s="411"/>
      <c r="T9" s="411"/>
      <c r="U9" s="411"/>
      <c r="V9" s="412"/>
      <c r="W9" s="410" t="s">
        <v>22</v>
      </c>
      <c r="X9" s="411"/>
      <c r="Y9" s="411"/>
      <c r="Z9" s="411"/>
      <c r="AA9" s="411"/>
      <c r="AB9" s="411"/>
      <c r="AC9" s="411"/>
      <c r="AD9" s="411"/>
      <c r="AE9" s="411"/>
      <c r="AF9" s="411"/>
      <c r="AG9" s="412"/>
      <c r="AH9" s="15"/>
      <c r="AI9" s="15"/>
    </row>
    <row r="10" spans="1:37" s="34" customFormat="1" ht="39" customHeight="1" x14ac:dyDescent="0.2">
      <c r="A10" s="423" t="s">
        <v>29</v>
      </c>
      <c r="B10" s="424"/>
      <c r="C10" s="424"/>
      <c r="D10" s="424"/>
      <c r="E10" s="424"/>
      <c r="F10" s="421" t="s">
        <v>252</v>
      </c>
      <c r="G10" s="421"/>
      <c r="H10" s="421"/>
      <c r="I10" s="421"/>
      <c r="J10" s="421"/>
      <c r="K10" s="422"/>
      <c r="L10" s="425" t="s">
        <v>39</v>
      </c>
      <c r="M10" s="426"/>
      <c r="N10" s="426"/>
      <c r="O10" s="426"/>
      <c r="P10" s="426"/>
      <c r="Q10" s="426"/>
      <c r="R10" s="426"/>
      <c r="S10" s="426"/>
      <c r="T10" s="426"/>
      <c r="U10" s="426"/>
      <c r="V10" s="427"/>
      <c r="W10" s="425" t="s">
        <v>39</v>
      </c>
      <c r="X10" s="426"/>
      <c r="Y10" s="426"/>
      <c r="Z10" s="426"/>
      <c r="AA10" s="426"/>
      <c r="AB10" s="426"/>
      <c r="AC10" s="426"/>
      <c r="AD10" s="426"/>
      <c r="AE10" s="426"/>
      <c r="AF10" s="426"/>
      <c r="AG10" s="427"/>
      <c r="AH10" s="33"/>
      <c r="AI10" s="33"/>
    </row>
    <row r="11" spans="1:37" s="40" customFormat="1" ht="4.5" customHeight="1" x14ac:dyDescent="0.2">
      <c r="A11" s="35"/>
      <c r="B11" s="36"/>
      <c r="C11" s="36"/>
      <c r="D11" s="36"/>
      <c r="E11" s="36"/>
      <c r="F11" s="36"/>
      <c r="G11" s="36"/>
      <c r="H11" s="36"/>
      <c r="I11" s="36"/>
      <c r="J11" s="36"/>
      <c r="K11" s="36"/>
      <c r="L11" s="37"/>
      <c r="M11" s="36"/>
      <c r="N11" s="36"/>
      <c r="O11" s="36"/>
      <c r="P11" s="36"/>
      <c r="Q11" s="36"/>
      <c r="R11" s="36"/>
      <c r="S11" s="36"/>
      <c r="T11" s="36"/>
      <c r="U11" s="36"/>
      <c r="V11" s="36"/>
      <c r="W11" s="37"/>
      <c r="X11" s="36"/>
      <c r="Y11" s="36"/>
      <c r="Z11" s="36"/>
      <c r="AA11" s="36"/>
      <c r="AB11" s="36"/>
      <c r="AC11" s="36"/>
      <c r="AD11" s="36"/>
      <c r="AE11" s="36"/>
      <c r="AF11" s="36"/>
      <c r="AG11" s="38"/>
      <c r="AH11" s="39"/>
      <c r="AI11" s="39"/>
    </row>
    <row r="12" spans="1:37" s="41" customFormat="1" ht="11.1" customHeight="1" x14ac:dyDescent="0.2">
      <c r="A12" s="413" t="s">
        <v>36</v>
      </c>
      <c r="B12" s="414"/>
      <c r="C12" s="414"/>
      <c r="D12" s="414"/>
      <c r="E12" s="414"/>
      <c r="F12" s="414"/>
      <c r="G12" s="414"/>
      <c r="H12" s="414"/>
      <c r="I12" s="414"/>
      <c r="J12" s="414"/>
      <c r="K12" s="414"/>
      <c r="L12" s="414"/>
      <c r="M12" s="414"/>
      <c r="N12" s="414"/>
      <c r="O12" s="414"/>
      <c r="P12" s="414"/>
      <c r="Q12" s="414"/>
      <c r="R12" s="414"/>
      <c r="S12" s="414"/>
      <c r="T12" s="414"/>
      <c r="U12" s="414"/>
      <c r="V12" s="414"/>
      <c r="W12" s="414"/>
      <c r="X12" s="414"/>
      <c r="Y12" s="414"/>
      <c r="Z12" s="414"/>
      <c r="AA12" s="414"/>
      <c r="AB12" s="414"/>
      <c r="AC12" s="414"/>
      <c r="AD12" s="414"/>
      <c r="AE12" s="414"/>
      <c r="AF12" s="414"/>
      <c r="AG12" s="415"/>
      <c r="AH12" s="15"/>
      <c r="AI12" s="15"/>
      <c r="AJ12" s="15"/>
      <c r="AK12" s="15"/>
    </row>
    <row r="13" spans="1:37" s="34" customFormat="1" ht="28.5" customHeight="1" x14ac:dyDescent="0.2">
      <c r="A13" s="428" t="s">
        <v>40</v>
      </c>
      <c r="B13" s="429"/>
      <c r="C13" s="429"/>
      <c r="D13" s="429"/>
      <c r="E13" s="429"/>
      <c r="F13" s="429"/>
      <c r="G13" s="429"/>
      <c r="H13" s="429"/>
      <c r="I13" s="429"/>
      <c r="J13" s="429"/>
      <c r="K13" s="429"/>
      <c r="L13" s="429"/>
      <c r="M13" s="429"/>
      <c r="N13" s="429"/>
      <c r="O13" s="429"/>
      <c r="P13" s="429"/>
      <c r="Q13" s="429"/>
      <c r="R13" s="429"/>
      <c r="S13" s="429"/>
      <c r="T13" s="429"/>
      <c r="U13" s="429"/>
      <c r="V13" s="429"/>
      <c r="W13" s="429"/>
      <c r="X13" s="429"/>
      <c r="Y13" s="429"/>
      <c r="Z13" s="429"/>
      <c r="AA13" s="429"/>
      <c r="AB13" s="429"/>
      <c r="AC13" s="429"/>
      <c r="AD13" s="429"/>
      <c r="AE13" s="429"/>
      <c r="AF13" s="429"/>
      <c r="AG13" s="430"/>
      <c r="AH13" s="33"/>
      <c r="AI13" s="33"/>
      <c r="AJ13" s="33"/>
      <c r="AK13" s="33"/>
    </row>
    <row r="14" spans="1:37" s="40" customFormat="1" ht="4.5" customHeight="1" x14ac:dyDescent="0.2">
      <c r="A14" s="37"/>
      <c r="B14" s="36"/>
      <c r="C14" s="36"/>
      <c r="D14" s="36"/>
      <c r="E14" s="36"/>
      <c r="F14" s="36"/>
      <c r="G14" s="36"/>
      <c r="H14" s="36"/>
      <c r="I14" s="36"/>
      <c r="J14" s="36"/>
      <c r="K14" s="36"/>
      <c r="L14" s="37"/>
      <c r="M14" s="36"/>
      <c r="N14" s="36"/>
      <c r="O14" s="36"/>
      <c r="P14" s="36"/>
      <c r="Q14" s="36"/>
      <c r="R14" s="36"/>
      <c r="S14" s="36"/>
      <c r="T14" s="36"/>
      <c r="U14" s="36"/>
      <c r="V14" s="36"/>
      <c r="W14" s="37"/>
      <c r="X14" s="36"/>
      <c r="Y14" s="36"/>
      <c r="Z14" s="36"/>
      <c r="AA14" s="36"/>
      <c r="AB14" s="36"/>
      <c r="AC14" s="36"/>
      <c r="AD14" s="36"/>
      <c r="AE14" s="36"/>
      <c r="AF14" s="36"/>
      <c r="AG14" s="36"/>
      <c r="AH14" s="39"/>
      <c r="AI14" s="39"/>
    </row>
    <row r="15" spans="1:37" s="18" customFormat="1" ht="37.5" customHeight="1" x14ac:dyDescent="0.2">
      <c r="A15" s="416" t="s">
        <v>23</v>
      </c>
      <c r="B15" s="416"/>
      <c r="C15" s="416"/>
      <c r="D15" s="416"/>
      <c r="E15" s="418" t="s">
        <v>90</v>
      </c>
      <c r="F15" s="419"/>
      <c r="G15" s="419"/>
      <c r="H15" s="419"/>
      <c r="I15" s="419"/>
      <c r="J15" s="419"/>
      <c r="K15" s="419"/>
      <c r="L15" s="419"/>
      <c r="M15" s="419"/>
      <c r="N15" s="419"/>
      <c r="O15" s="419"/>
      <c r="P15" s="419"/>
      <c r="Q15" s="419"/>
      <c r="R15" s="419"/>
      <c r="S15" s="419"/>
      <c r="T15" s="419"/>
      <c r="U15" s="419"/>
      <c r="V15" s="419"/>
      <c r="W15" s="419"/>
      <c r="X15" s="419"/>
      <c r="Y15" s="419"/>
      <c r="Z15" s="419"/>
      <c r="AA15" s="419"/>
      <c r="AB15" s="419"/>
      <c r="AC15" s="419"/>
      <c r="AD15" s="419"/>
      <c r="AE15" s="419"/>
      <c r="AF15" s="419"/>
      <c r="AG15" s="420"/>
      <c r="AH15" s="17"/>
      <c r="AI15" s="17"/>
      <c r="AJ15" s="17"/>
      <c r="AK15" s="17"/>
    </row>
    <row r="16" spans="1:37" s="18" customFormat="1" ht="37.5" customHeight="1" x14ac:dyDescent="0.2">
      <c r="A16" s="417"/>
      <c r="B16" s="417"/>
      <c r="C16" s="417"/>
      <c r="D16" s="417"/>
      <c r="E16" s="437"/>
      <c r="F16" s="438"/>
      <c r="G16" s="438"/>
      <c r="H16" s="438"/>
      <c r="I16" s="438"/>
      <c r="J16" s="438"/>
      <c r="K16" s="438"/>
      <c r="L16" s="438"/>
      <c r="M16" s="438"/>
      <c r="N16" s="438"/>
      <c r="O16" s="438"/>
      <c r="P16" s="438"/>
      <c r="Q16" s="438"/>
      <c r="R16" s="438"/>
      <c r="S16" s="438"/>
      <c r="T16" s="438"/>
      <c r="U16" s="438"/>
      <c r="V16" s="438"/>
      <c r="W16" s="438"/>
      <c r="X16" s="438"/>
      <c r="Y16" s="438"/>
      <c r="Z16" s="438"/>
      <c r="AA16" s="438"/>
      <c r="AB16" s="438"/>
      <c r="AC16" s="438"/>
      <c r="AD16" s="438"/>
      <c r="AE16" s="438"/>
      <c r="AF16" s="438"/>
      <c r="AG16" s="439"/>
      <c r="AH16" s="17"/>
      <c r="AI16" s="17"/>
      <c r="AJ16" s="17"/>
      <c r="AK16" s="17"/>
    </row>
    <row r="17" spans="1:37" s="18" customFormat="1" x14ac:dyDescent="0.2">
      <c r="A17" s="61"/>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row>
    <row r="18" spans="1:37" s="18" customFormat="1" x14ac:dyDescent="0.2">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row>
    <row r="19" spans="1:37" s="18" customFormat="1" x14ac:dyDescent="0.2">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row>
    <row r="20" spans="1:37" s="18" customFormat="1" x14ac:dyDescent="0.2">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row>
    <row r="21" spans="1:37" s="18" customFormat="1" ht="15.75" customHeight="1" x14ac:dyDescent="0.2">
      <c r="C21" s="17"/>
      <c r="D21" s="17"/>
      <c r="E21" s="17"/>
      <c r="F21" s="17"/>
      <c r="G21" s="17"/>
      <c r="H21" s="17"/>
      <c r="I21" s="17"/>
      <c r="J21" s="17"/>
      <c r="K21" s="17"/>
      <c r="L21" s="17"/>
      <c r="M21" s="17"/>
      <c r="N21" s="17"/>
      <c r="O21" s="17"/>
      <c r="P21" s="17"/>
      <c r="Q21" s="42"/>
      <c r="R21" s="17"/>
      <c r="S21" s="17"/>
      <c r="T21" s="17"/>
      <c r="U21" s="17"/>
      <c r="V21" s="17"/>
      <c r="W21" s="17"/>
      <c r="X21" s="17"/>
      <c r="Y21" s="17"/>
      <c r="Z21" s="17"/>
      <c r="AA21" s="17"/>
      <c r="AB21" s="17"/>
      <c r="AC21" s="17"/>
      <c r="AD21" s="17"/>
      <c r="AE21" s="17"/>
      <c r="AF21" s="17"/>
      <c r="AG21" s="17"/>
      <c r="AH21" s="17"/>
      <c r="AI21" s="17"/>
      <c r="AJ21" s="17"/>
      <c r="AK21" s="17"/>
    </row>
    <row r="22" spans="1:37" s="18" customFormat="1" ht="12" customHeight="1" x14ac:dyDescent="0.2">
      <c r="C22" s="17"/>
      <c r="D22" s="17"/>
      <c r="E22" s="17"/>
      <c r="F22" s="17"/>
      <c r="G22" s="17"/>
      <c r="H22" s="17"/>
      <c r="I22" s="17"/>
      <c r="J22" s="17"/>
      <c r="K22" s="17"/>
      <c r="L22" s="17"/>
      <c r="M22" s="17"/>
      <c r="N22" s="17"/>
      <c r="O22" s="17"/>
      <c r="P22" s="17"/>
      <c r="Q22" s="42"/>
      <c r="R22" s="17"/>
      <c r="S22" s="17"/>
      <c r="T22" s="17"/>
      <c r="U22" s="17"/>
      <c r="V22" s="17"/>
      <c r="W22" s="17"/>
      <c r="X22" s="17"/>
      <c r="Y22" s="17"/>
      <c r="Z22" s="17"/>
      <c r="AA22" s="17"/>
      <c r="AB22" s="17"/>
      <c r="AC22" s="17"/>
      <c r="AD22" s="17"/>
      <c r="AE22" s="17"/>
      <c r="AF22" s="17"/>
      <c r="AG22" s="17"/>
      <c r="AH22" s="17"/>
      <c r="AI22" s="17"/>
      <c r="AJ22" s="17"/>
      <c r="AK22" s="17"/>
    </row>
    <row r="23" spans="1:37" s="18" customFormat="1" ht="60" customHeight="1" x14ac:dyDescent="0.2">
      <c r="A23" s="405" t="str">
        <f>MXTitle</f>
        <v>Project feasibility analysis</v>
      </c>
      <c r="B23" s="406"/>
      <c r="C23" s="406"/>
      <c r="D23" s="406"/>
      <c r="E23" s="406"/>
      <c r="F23" s="406"/>
      <c r="G23" s="406"/>
      <c r="H23" s="406"/>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17"/>
      <c r="AI23" s="17"/>
      <c r="AJ23" s="17"/>
      <c r="AK23" s="17"/>
    </row>
    <row r="24" spans="1:37" s="18" customFormat="1" ht="25.5" x14ac:dyDescent="0.2">
      <c r="C24" s="17"/>
      <c r="D24" s="17"/>
      <c r="E24" s="17"/>
      <c r="F24" s="17"/>
      <c r="G24" s="17"/>
      <c r="H24" s="17"/>
      <c r="I24" s="17"/>
      <c r="J24" s="17"/>
      <c r="K24" s="17"/>
      <c r="L24" s="17"/>
      <c r="M24" s="17"/>
      <c r="N24" s="17"/>
      <c r="O24" s="17"/>
      <c r="P24" s="17"/>
      <c r="Q24" s="42"/>
      <c r="R24" s="17"/>
      <c r="S24" s="17"/>
      <c r="T24" s="17"/>
      <c r="U24" s="17"/>
      <c r="V24" s="17"/>
      <c r="W24" s="17"/>
      <c r="X24" s="17"/>
      <c r="Y24" s="17"/>
      <c r="Z24" s="17"/>
      <c r="AA24" s="17"/>
      <c r="AB24" s="17"/>
      <c r="AC24" s="17"/>
      <c r="AD24" s="17"/>
      <c r="AE24" s="17"/>
      <c r="AF24" s="17"/>
      <c r="AG24" s="17"/>
      <c r="AH24" s="17"/>
      <c r="AI24" s="17"/>
      <c r="AJ24" s="17"/>
      <c r="AK24" s="17"/>
    </row>
    <row r="25" spans="1:37" s="18" customFormat="1" x14ac:dyDescent="0.2">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row>
    <row r="26" spans="1:37" x14ac:dyDescent="0.2"/>
  </sheetData>
  <sheetProtection formatCells="0" formatRows="0" insertColumns="0" insertRows="0" insertHyperlinks="0" deleteRows="0" selectLockedCells="1" sort="0" autoFilter="0" pivotTables="0"/>
  <dataConsolidate/>
  <mergeCells count="31">
    <mergeCell ref="R4:V4"/>
    <mergeCell ref="R5:V5"/>
    <mergeCell ref="A4:Q4"/>
    <mergeCell ref="A5:Q5"/>
    <mergeCell ref="E16:AG16"/>
    <mergeCell ref="AB4:AG4"/>
    <mergeCell ref="AB5:AG5"/>
    <mergeCell ref="W4:AA4"/>
    <mergeCell ref="W5:AA5"/>
    <mergeCell ref="W6:AA6"/>
    <mergeCell ref="AE6:AG6"/>
    <mergeCell ref="AB6:AD6"/>
    <mergeCell ref="L10:V10"/>
    <mergeCell ref="A6:D6"/>
    <mergeCell ref="E6:V6"/>
    <mergeCell ref="E7:V7"/>
    <mergeCell ref="A23:AG23"/>
    <mergeCell ref="AB7:AD7"/>
    <mergeCell ref="A9:K9"/>
    <mergeCell ref="A12:AG12"/>
    <mergeCell ref="AE7:AG7"/>
    <mergeCell ref="A15:D16"/>
    <mergeCell ref="E15:AG15"/>
    <mergeCell ref="A7:D7"/>
    <mergeCell ref="F10:K10"/>
    <mergeCell ref="A10:E10"/>
    <mergeCell ref="W10:AG10"/>
    <mergeCell ref="W7:AA7"/>
    <mergeCell ref="A13:AG13"/>
    <mergeCell ref="L9:V9"/>
    <mergeCell ref="W9:AG9"/>
  </mergeCells>
  <phoneticPr fontId="4" type="noConversion"/>
  <conditionalFormatting sqref="W5:AA5">
    <cfRule type="cellIs" dxfId="367" priority="1" operator="equal">
      <formula>"In-Work"</formula>
    </cfRule>
    <cfRule type="cellIs" dxfId="366" priority="2" stopIfTrue="1" operator="equal">
      <formula>"draft"</formula>
    </cfRule>
    <cfRule type="cellIs" dxfId="365" priority="3" operator="equal">
      <formula>"In-Work"</formula>
    </cfRule>
    <cfRule type="cellIs" dxfId="364" priority="4" stopIfTrue="1" operator="equal">
      <formula>"draft"</formula>
    </cfRule>
    <cfRule type="cellIs" dxfId="363" priority="5" operator="equal">
      <formula>"In-Work"</formula>
    </cfRule>
    <cfRule type="cellIs" dxfId="362" priority="6" stopIfTrue="1" operator="equal">
      <formula>"draft"</formula>
    </cfRule>
    <cfRule type="cellIs" dxfId="361" priority="7" operator="equal">
      <formula>"In-Work"</formula>
    </cfRule>
    <cfRule type="cellIs" dxfId="360" priority="8" stopIfTrue="1" operator="equal">
      <formula>"draft"</formula>
    </cfRule>
    <cfRule type="cellIs" dxfId="359" priority="9" operator="equal">
      <formula>"In-Work"</formula>
    </cfRule>
    <cfRule type="cellIs" dxfId="358" priority="10" stopIfTrue="1" operator="equal">
      <formula>"draft"</formula>
    </cfRule>
    <cfRule type="cellIs" dxfId="357" priority="11" operator="equal">
      <formula>"In-Work"</formula>
    </cfRule>
    <cfRule type="cellIs" dxfId="356" priority="12" stopIfTrue="1" operator="equal">
      <formula>"draft"</formula>
    </cfRule>
    <cfRule type="cellIs" dxfId="355" priority="13" operator="equal">
      <formula>"In-Work"</formula>
    </cfRule>
    <cfRule type="cellIs" dxfId="354" priority="14" stopIfTrue="1" operator="equal">
      <formula>"draft"</formula>
    </cfRule>
    <cfRule type="cellIs" dxfId="353" priority="15" operator="equal">
      <formula>"In-Work"</formula>
    </cfRule>
    <cfRule type="cellIs" dxfId="352" priority="16" stopIfTrue="1" operator="equal">
      <formula>"draft"</formula>
    </cfRule>
    <cfRule type="cellIs" dxfId="351" priority="17" operator="equal">
      <formula>"In-Work"</formula>
    </cfRule>
    <cfRule type="cellIs" dxfId="350" priority="18" stopIfTrue="1" operator="equal">
      <formula>"draft"</formula>
    </cfRule>
    <cfRule type="cellIs" dxfId="349" priority="19" operator="equal">
      <formula>"In-Work"</formula>
    </cfRule>
    <cfRule type="cellIs" dxfId="348" priority="20" stopIfTrue="1" operator="equal">
      <formula>"draft"</formula>
    </cfRule>
    <cfRule type="cellIs" dxfId="347" priority="21" operator="equal">
      <formula>"In-Work"</formula>
    </cfRule>
    <cfRule type="cellIs" dxfId="346" priority="22" stopIfTrue="1" operator="equal">
      <formula>"draft"</formula>
    </cfRule>
    <cfRule type="cellIs" dxfId="345" priority="23" operator="equal">
      <formula>"In-Work"</formula>
    </cfRule>
    <cfRule type="cellIs" dxfId="344" priority="24" stopIfTrue="1" operator="equal">
      <formula>"draft"</formula>
    </cfRule>
    <cfRule type="cellIs" dxfId="343" priority="25" operator="equal">
      <formula>"In-Work"</formula>
    </cfRule>
    <cfRule type="cellIs" dxfId="342" priority="26" stopIfTrue="1" operator="equal">
      <formula>"draft"</formula>
    </cfRule>
    <cfRule type="cellIs" dxfId="341" priority="27" operator="equal">
      <formula>"In-Work"</formula>
    </cfRule>
    <cfRule type="cellIs" dxfId="340" priority="28" stopIfTrue="1" operator="equal">
      <formula>"draft"</formula>
    </cfRule>
    <cfRule type="cellIs" dxfId="339" priority="29" operator="equal">
      <formula>"In-Work"</formula>
    </cfRule>
    <cfRule type="cellIs" dxfId="338" priority="30" stopIfTrue="1" operator="equal">
      <formula>"draft"</formula>
    </cfRule>
    <cfRule type="cellIs" dxfId="337" priority="31" operator="equal">
      <formula>"In-Work"</formula>
    </cfRule>
    <cfRule type="cellIs" dxfId="336" priority="32" stopIfTrue="1" operator="equal">
      <formula>"draft"</formula>
    </cfRule>
    <cfRule type="cellIs" dxfId="335" priority="33" operator="equal">
      <formula>"In-Work"</formula>
    </cfRule>
    <cfRule type="cellIs" dxfId="334" priority="34" stopIfTrue="1" operator="equal">
      <formula>"draft"</formula>
    </cfRule>
    <cfRule type="cellIs" dxfId="333" priority="35" operator="equal">
      <formula>"In-Work"</formula>
    </cfRule>
    <cfRule type="cellIs" dxfId="332" priority="36" stopIfTrue="1" operator="equal">
      <formula>"draft"</formula>
    </cfRule>
    <cfRule type="cellIs" dxfId="331" priority="37" operator="equal">
      <formula>"In-Work"</formula>
    </cfRule>
    <cfRule type="cellIs" dxfId="330" priority="38" stopIfTrue="1" operator="equal">
      <formula>"draft"</formula>
    </cfRule>
    <cfRule type="cellIs" dxfId="329" priority="39" operator="equal">
      <formula>"In-Work"</formula>
    </cfRule>
    <cfRule type="cellIs" dxfId="328" priority="40" stopIfTrue="1" operator="equal">
      <formula>"draft"</formula>
    </cfRule>
    <cfRule type="cellIs" dxfId="327" priority="41" operator="equal">
      <formula>"In-Work"</formula>
    </cfRule>
    <cfRule type="cellIs" dxfId="326" priority="42" stopIfTrue="1" operator="equal">
      <formula>"draft"</formula>
    </cfRule>
    <cfRule type="cellIs" dxfId="325" priority="43" operator="equal">
      <formula>"In-Work"</formula>
    </cfRule>
    <cfRule type="cellIs" dxfId="324" priority="44" stopIfTrue="1" operator="equal">
      <formula>"draft"</formula>
    </cfRule>
    <cfRule type="cellIs" dxfId="323" priority="45" operator="equal">
      <formula>"In-Work"</formula>
    </cfRule>
    <cfRule type="cellIs" dxfId="322" priority="46" stopIfTrue="1" operator="equal">
      <formula>"draft"</formula>
    </cfRule>
    <cfRule type="cellIs" dxfId="321" priority="47" operator="equal">
      <formula>"In-Work"</formula>
    </cfRule>
    <cfRule type="cellIs" dxfId="320" priority="48" stopIfTrue="1" operator="equal">
      <formula>"draft"</formula>
    </cfRule>
    <cfRule type="cellIs" dxfId="319" priority="49" operator="equal">
      <formula>"In-Work"</formula>
    </cfRule>
    <cfRule type="cellIs" dxfId="318" priority="50" stopIfTrue="1" operator="equal">
      <formula>"draft"</formula>
    </cfRule>
    <cfRule type="cellIs" dxfId="317" priority="51" operator="equal">
      <formula>"In-Work"</formula>
    </cfRule>
    <cfRule type="cellIs" dxfId="316" priority="52" stopIfTrue="1" operator="equal">
      <formula>"draft"</formula>
    </cfRule>
  </conditionalFormatting>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Reserved&amp;LExxxxxx rev xxx ver xxx&amp;R&amp;P</oddFooter>
  </headerFooter>
  <ignoredErrors>
    <ignoredError sqref="A23:IV23" unlockedFormula="1"/>
    <ignoredError sqref="AD3" evalErro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4E7D-385D-4323-BBC1-A3D19448D5D5}">
  <sheetPr codeName="Sheet2">
    <tabColor theme="9" tint="0.59999389629810485"/>
    <pageSetUpPr fitToPage="1"/>
  </sheetPr>
  <dimension ref="A1:AH69"/>
  <sheetViews>
    <sheetView showGridLines="0" zoomScaleNormal="100" workbookViewId="0">
      <selection activeCell="H46" sqref="H46:AF46"/>
    </sheetView>
  </sheetViews>
  <sheetFormatPr defaultRowHeight="15" x14ac:dyDescent="0.25"/>
  <cols>
    <col min="1" max="34" width="2.85546875" style="45" customWidth="1"/>
    <col min="35" max="16384" width="9.140625" style="45"/>
  </cols>
  <sheetData>
    <row r="1" spans="1:34" x14ac:dyDescent="0.25">
      <c r="A1" s="1"/>
      <c r="B1" s="1"/>
      <c r="C1" s="99"/>
      <c r="D1" s="99"/>
      <c r="E1" s="99"/>
      <c r="F1" s="99"/>
      <c r="G1" s="100"/>
      <c r="H1" s="101"/>
      <c r="I1" s="101"/>
      <c r="J1" s="101"/>
      <c r="K1" s="101"/>
      <c r="L1" s="101"/>
      <c r="M1" s="101"/>
      <c r="N1" s="101"/>
      <c r="O1" s="101"/>
      <c r="P1" s="102"/>
      <c r="Q1" s="102"/>
      <c r="R1" s="102"/>
      <c r="S1" s="102"/>
      <c r="T1" s="102"/>
      <c r="U1" s="102"/>
      <c r="V1" s="44"/>
      <c r="W1" s="44"/>
      <c r="X1" s="44"/>
      <c r="Y1" s="44"/>
      <c r="Z1" s="44"/>
      <c r="AA1" s="44"/>
      <c r="AB1" s="44"/>
      <c r="AC1" s="44"/>
      <c r="AD1" s="44"/>
      <c r="AE1" s="44"/>
      <c r="AF1" s="44"/>
      <c r="AG1" s="44"/>
      <c r="AH1" s="44"/>
    </row>
    <row r="2" spans="1:34" x14ac:dyDescent="0.25">
      <c r="A2" s="1"/>
      <c r="B2" s="1"/>
      <c r="C2" s="103"/>
      <c r="D2" s="103"/>
      <c r="E2" s="103"/>
      <c r="F2" s="103"/>
      <c r="G2" s="103"/>
      <c r="H2" s="103"/>
      <c r="I2" s="103"/>
      <c r="J2" s="103"/>
      <c r="K2" s="103"/>
      <c r="L2" s="103"/>
      <c r="M2" s="103"/>
      <c r="N2" s="103"/>
      <c r="O2" s="103"/>
      <c r="P2" s="103"/>
      <c r="Q2" s="103"/>
      <c r="R2" s="103"/>
      <c r="S2" s="103"/>
      <c r="T2" s="103"/>
      <c r="U2" s="103"/>
      <c r="V2" s="46"/>
      <c r="W2" s="46"/>
      <c r="X2" s="46"/>
      <c r="Y2" s="46"/>
      <c r="Z2" s="46"/>
      <c r="AA2" s="46"/>
      <c r="AB2" s="46"/>
      <c r="AC2" s="46"/>
      <c r="AD2" s="46"/>
      <c r="AE2" s="46"/>
      <c r="AF2" s="46"/>
      <c r="AG2" s="46"/>
      <c r="AH2" s="46"/>
    </row>
    <row r="3" spans="1:34" x14ac:dyDescent="0.25">
      <c r="A3" s="1"/>
      <c r="B3" s="1"/>
      <c r="C3" s="103"/>
      <c r="D3" s="103"/>
      <c r="E3" s="103"/>
      <c r="F3" s="103"/>
      <c r="G3" s="103"/>
      <c r="H3" s="103"/>
      <c r="I3" s="103"/>
      <c r="J3" s="103"/>
      <c r="K3" s="103"/>
      <c r="L3" s="103"/>
      <c r="M3" s="103"/>
      <c r="N3" s="103"/>
      <c r="O3" s="103"/>
      <c r="P3" s="103"/>
      <c r="Q3" s="103"/>
      <c r="R3" s="103"/>
      <c r="S3" s="103"/>
      <c r="T3" s="103"/>
      <c r="U3" s="103"/>
      <c r="V3" s="46"/>
      <c r="W3" s="46"/>
      <c r="X3" s="46"/>
      <c r="Y3" s="46"/>
      <c r="Z3" s="46"/>
      <c r="AA3" s="46"/>
      <c r="AB3" s="46"/>
      <c r="AC3" s="46"/>
      <c r="AD3" s="47" t="str">
        <f ca="1">FileName</f>
        <v>OpenProjectAPI.xlsm</v>
      </c>
      <c r="AE3" s="46"/>
      <c r="AF3" s="46"/>
      <c r="AG3" s="46"/>
      <c r="AH3" s="46"/>
    </row>
    <row r="4" spans="1:34" x14ac:dyDescent="0.25">
      <c r="A4" s="444" t="s">
        <v>1</v>
      </c>
      <c r="B4" s="445"/>
      <c r="C4" s="445"/>
      <c r="D4" s="445"/>
      <c r="E4" s="445"/>
      <c r="F4" s="445"/>
      <c r="G4" s="445"/>
      <c r="H4" s="445"/>
      <c r="I4" s="445"/>
      <c r="J4" s="445"/>
      <c r="K4" s="445"/>
      <c r="L4" s="445"/>
      <c r="M4" s="445"/>
      <c r="N4" s="445"/>
      <c r="O4" s="445"/>
      <c r="P4" s="445"/>
      <c r="Q4" s="445"/>
      <c r="R4" s="445"/>
      <c r="S4" s="445"/>
      <c r="T4" s="445"/>
      <c r="U4" s="445"/>
      <c r="V4" s="446"/>
      <c r="W4" s="447" t="s">
        <v>2</v>
      </c>
      <c r="X4" s="448"/>
      <c r="Y4" s="448"/>
      <c r="Z4" s="448"/>
      <c r="AA4" s="449"/>
      <c r="AB4" s="444" t="s">
        <v>19</v>
      </c>
      <c r="AC4" s="445"/>
      <c r="AD4" s="445"/>
      <c r="AE4" s="445"/>
      <c r="AF4" s="445"/>
      <c r="AG4" s="446"/>
      <c r="AH4" s="48"/>
    </row>
    <row r="5" spans="1:34" x14ac:dyDescent="0.25">
      <c r="A5" s="450" t="str">
        <f>MXAuthority</f>
        <v>Process and method</v>
      </c>
      <c r="B5" s="451"/>
      <c r="C5" s="451"/>
      <c r="D5" s="451"/>
      <c r="E5" s="451"/>
      <c r="F5" s="451"/>
      <c r="G5" s="451"/>
      <c r="H5" s="451"/>
      <c r="I5" s="451"/>
      <c r="J5" s="451"/>
      <c r="K5" s="451"/>
      <c r="L5" s="451"/>
      <c r="M5" s="451"/>
      <c r="N5" s="451"/>
      <c r="O5" s="451"/>
      <c r="P5" s="451"/>
      <c r="Q5" s="451"/>
      <c r="R5" s="451"/>
      <c r="S5" s="451"/>
      <c r="T5" s="451"/>
      <c r="U5" s="451"/>
      <c r="V5" s="452"/>
      <c r="W5" s="453" t="str">
        <f>MXCurrent.Localized</f>
        <v>Template released</v>
      </c>
      <c r="X5" s="454"/>
      <c r="Y5" s="454"/>
      <c r="Z5" s="454"/>
      <c r="AA5" s="455"/>
      <c r="AB5" s="450" t="str">
        <f>MXActual_state_Released</f>
        <v>2022-03</v>
      </c>
      <c r="AC5" s="451"/>
      <c r="AD5" s="451"/>
      <c r="AE5" s="451"/>
      <c r="AF5" s="451"/>
      <c r="AG5" s="452"/>
      <c r="AH5" s="49"/>
    </row>
    <row r="6" spans="1:34" x14ac:dyDescent="0.25">
      <c r="A6" s="456" t="s">
        <v>3</v>
      </c>
      <c r="B6" s="457"/>
      <c r="C6" s="457"/>
      <c r="D6" s="458"/>
      <c r="E6" s="456" t="s">
        <v>4</v>
      </c>
      <c r="F6" s="457"/>
      <c r="G6" s="457"/>
      <c r="H6" s="457"/>
      <c r="I6" s="457"/>
      <c r="J6" s="457"/>
      <c r="K6" s="457"/>
      <c r="L6" s="457"/>
      <c r="M6" s="457"/>
      <c r="N6" s="457"/>
      <c r="O6" s="457"/>
      <c r="P6" s="457"/>
      <c r="Q6" s="457"/>
      <c r="R6" s="457"/>
      <c r="S6" s="457"/>
      <c r="T6" s="457"/>
      <c r="U6" s="457"/>
      <c r="V6" s="458"/>
      <c r="W6" s="444" t="s">
        <v>16</v>
      </c>
      <c r="X6" s="445"/>
      <c r="Y6" s="445"/>
      <c r="Z6" s="445"/>
      <c r="AA6" s="446"/>
      <c r="AB6" s="447" t="s">
        <v>0</v>
      </c>
      <c r="AC6" s="448"/>
      <c r="AD6" s="449"/>
      <c r="AE6" s="447" t="s">
        <v>5</v>
      </c>
      <c r="AF6" s="448"/>
      <c r="AG6" s="449"/>
      <c r="AH6" s="46"/>
    </row>
    <row r="7" spans="1:34" x14ac:dyDescent="0.25">
      <c r="A7" s="453" t="str">
        <f>MXName</f>
        <v>TBD</v>
      </c>
      <c r="B7" s="454"/>
      <c r="C7" s="454"/>
      <c r="D7" s="455"/>
      <c r="E7" s="453" t="str">
        <f>MXTitle</f>
        <v>Project feasibility analysis</v>
      </c>
      <c r="F7" s="454"/>
      <c r="G7" s="454"/>
      <c r="H7" s="454"/>
      <c r="I7" s="454"/>
      <c r="J7" s="454"/>
      <c r="K7" s="454"/>
      <c r="L7" s="454"/>
      <c r="M7" s="454"/>
      <c r="N7" s="454"/>
      <c r="O7" s="454"/>
      <c r="P7" s="454"/>
      <c r="Q7" s="454"/>
      <c r="R7" s="454"/>
      <c r="S7" s="454"/>
      <c r="T7" s="454"/>
      <c r="U7" s="454"/>
      <c r="V7" s="455"/>
      <c r="W7" s="453" t="str">
        <f>TemplateRef</f>
        <v>TEM578</v>
      </c>
      <c r="X7" s="454"/>
      <c r="Y7" s="454"/>
      <c r="Z7" s="454"/>
      <c r="AA7" s="455"/>
      <c r="AB7" s="453" t="str">
        <f>MXRevision</f>
        <v>TBD</v>
      </c>
      <c r="AC7" s="454"/>
      <c r="AD7" s="455"/>
      <c r="AE7" s="453" t="str">
        <f>MXVersion</f>
        <v>TBD</v>
      </c>
      <c r="AF7" s="454"/>
      <c r="AG7" s="455"/>
      <c r="AH7" s="49"/>
    </row>
    <row r="8" spans="1:34" x14ac:dyDescent="0.25">
      <c r="A8" s="456" t="s">
        <v>11</v>
      </c>
      <c r="B8" s="457"/>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8"/>
      <c r="AH8" s="50"/>
    </row>
    <row r="9" spans="1:34" x14ac:dyDescent="0.25">
      <c r="A9" s="459" t="s">
        <v>15</v>
      </c>
      <c r="B9" s="460"/>
      <c r="C9" s="460"/>
      <c r="D9" s="460"/>
      <c r="E9" s="460"/>
      <c r="F9" s="460"/>
      <c r="G9" s="460"/>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1"/>
      <c r="AH9" s="51"/>
    </row>
    <row r="10" spans="1:34"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row>
    <row r="11" spans="1:34"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1:34" ht="26.25" x14ac:dyDescent="0.25">
      <c r="A12" s="16"/>
      <c r="B12" s="19" t="s">
        <v>17</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16"/>
      <c r="AH12" s="16"/>
    </row>
    <row r="13" spans="1:34"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1:34" ht="20.25" x14ac:dyDescent="0.25">
      <c r="A14" s="16"/>
      <c r="B14" s="21" t="s">
        <v>18</v>
      </c>
      <c r="C14" s="22"/>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row>
    <row r="15" spans="1:34" ht="15" customHeight="1" x14ac:dyDescent="0.25">
      <c r="A15" s="16"/>
      <c r="B15" s="462" t="s">
        <v>7</v>
      </c>
      <c r="C15" s="463"/>
      <c r="D15" s="463"/>
      <c r="E15" s="463"/>
      <c r="F15" s="463"/>
      <c r="G15" s="462" t="s">
        <v>6</v>
      </c>
      <c r="H15" s="462"/>
      <c r="I15" s="462"/>
      <c r="J15" s="462"/>
      <c r="K15" s="462"/>
      <c r="L15" s="462"/>
      <c r="M15" s="462"/>
      <c r="N15" s="462"/>
      <c r="O15" s="462"/>
      <c r="P15" s="462"/>
      <c r="Q15" s="462"/>
      <c r="R15" s="462"/>
      <c r="S15" s="462"/>
      <c r="T15" s="462"/>
      <c r="U15" s="462"/>
      <c r="V15" s="462"/>
      <c r="W15" s="462"/>
      <c r="X15" s="462"/>
      <c r="Y15" s="462"/>
      <c r="Z15" s="462"/>
      <c r="AA15" s="462"/>
      <c r="AB15" s="462"/>
      <c r="AC15" s="462"/>
      <c r="AD15" s="462"/>
      <c r="AE15" s="462"/>
      <c r="AF15" s="462"/>
      <c r="AG15" s="16"/>
      <c r="AH15" s="16"/>
    </row>
    <row r="16" spans="1:34" ht="55.5" customHeight="1" x14ac:dyDescent="0.25">
      <c r="A16" s="16"/>
      <c r="B16" s="464" t="s">
        <v>30</v>
      </c>
      <c r="C16" s="464"/>
      <c r="D16" s="464"/>
      <c r="E16" s="464"/>
      <c r="F16" s="464"/>
      <c r="G16" s="465" t="s">
        <v>37</v>
      </c>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16"/>
      <c r="AH16" s="16"/>
    </row>
    <row r="17" spans="1:34" ht="15" customHeight="1" x14ac:dyDescent="0.25">
      <c r="A17" s="16"/>
      <c r="B17" s="464" t="s">
        <v>31</v>
      </c>
      <c r="C17" s="464"/>
      <c r="D17" s="464"/>
      <c r="E17" s="464"/>
      <c r="F17" s="464"/>
      <c r="G17" s="465" t="s">
        <v>32</v>
      </c>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16"/>
      <c r="AH17" s="16"/>
    </row>
    <row r="18" spans="1:34" ht="15" customHeight="1" x14ac:dyDescent="0.25">
      <c r="A18" s="16"/>
      <c r="B18" s="466" t="s">
        <v>33</v>
      </c>
      <c r="C18" s="466"/>
      <c r="D18" s="466"/>
      <c r="E18" s="466"/>
      <c r="F18" s="466"/>
      <c r="G18" s="465" t="s">
        <v>83</v>
      </c>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16"/>
      <c r="AH18" s="16"/>
    </row>
    <row r="19" spans="1:34" x14ac:dyDescent="0.25">
      <c r="A19" s="16"/>
      <c r="B19" s="466"/>
      <c r="C19" s="466"/>
      <c r="D19" s="466"/>
      <c r="E19" s="466"/>
      <c r="F19" s="466"/>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16"/>
      <c r="AH19" s="16"/>
    </row>
    <row r="20" spans="1:34" x14ac:dyDescent="0.25">
      <c r="A20" s="16"/>
      <c r="B20" s="16"/>
      <c r="C20" s="23"/>
      <c r="D20" s="16"/>
      <c r="E20" s="16"/>
      <c r="F20" s="16"/>
      <c r="G20" s="16"/>
      <c r="H20" s="16"/>
      <c r="I20" s="24"/>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spans="1:34" ht="20.25" x14ac:dyDescent="0.25">
      <c r="A21" s="21"/>
      <c r="B21" s="21" t="s">
        <v>25</v>
      </c>
      <c r="C21" s="23"/>
      <c r="D21" s="16"/>
      <c r="E21" s="16"/>
      <c r="F21" s="16"/>
      <c r="G21" s="16"/>
      <c r="H21" s="16"/>
      <c r="I21" s="24"/>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row>
    <row r="22" spans="1:34" ht="15" customHeight="1" x14ac:dyDescent="0.25">
      <c r="A22" s="16"/>
      <c r="B22" s="462" t="s">
        <v>0</v>
      </c>
      <c r="C22" s="467"/>
      <c r="D22" s="467"/>
      <c r="E22" s="462" t="s">
        <v>12</v>
      </c>
      <c r="F22" s="462"/>
      <c r="G22" s="462"/>
      <c r="H22" s="462"/>
      <c r="I22" s="462" t="s">
        <v>13</v>
      </c>
      <c r="J22" s="467"/>
      <c r="K22" s="467"/>
      <c r="L22" s="467"/>
      <c r="M22" s="467"/>
      <c r="N22" s="467"/>
      <c r="O22" s="467"/>
      <c r="P22" s="467"/>
      <c r="Q22" s="467"/>
      <c r="R22" s="462" t="s">
        <v>14</v>
      </c>
      <c r="S22" s="462"/>
      <c r="T22" s="462"/>
      <c r="U22" s="462"/>
      <c r="V22" s="462"/>
      <c r="W22" s="462"/>
      <c r="X22" s="462"/>
      <c r="Y22" s="462"/>
      <c r="Z22" s="462"/>
      <c r="AA22" s="462"/>
      <c r="AB22" s="462"/>
      <c r="AC22" s="462"/>
      <c r="AD22" s="462"/>
      <c r="AE22" s="462"/>
      <c r="AF22" s="462"/>
      <c r="AG22" s="16"/>
      <c r="AH22" s="16"/>
    </row>
    <row r="23" spans="1:34" ht="15" customHeight="1" x14ac:dyDescent="0.25">
      <c r="A23" s="16"/>
      <c r="B23" s="468" t="s">
        <v>46</v>
      </c>
      <c r="C23" s="469"/>
      <c r="D23" s="469"/>
      <c r="E23" s="465" t="s">
        <v>47</v>
      </c>
      <c r="F23" s="465"/>
      <c r="G23" s="465"/>
      <c r="H23" s="465"/>
      <c r="I23" s="465" t="s">
        <v>48</v>
      </c>
      <c r="J23" s="470"/>
      <c r="K23" s="470"/>
      <c r="L23" s="470"/>
      <c r="M23" s="470"/>
      <c r="N23" s="470"/>
      <c r="O23" s="470"/>
      <c r="P23" s="470"/>
      <c r="Q23" s="470"/>
      <c r="R23" s="465" t="s">
        <v>49</v>
      </c>
      <c r="S23" s="465"/>
      <c r="T23" s="465"/>
      <c r="U23" s="465"/>
      <c r="V23" s="465"/>
      <c r="W23" s="465"/>
      <c r="X23" s="465"/>
      <c r="Y23" s="465"/>
      <c r="Z23" s="465"/>
      <c r="AA23" s="465"/>
      <c r="AB23" s="465"/>
      <c r="AC23" s="465"/>
      <c r="AD23" s="465"/>
      <c r="AE23" s="465"/>
      <c r="AF23" s="465"/>
      <c r="AG23" s="16"/>
      <c r="AH23" s="16"/>
    </row>
    <row r="24" spans="1:34" x14ac:dyDescent="0.25">
      <c r="A24" s="16"/>
      <c r="B24" s="468"/>
      <c r="C24" s="469"/>
      <c r="D24" s="469"/>
      <c r="E24" s="465"/>
      <c r="F24" s="465"/>
      <c r="G24" s="465"/>
      <c r="H24" s="465"/>
      <c r="I24" s="465"/>
      <c r="J24" s="470"/>
      <c r="K24" s="470"/>
      <c r="L24" s="470"/>
      <c r="M24" s="470"/>
      <c r="N24" s="470"/>
      <c r="O24" s="470"/>
      <c r="P24" s="470"/>
      <c r="Q24" s="470"/>
      <c r="R24" s="465"/>
      <c r="S24" s="465"/>
      <c r="T24" s="465"/>
      <c r="U24" s="465"/>
      <c r="V24" s="465"/>
      <c r="W24" s="465"/>
      <c r="X24" s="465"/>
      <c r="Y24" s="465"/>
      <c r="Z24" s="465"/>
      <c r="AA24" s="465"/>
      <c r="AB24" s="465"/>
      <c r="AC24" s="465"/>
      <c r="AD24" s="465"/>
      <c r="AE24" s="465"/>
      <c r="AF24" s="465"/>
      <c r="AG24" s="16"/>
      <c r="AH24" s="16"/>
    </row>
    <row r="25" spans="1:34" x14ac:dyDescent="0.25">
      <c r="A25" s="16"/>
      <c r="B25" s="468"/>
      <c r="C25" s="469"/>
      <c r="D25" s="469"/>
      <c r="E25" s="465"/>
      <c r="F25" s="465"/>
      <c r="G25" s="465"/>
      <c r="H25" s="465"/>
      <c r="I25" s="465"/>
      <c r="J25" s="470"/>
      <c r="K25" s="470"/>
      <c r="L25" s="470"/>
      <c r="M25" s="470"/>
      <c r="N25" s="470"/>
      <c r="O25" s="470"/>
      <c r="P25" s="470"/>
      <c r="Q25" s="470"/>
      <c r="R25" s="465"/>
      <c r="S25" s="465"/>
      <c r="T25" s="465"/>
      <c r="U25" s="465"/>
      <c r="V25" s="465"/>
      <c r="W25" s="465"/>
      <c r="X25" s="465"/>
      <c r="Y25" s="465"/>
      <c r="Z25" s="465"/>
      <c r="AA25" s="465"/>
      <c r="AB25" s="465"/>
      <c r="AC25" s="465"/>
      <c r="AD25" s="465"/>
      <c r="AE25" s="465"/>
      <c r="AF25" s="465"/>
      <c r="AG25" s="16"/>
      <c r="AH25" s="16"/>
    </row>
    <row r="26" spans="1:34" x14ac:dyDescent="0.25">
      <c r="A26" s="16"/>
      <c r="B26" s="468"/>
      <c r="C26" s="469"/>
      <c r="D26" s="469"/>
      <c r="E26" s="465"/>
      <c r="F26" s="465"/>
      <c r="G26" s="465"/>
      <c r="H26" s="465"/>
      <c r="I26" s="465"/>
      <c r="J26" s="470"/>
      <c r="K26" s="470"/>
      <c r="L26" s="470"/>
      <c r="M26" s="470"/>
      <c r="N26" s="470"/>
      <c r="O26" s="470"/>
      <c r="P26" s="470"/>
      <c r="Q26" s="470"/>
      <c r="R26" s="465"/>
      <c r="S26" s="465"/>
      <c r="T26" s="465"/>
      <c r="U26" s="465"/>
      <c r="V26" s="465"/>
      <c r="W26" s="465"/>
      <c r="X26" s="465"/>
      <c r="Y26" s="465"/>
      <c r="Z26" s="465"/>
      <c r="AA26" s="465"/>
      <c r="AB26" s="465"/>
      <c r="AC26" s="465"/>
      <c r="AD26" s="465"/>
      <c r="AE26" s="465"/>
      <c r="AF26" s="465"/>
      <c r="AG26" s="16"/>
      <c r="AH26" s="16"/>
    </row>
    <row r="27" spans="1:34" x14ac:dyDescent="0.25">
      <c r="A27" s="16"/>
      <c r="B27" s="52" t="s">
        <v>24</v>
      </c>
      <c r="C27" s="53"/>
      <c r="D27" s="53"/>
      <c r="E27" s="54"/>
      <c r="F27" s="54"/>
      <c r="G27" s="54"/>
      <c r="H27" s="54"/>
      <c r="I27" s="54"/>
      <c r="J27" s="55"/>
      <c r="K27" s="55"/>
      <c r="L27" s="55"/>
      <c r="M27" s="55"/>
      <c r="N27" s="55"/>
      <c r="O27" s="55"/>
      <c r="P27" s="55"/>
      <c r="Q27" s="55"/>
      <c r="R27" s="54"/>
      <c r="S27" s="54"/>
      <c r="T27" s="54"/>
      <c r="U27" s="54"/>
      <c r="V27" s="54"/>
      <c r="W27" s="54"/>
      <c r="X27" s="54"/>
      <c r="Y27" s="54"/>
      <c r="Z27" s="54"/>
      <c r="AA27" s="54"/>
      <c r="AB27" s="54"/>
      <c r="AC27" s="54"/>
      <c r="AD27" s="54"/>
      <c r="AE27" s="54"/>
      <c r="AF27" s="54"/>
      <c r="AG27" s="16"/>
      <c r="AH27" s="16"/>
    </row>
    <row r="28" spans="1:34" x14ac:dyDescent="0.25">
      <c r="A28" s="16"/>
      <c r="B28" s="16"/>
      <c r="C28" s="23"/>
      <c r="D28" s="16"/>
      <c r="E28" s="16"/>
      <c r="F28" s="16"/>
      <c r="G28" s="16"/>
      <c r="H28" s="16"/>
      <c r="I28" s="24"/>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row>
    <row r="29" spans="1:34" x14ac:dyDescent="0.25">
      <c r="A29" s="16"/>
      <c r="B29" s="16"/>
      <c r="C29" s="16"/>
      <c r="D29" s="16"/>
      <c r="E29" s="16"/>
      <c r="F29" s="16"/>
      <c r="G29" s="16"/>
      <c r="H29" s="16"/>
      <c r="I29" s="16"/>
      <c r="J29" s="25"/>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1:34" ht="20.25" x14ac:dyDescent="0.25">
      <c r="A30" s="16"/>
      <c r="B30" s="21" t="s">
        <v>41</v>
      </c>
      <c r="C30" s="22"/>
      <c r="D30" s="16"/>
      <c r="E30" s="16"/>
      <c r="F30" s="16"/>
      <c r="G30" s="16"/>
      <c r="H30" s="16"/>
      <c r="I30" s="24"/>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1:34" ht="18.75" x14ac:dyDescent="0.25">
      <c r="A31" s="16"/>
      <c r="B31" s="26" t="s">
        <v>42</v>
      </c>
      <c r="C31" s="22"/>
      <c r="D31" s="16"/>
      <c r="E31" s="16"/>
      <c r="F31" s="16"/>
      <c r="G31" s="16"/>
      <c r="H31" s="16"/>
      <c r="I31" s="24"/>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1:34" x14ac:dyDescent="0.25">
      <c r="A32" s="16"/>
      <c r="B32" s="462" t="s">
        <v>8</v>
      </c>
      <c r="C32" s="462"/>
      <c r="D32" s="462"/>
      <c r="E32" s="462" t="s">
        <v>9</v>
      </c>
      <c r="F32" s="467"/>
      <c r="G32" s="467"/>
      <c r="H32" s="467"/>
      <c r="I32" s="467"/>
      <c r="J32" s="467"/>
      <c r="K32" s="467"/>
      <c r="L32" s="467"/>
      <c r="M32" s="467"/>
      <c r="N32" s="467"/>
      <c r="O32" s="467"/>
      <c r="P32" s="467"/>
      <c r="Q32" s="467"/>
      <c r="R32" s="467"/>
      <c r="S32" s="467"/>
      <c r="T32" s="467"/>
      <c r="U32" s="467"/>
      <c r="V32" s="467"/>
      <c r="W32" s="467"/>
      <c r="X32" s="467"/>
      <c r="Y32" s="462" t="s">
        <v>10</v>
      </c>
      <c r="Z32" s="462"/>
      <c r="AA32" s="462"/>
      <c r="AB32" s="462"/>
      <c r="AC32" s="462"/>
      <c r="AD32" s="462"/>
      <c r="AE32" s="462"/>
      <c r="AF32" s="462"/>
      <c r="AG32" s="16"/>
      <c r="AH32" s="16"/>
    </row>
    <row r="33" spans="1:34" x14ac:dyDescent="0.25">
      <c r="A33" s="16"/>
      <c r="B33" s="471"/>
      <c r="C33" s="471"/>
      <c r="D33" s="471"/>
      <c r="E33" s="465"/>
      <c r="F33" s="472"/>
      <c r="G33" s="472"/>
      <c r="H33" s="472"/>
      <c r="I33" s="472"/>
      <c r="J33" s="472"/>
      <c r="K33" s="472"/>
      <c r="L33" s="472"/>
      <c r="M33" s="472"/>
      <c r="N33" s="472"/>
      <c r="O33" s="472"/>
      <c r="P33" s="472"/>
      <c r="Q33" s="472"/>
      <c r="R33" s="472"/>
      <c r="S33" s="472"/>
      <c r="T33" s="472"/>
      <c r="U33" s="472"/>
      <c r="V33" s="472"/>
      <c r="W33" s="472"/>
      <c r="X33" s="472"/>
      <c r="Y33" s="465"/>
      <c r="Z33" s="472"/>
      <c r="AA33" s="472"/>
      <c r="AB33" s="472"/>
      <c r="AC33" s="472"/>
      <c r="AD33" s="472"/>
      <c r="AE33" s="472"/>
      <c r="AF33" s="472"/>
      <c r="AG33" s="16"/>
      <c r="AH33" s="16"/>
    </row>
    <row r="34" spans="1:34" x14ac:dyDescent="0.25">
      <c r="A34" s="16"/>
      <c r="B34" s="471"/>
      <c r="C34" s="471"/>
      <c r="D34" s="471"/>
      <c r="E34" s="465"/>
      <c r="F34" s="472"/>
      <c r="G34" s="472"/>
      <c r="H34" s="472"/>
      <c r="I34" s="472"/>
      <c r="J34" s="472"/>
      <c r="K34" s="472"/>
      <c r="L34" s="472"/>
      <c r="M34" s="472"/>
      <c r="N34" s="472"/>
      <c r="O34" s="472"/>
      <c r="P34" s="472"/>
      <c r="Q34" s="472"/>
      <c r="R34" s="472"/>
      <c r="S34" s="472"/>
      <c r="T34" s="472"/>
      <c r="U34" s="472"/>
      <c r="V34" s="472"/>
      <c r="W34" s="472"/>
      <c r="X34" s="472"/>
      <c r="Y34" s="465"/>
      <c r="Z34" s="472"/>
      <c r="AA34" s="472"/>
      <c r="AB34" s="472"/>
      <c r="AC34" s="472"/>
      <c r="AD34" s="472"/>
      <c r="AE34" s="472"/>
      <c r="AF34" s="472"/>
      <c r="AG34" s="16"/>
      <c r="AH34" s="16"/>
    </row>
    <row r="35" spans="1:34" x14ac:dyDescent="0.25">
      <c r="A35" s="16"/>
      <c r="B35" s="471"/>
      <c r="C35" s="471"/>
      <c r="D35" s="471"/>
      <c r="E35" s="465"/>
      <c r="F35" s="472"/>
      <c r="G35" s="472"/>
      <c r="H35" s="472"/>
      <c r="I35" s="472"/>
      <c r="J35" s="472"/>
      <c r="K35" s="472"/>
      <c r="L35" s="472"/>
      <c r="M35" s="472"/>
      <c r="N35" s="472"/>
      <c r="O35" s="472"/>
      <c r="P35" s="472"/>
      <c r="Q35" s="472"/>
      <c r="R35" s="472"/>
      <c r="S35" s="472"/>
      <c r="T35" s="472"/>
      <c r="U35" s="472"/>
      <c r="V35" s="472"/>
      <c r="W35" s="472"/>
      <c r="X35" s="472"/>
      <c r="Y35" s="465"/>
      <c r="Z35" s="472"/>
      <c r="AA35" s="472"/>
      <c r="AB35" s="472"/>
      <c r="AC35" s="472"/>
      <c r="AD35" s="472"/>
      <c r="AE35" s="472"/>
      <c r="AF35" s="472"/>
      <c r="AG35" s="16"/>
      <c r="AH35" s="16"/>
    </row>
    <row r="36" spans="1:34" x14ac:dyDescent="0.25">
      <c r="A36" s="16"/>
      <c r="B36" s="471"/>
      <c r="C36" s="471"/>
      <c r="D36" s="471"/>
      <c r="E36" s="465"/>
      <c r="F36" s="472"/>
      <c r="G36" s="472"/>
      <c r="H36" s="472"/>
      <c r="I36" s="472"/>
      <c r="J36" s="472"/>
      <c r="K36" s="472"/>
      <c r="L36" s="472"/>
      <c r="M36" s="472"/>
      <c r="N36" s="472"/>
      <c r="O36" s="472"/>
      <c r="P36" s="472"/>
      <c r="Q36" s="472"/>
      <c r="R36" s="472"/>
      <c r="S36" s="472"/>
      <c r="T36" s="472"/>
      <c r="U36" s="472"/>
      <c r="V36" s="472"/>
      <c r="W36" s="472"/>
      <c r="X36" s="472"/>
      <c r="Y36" s="465"/>
      <c r="Z36" s="472"/>
      <c r="AA36" s="472"/>
      <c r="AB36" s="472"/>
      <c r="AC36" s="472"/>
      <c r="AD36" s="472"/>
      <c r="AE36" s="472"/>
      <c r="AF36" s="472"/>
      <c r="AG36" s="16"/>
      <c r="AH36" s="16"/>
    </row>
    <row r="37" spans="1:34" ht="18.75" x14ac:dyDescent="0.25">
      <c r="A37" s="16"/>
      <c r="B37" s="26" t="s">
        <v>43</v>
      </c>
      <c r="C37" s="22"/>
      <c r="D37" s="16"/>
      <c r="E37" s="16"/>
      <c r="F37" s="16"/>
      <c r="G37" s="16"/>
      <c r="H37" s="16"/>
      <c r="I37" s="24"/>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1:34" x14ac:dyDescent="0.25">
      <c r="A38" s="16"/>
      <c r="B38" s="462" t="s">
        <v>8</v>
      </c>
      <c r="C38" s="462"/>
      <c r="D38" s="462"/>
      <c r="E38" s="462" t="s">
        <v>9</v>
      </c>
      <c r="F38" s="467"/>
      <c r="G38" s="467"/>
      <c r="H38" s="467"/>
      <c r="I38" s="467"/>
      <c r="J38" s="467"/>
      <c r="K38" s="467"/>
      <c r="L38" s="467"/>
      <c r="M38" s="467"/>
      <c r="N38" s="467"/>
      <c r="O38" s="467"/>
      <c r="P38" s="467"/>
      <c r="Q38" s="467"/>
      <c r="R38" s="467"/>
      <c r="S38" s="467"/>
      <c r="T38" s="467"/>
      <c r="U38" s="467"/>
      <c r="V38" s="467"/>
      <c r="W38" s="467"/>
      <c r="X38" s="467"/>
      <c r="Y38" s="462" t="s">
        <v>10</v>
      </c>
      <c r="Z38" s="462"/>
      <c r="AA38" s="462"/>
      <c r="AB38" s="462"/>
      <c r="AC38" s="462"/>
      <c r="AD38" s="462"/>
      <c r="AE38" s="462"/>
      <c r="AF38" s="462"/>
      <c r="AG38" s="16"/>
      <c r="AH38" s="16"/>
    </row>
    <row r="39" spans="1:34" x14ac:dyDescent="0.25">
      <c r="A39" s="16"/>
      <c r="B39" s="471"/>
      <c r="C39" s="471"/>
      <c r="D39" s="471"/>
      <c r="E39" s="465"/>
      <c r="F39" s="472"/>
      <c r="G39" s="472"/>
      <c r="H39" s="472"/>
      <c r="I39" s="472"/>
      <c r="J39" s="472"/>
      <c r="K39" s="472"/>
      <c r="L39" s="472"/>
      <c r="M39" s="472"/>
      <c r="N39" s="472"/>
      <c r="O39" s="472"/>
      <c r="P39" s="472"/>
      <c r="Q39" s="472"/>
      <c r="R39" s="472"/>
      <c r="S39" s="472"/>
      <c r="T39" s="472"/>
      <c r="U39" s="472"/>
      <c r="V39" s="472"/>
      <c r="W39" s="472"/>
      <c r="X39" s="472"/>
      <c r="Y39" s="465"/>
      <c r="Z39" s="472"/>
      <c r="AA39" s="472"/>
      <c r="AB39" s="472"/>
      <c r="AC39" s="472"/>
      <c r="AD39" s="472"/>
      <c r="AE39" s="472"/>
      <c r="AF39" s="472"/>
      <c r="AG39" s="16"/>
      <c r="AH39" s="16"/>
    </row>
    <row r="40" spans="1:34" x14ac:dyDescent="0.25">
      <c r="A40" s="16"/>
      <c r="B40" s="471"/>
      <c r="C40" s="471"/>
      <c r="D40" s="471"/>
      <c r="E40" s="465"/>
      <c r="F40" s="472"/>
      <c r="G40" s="472"/>
      <c r="H40" s="472"/>
      <c r="I40" s="472"/>
      <c r="J40" s="472"/>
      <c r="K40" s="472"/>
      <c r="L40" s="472"/>
      <c r="M40" s="472"/>
      <c r="N40" s="472"/>
      <c r="O40" s="472"/>
      <c r="P40" s="472"/>
      <c r="Q40" s="472"/>
      <c r="R40" s="472"/>
      <c r="S40" s="472"/>
      <c r="T40" s="472"/>
      <c r="U40" s="472"/>
      <c r="V40" s="472"/>
      <c r="W40" s="472"/>
      <c r="X40" s="472"/>
      <c r="Y40" s="465"/>
      <c r="Z40" s="472"/>
      <c r="AA40" s="472"/>
      <c r="AB40" s="472"/>
      <c r="AC40" s="472"/>
      <c r="AD40" s="472"/>
      <c r="AE40" s="472"/>
      <c r="AF40" s="472"/>
      <c r="AG40" s="16"/>
      <c r="AH40" s="16"/>
    </row>
    <row r="41" spans="1:34" x14ac:dyDescent="0.25">
      <c r="A41" s="16"/>
      <c r="B41" s="471"/>
      <c r="C41" s="471"/>
      <c r="D41" s="471"/>
      <c r="E41" s="465"/>
      <c r="F41" s="472"/>
      <c r="G41" s="472"/>
      <c r="H41" s="472"/>
      <c r="I41" s="472"/>
      <c r="J41" s="472"/>
      <c r="K41" s="472"/>
      <c r="L41" s="472"/>
      <c r="M41" s="472"/>
      <c r="N41" s="472"/>
      <c r="O41" s="472"/>
      <c r="P41" s="472"/>
      <c r="Q41" s="472"/>
      <c r="R41" s="472"/>
      <c r="S41" s="472"/>
      <c r="T41" s="472"/>
      <c r="U41" s="472"/>
      <c r="V41" s="472"/>
      <c r="W41" s="472"/>
      <c r="X41" s="472"/>
      <c r="Y41" s="465"/>
      <c r="Z41" s="472"/>
      <c r="AA41" s="472"/>
      <c r="AB41" s="472"/>
      <c r="AC41" s="472"/>
      <c r="AD41" s="472"/>
      <c r="AE41" s="472"/>
      <c r="AF41" s="472"/>
      <c r="AG41" s="16"/>
      <c r="AH41" s="16"/>
    </row>
    <row r="42" spans="1:34" x14ac:dyDescent="0.25">
      <c r="A42" s="16"/>
      <c r="B42" s="471"/>
      <c r="C42" s="471"/>
      <c r="D42" s="471"/>
      <c r="E42" s="465"/>
      <c r="F42" s="472"/>
      <c r="G42" s="472"/>
      <c r="H42" s="472"/>
      <c r="I42" s="472"/>
      <c r="J42" s="472"/>
      <c r="K42" s="472"/>
      <c r="L42" s="472"/>
      <c r="M42" s="472"/>
      <c r="N42" s="472"/>
      <c r="O42" s="472"/>
      <c r="P42" s="472"/>
      <c r="Q42" s="472"/>
      <c r="R42" s="472"/>
      <c r="S42" s="472"/>
      <c r="T42" s="472"/>
      <c r="U42" s="472"/>
      <c r="V42" s="472"/>
      <c r="W42" s="472"/>
      <c r="X42" s="472"/>
      <c r="Y42" s="465"/>
      <c r="Z42" s="472"/>
      <c r="AA42" s="472"/>
      <c r="AB42" s="472"/>
      <c r="AC42" s="472"/>
      <c r="AD42" s="472"/>
      <c r="AE42" s="472"/>
      <c r="AF42" s="472"/>
      <c r="AG42" s="16"/>
      <c r="AH42" s="16"/>
    </row>
    <row r="43" spans="1:34" x14ac:dyDescent="0.25">
      <c r="A43" s="16"/>
      <c r="B43" s="16"/>
      <c r="C43" s="23"/>
      <c r="D43" s="16"/>
      <c r="E43" s="16"/>
      <c r="F43" s="16"/>
      <c r="G43" s="16"/>
      <c r="H43" s="16"/>
      <c r="I43" s="24"/>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1:34" ht="20.25" x14ac:dyDescent="0.25">
      <c r="A44" s="16"/>
      <c r="B44" s="21" t="s">
        <v>27</v>
      </c>
      <c r="C44" s="22"/>
      <c r="D44" s="16"/>
      <c r="E44" s="16"/>
      <c r="F44" s="16"/>
      <c r="G44" s="16"/>
      <c r="H44" s="16"/>
      <c r="I44" s="24"/>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1:34" ht="15" customHeight="1" x14ac:dyDescent="0.25">
      <c r="A45" s="16"/>
      <c r="B45" s="462" t="s">
        <v>26</v>
      </c>
      <c r="C45" s="462"/>
      <c r="D45" s="462"/>
      <c r="E45" s="462"/>
      <c r="F45" s="462"/>
      <c r="G45" s="462"/>
      <c r="H45" s="479"/>
      <c r="I45" s="479"/>
      <c r="J45" s="479"/>
      <c r="K45" s="479"/>
      <c r="L45" s="479"/>
      <c r="M45" s="479"/>
      <c r="N45" s="479"/>
      <c r="O45" s="479"/>
      <c r="P45" s="479"/>
      <c r="Q45" s="479"/>
      <c r="R45" s="479"/>
      <c r="S45" s="479"/>
      <c r="T45" s="479"/>
      <c r="U45" s="479"/>
      <c r="V45" s="479"/>
      <c r="W45" s="479"/>
      <c r="X45" s="479"/>
      <c r="Y45" s="479"/>
      <c r="Z45" s="479"/>
      <c r="AA45" s="479"/>
      <c r="AB45" s="479"/>
      <c r="AC45" s="479"/>
      <c r="AD45" s="479"/>
      <c r="AE45" s="479"/>
      <c r="AF45" s="479"/>
      <c r="AG45" s="16"/>
      <c r="AH45" s="16"/>
    </row>
    <row r="46" spans="1:34" ht="27.75" customHeight="1" x14ac:dyDescent="0.25">
      <c r="A46" s="16"/>
      <c r="B46" s="473" t="s">
        <v>34</v>
      </c>
      <c r="C46" s="474"/>
      <c r="D46" s="474"/>
      <c r="E46" s="474"/>
      <c r="F46" s="474"/>
      <c r="G46" s="475"/>
      <c r="H46" s="476" t="s">
        <v>35</v>
      </c>
      <c r="I46" s="477"/>
      <c r="J46" s="477"/>
      <c r="K46" s="477"/>
      <c r="L46" s="477"/>
      <c r="M46" s="477"/>
      <c r="N46" s="477"/>
      <c r="O46" s="477"/>
      <c r="P46" s="477"/>
      <c r="Q46" s="477"/>
      <c r="R46" s="477"/>
      <c r="S46" s="477"/>
      <c r="T46" s="477"/>
      <c r="U46" s="477"/>
      <c r="V46" s="477"/>
      <c r="W46" s="477"/>
      <c r="X46" s="477"/>
      <c r="Y46" s="477"/>
      <c r="Z46" s="477"/>
      <c r="AA46" s="477"/>
      <c r="AB46" s="477"/>
      <c r="AC46" s="477"/>
      <c r="AD46" s="477"/>
      <c r="AE46" s="477"/>
      <c r="AF46" s="478"/>
      <c r="AG46" s="16"/>
      <c r="AH46" s="16"/>
    </row>
    <row r="47" spans="1:34" x14ac:dyDescent="0.25">
      <c r="A47" s="16"/>
      <c r="B47" s="473"/>
      <c r="C47" s="474"/>
      <c r="D47" s="474"/>
      <c r="E47" s="474"/>
      <c r="F47" s="474"/>
      <c r="G47" s="475"/>
      <c r="H47" s="480"/>
      <c r="I47" s="481"/>
      <c r="J47" s="481"/>
      <c r="K47" s="481"/>
      <c r="L47" s="481"/>
      <c r="M47" s="481"/>
      <c r="N47" s="481"/>
      <c r="O47" s="481"/>
      <c r="P47" s="481"/>
      <c r="Q47" s="481"/>
      <c r="R47" s="481"/>
      <c r="S47" s="481"/>
      <c r="T47" s="481"/>
      <c r="U47" s="481"/>
      <c r="V47" s="481"/>
      <c r="W47" s="481"/>
      <c r="X47" s="481"/>
      <c r="Y47" s="481"/>
      <c r="Z47" s="481"/>
      <c r="AA47" s="481"/>
      <c r="AB47" s="481"/>
      <c r="AC47" s="481"/>
      <c r="AD47" s="481"/>
      <c r="AE47" s="481"/>
      <c r="AF47" s="482"/>
      <c r="AG47" s="16"/>
      <c r="AH47" s="16"/>
    </row>
    <row r="48" spans="1:34" x14ac:dyDescent="0.25">
      <c r="A48" s="16"/>
      <c r="B48" s="473"/>
      <c r="C48" s="474"/>
      <c r="D48" s="474"/>
      <c r="E48" s="474"/>
      <c r="F48" s="474"/>
      <c r="G48" s="475"/>
      <c r="H48" s="480"/>
      <c r="I48" s="481"/>
      <c r="J48" s="481"/>
      <c r="K48" s="481"/>
      <c r="L48" s="481"/>
      <c r="M48" s="481"/>
      <c r="N48" s="481"/>
      <c r="O48" s="481"/>
      <c r="P48" s="481"/>
      <c r="Q48" s="481"/>
      <c r="R48" s="481"/>
      <c r="S48" s="481"/>
      <c r="T48" s="481"/>
      <c r="U48" s="481"/>
      <c r="V48" s="481"/>
      <c r="W48" s="481"/>
      <c r="X48" s="481"/>
      <c r="Y48" s="481"/>
      <c r="Z48" s="481"/>
      <c r="AA48" s="481"/>
      <c r="AB48" s="481"/>
      <c r="AC48" s="481"/>
      <c r="AD48" s="481"/>
      <c r="AE48" s="481"/>
      <c r="AF48" s="482"/>
      <c r="AG48" s="16"/>
      <c r="AH48" s="16"/>
    </row>
    <row r="49" spans="1:34" x14ac:dyDescent="0.25">
      <c r="A49" s="16"/>
      <c r="B49" s="473"/>
      <c r="C49" s="474"/>
      <c r="D49" s="474"/>
      <c r="E49" s="474"/>
      <c r="F49" s="474"/>
      <c r="G49" s="475"/>
      <c r="H49" s="480"/>
      <c r="I49" s="481"/>
      <c r="J49" s="481"/>
      <c r="K49" s="481"/>
      <c r="L49" s="481"/>
      <c r="M49" s="481"/>
      <c r="N49" s="481"/>
      <c r="O49" s="481"/>
      <c r="P49" s="481"/>
      <c r="Q49" s="481"/>
      <c r="R49" s="481"/>
      <c r="S49" s="481"/>
      <c r="T49" s="481"/>
      <c r="U49" s="481"/>
      <c r="V49" s="481"/>
      <c r="W49" s="481"/>
      <c r="X49" s="481"/>
      <c r="Y49" s="481"/>
      <c r="Z49" s="481"/>
      <c r="AA49" s="481"/>
      <c r="AB49" s="481"/>
      <c r="AC49" s="481"/>
      <c r="AD49" s="481"/>
      <c r="AE49" s="481"/>
      <c r="AF49" s="482"/>
      <c r="AG49" s="16"/>
      <c r="AH49" s="16"/>
    </row>
    <row r="50" spans="1:34" x14ac:dyDescent="0.25">
      <c r="A50" s="16"/>
      <c r="B50" s="473"/>
      <c r="C50" s="474"/>
      <c r="D50" s="474"/>
      <c r="E50" s="474"/>
      <c r="F50" s="474"/>
      <c r="G50" s="475"/>
      <c r="H50" s="480"/>
      <c r="I50" s="481"/>
      <c r="J50" s="481"/>
      <c r="K50" s="481"/>
      <c r="L50" s="481"/>
      <c r="M50" s="481"/>
      <c r="N50" s="481"/>
      <c r="O50" s="481"/>
      <c r="P50" s="481"/>
      <c r="Q50" s="481"/>
      <c r="R50" s="481"/>
      <c r="S50" s="481"/>
      <c r="T50" s="481"/>
      <c r="U50" s="481"/>
      <c r="V50" s="481"/>
      <c r="W50" s="481"/>
      <c r="X50" s="481"/>
      <c r="Y50" s="481"/>
      <c r="Z50" s="481"/>
      <c r="AA50" s="481"/>
      <c r="AB50" s="481"/>
      <c r="AC50" s="481"/>
      <c r="AD50" s="481"/>
      <c r="AE50" s="481"/>
      <c r="AF50" s="482"/>
      <c r="AG50" s="16"/>
      <c r="AH50" s="16"/>
    </row>
    <row r="51" spans="1:34" x14ac:dyDescent="0.25">
      <c r="A51" s="16"/>
      <c r="B51" s="54"/>
      <c r="C51" s="54"/>
      <c r="D51" s="54"/>
      <c r="E51" s="54"/>
      <c r="F51" s="54"/>
      <c r="G51" s="54"/>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16"/>
      <c r="AH51" s="16"/>
    </row>
    <row r="52" spans="1:34" x14ac:dyDescent="0.25">
      <c r="A52" s="16"/>
      <c r="B52" s="54"/>
      <c r="C52" s="54"/>
      <c r="D52" s="54"/>
      <c r="E52" s="54"/>
      <c r="F52" s="54"/>
      <c r="G52" s="54"/>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16"/>
      <c r="AH52" s="16"/>
    </row>
    <row r="53" spans="1:34" ht="26.25" x14ac:dyDescent="0.25">
      <c r="A53" s="16"/>
      <c r="B53" s="27" t="s">
        <v>28</v>
      </c>
      <c r="C53" s="57"/>
      <c r="D53" s="57"/>
      <c r="E53" s="57"/>
      <c r="F53" s="57"/>
      <c r="G53" s="57"/>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16"/>
      <c r="AH53" s="16"/>
    </row>
    <row r="54" spans="1:34" ht="26.25" x14ac:dyDescent="0.25">
      <c r="A54" s="16"/>
      <c r="B54" s="58"/>
      <c r="C54" s="54"/>
      <c r="D54" s="54"/>
      <c r="E54" s="54"/>
      <c r="F54" s="54"/>
      <c r="G54" s="54"/>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16"/>
      <c r="AH54" s="16"/>
    </row>
    <row r="55" spans="1:34" ht="285" customHeight="1" x14ac:dyDescent="0.25">
      <c r="A55" s="16"/>
      <c r="B55" s="443" t="s">
        <v>91</v>
      </c>
      <c r="C55" s="443"/>
      <c r="D55" s="443"/>
      <c r="E55" s="443"/>
      <c r="F55" s="443"/>
      <c r="G55" s="443"/>
      <c r="H55" s="443"/>
      <c r="I55" s="443"/>
      <c r="J55" s="443"/>
      <c r="K55" s="443"/>
      <c r="L55" s="443"/>
      <c r="M55" s="443"/>
      <c r="N55" s="443"/>
      <c r="O55" s="443"/>
      <c r="P55" s="443"/>
      <c r="Q55" s="443"/>
      <c r="R55" s="443"/>
      <c r="S55" s="443"/>
      <c r="T55" s="443"/>
      <c r="U55" s="443"/>
      <c r="V55" s="443"/>
      <c r="W55" s="443"/>
      <c r="X55" s="443"/>
      <c r="Y55" s="443"/>
      <c r="Z55" s="443"/>
      <c r="AA55" s="443"/>
      <c r="AB55" s="443"/>
      <c r="AC55" s="443"/>
      <c r="AD55" s="443"/>
      <c r="AE55" s="443"/>
      <c r="AF55" s="443"/>
      <c r="AG55" s="16"/>
      <c r="AH55" s="16"/>
    </row>
    <row r="56" spans="1:34" ht="223.5" customHeight="1" x14ac:dyDescent="0.25">
      <c r="A56" s="16"/>
      <c r="B56" s="443" t="s">
        <v>82</v>
      </c>
      <c r="C56" s="443"/>
      <c r="D56" s="443"/>
      <c r="E56" s="443"/>
      <c r="F56" s="443"/>
      <c r="G56" s="443"/>
      <c r="H56" s="443"/>
      <c r="I56" s="443"/>
      <c r="J56" s="443"/>
      <c r="K56" s="443"/>
      <c r="L56" s="443"/>
      <c r="M56" s="443"/>
      <c r="N56" s="443"/>
      <c r="O56" s="443"/>
      <c r="P56" s="443"/>
      <c r="Q56" s="443"/>
      <c r="R56" s="443"/>
      <c r="S56" s="443"/>
      <c r="T56" s="443"/>
      <c r="U56" s="443"/>
      <c r="V56" s="443"/>
      <c r="W56" s="443"/>
      <c r="X56" s="443"/>
      <c r="Y56" s="443"/>
      <c r="Z56" s="443"/>
      <c r="AA56" s="443"/>
      <c r="AB56" s="443"/>
      <c r="AC56" s="443"/>
      <c r="AD56" s="443"/>
      <c r="AE56" s="443"/>
      <c r="AF56" s="443"/>
      <c r="AG56" s="443"/>
      <c r="AH56" s="16"/>
    </row>
    <row r="57" spans="1:34" x14ac:dyDescent="0.25">
      <c r="A57" s="16"/>
      <c r="B57" s="59"/>
      <c r="C57" s="59"/>
      <c r="D57" s="59"/>
      <c r="E57" s="59"/>
      <c r="F57" s="59"/>
      <c r="G57" s="59"/>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16"/>
      <c r="AH57" s="16"/>
    </row>
    <row r="58" spans="1:34" x14ac:dyDescent="0.25">
      <c r="A58" s="16"/>
      <c r="B58" s="59"/>
      <c r="C58" s="59"/>
      <c r="D58" s="59"/>
      <c r="E58" s="59"/>
      <c r="F58" s="59"/>
      <c r="G58" s="59"/>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16"/>
      <c r="AH58" s="16"/>
    </row>
    <row r="59" spans="1:34" ht="26.25" x14ac:dyDescent="0.25">
      <c r="A59" s="16"/>
      <c r="B59" s="27" t="s">
        <v>45</v>
      </c>
      <c r="C59" s="57"/>
      <c r="D59" s="57"/>
      <c r="E59" s="57"/>
      <c r="F59" s="57"/>
      <c r="G59" s="57"/>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16"/>
      <c r="AH59" s="16"/>
    </row>
    <row r="60" spans="1:34" x14ac:dyDescent="0.25">
      <c r="A60" s="16"/>
      <c r="B60" s="59"/>
      <c r="C60" s="59"/>
      <c r="D60" s="59"/>
      <c r="E60" s="59"/>
      <c r="F60" s="59"/>
      <c r="G60" s="59"/>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16"/>
      <c r="AH60" s="16"/>
    </row>
    <row r="61" spans="1:34" x14ac:dyDescent="0.25">
      <c r="A61" s="16"/>
      <c r="B61" s="59" t="s">
        <v>44</v>
      </c>
      <c r="C61" s="59"/>
      <c r="D61" s="59"/>
      <c r="E61" s="59"/>
      <c r="F61" s="59"/>
      <c r="G61" s="59"/>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16"/>
      <c r="AH61" s="16"/>
    </row>
    <row r="62" spans="1:34" x14ac:dyDescent="0.25">
      <c r="A62" s="16"/>
      <c r="B62" s="59"/>
      <c r="C62" s="59"/>
      <c r="D62" s="59"/>
      <c r="E62" s="59"/>
      <c r="F62" s="59"/>
      <c r="G62" s="59"/>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16"/>
      <c r="AH62" s="16"/>
    </row>
    <row r="63" spans="1:34" x14ac:dyDescent="0.25">
      <c r="A63" s="16"/>
      <c r="B63" s="59"/>
      <c r="C63" s="59"/>
      <c r="D63" s="59"/>
      <c r="E63" s="59"/>
      <c r="F63" s="59"/>
      <c r="G63" s="59"/>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16"/>
      <c r="AH63" s="16"/>
    </row>
    <row r="64" spans="1:34" x14ac:dyDescent="0.25">
      <c r="A64" s="16"/>
      <c r="B64" s="59"/>
      <c r="C64" s="59"/>
      <c r="D64" s="59"/>
      <c r="E64" s="59"/>
      <c r="F64" s="59"/>
      <c r="G64" s="59"/>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16"/>
      <c r="AH64" s="16"/>
    </row>
    <row r="65" spans="1:34" x14ac:dyDescent="0.25">
      <c r="A65" s="16"/>
      <c r="B65" s="59"/>
      <c r="C65" s="59"/>
      <c r="D65" s="59"/>
      <c r="E65" s="59"/>
      <c r="F65" s="59"/>
      <c r="G65" s="59"/>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16"/>
      <c r="AH65" s="16"/>
    </row>
    <row r="66" spans="1:34" x14ac:dyDescent="0.25">
      <c r="A66" s="16"/>
      <c r="B66" s="59"/>
      <c r="C66" s="59"/>
      <c r="D66" s="59"/>
      <c r="E66" s="59"/>
      <c r="F66" s="59"/>
      <c r="G66" s="59"/>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16"/>
      <c r="AH66" s="16"/>
    </row>
    <row r="67" spans="1:34" x14ac:dyDescent="0.25">
      <c r="A67" s="16"/>
      <c r="B67" s="59"/>
      <c r="C67" s="59"/>
      <c r="D67" s="59"/>
      <c r="E67" s="59"/>
      <c r="F67" s="59"/>
      <c r="G67" s="59"/>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16"/>
      <c r="AH67" s="16"/>
    </row>
    <row r="68" spans="1:34" x14ac:dyDescent="0.25">
      <c r="A68" s="16"/>
      <c r="B68" s="59"/>
      <c r="C68" s="59"/>
      <c r="D68" s="59"/>
      <c r="E68" s="59"/>
      <c r="F68" s="59"/>
      <c r="G68" s="59"/>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16"/>
      <c r="AH68" s="16"/>
    </row>
    <row r="69" spans="1:34"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row>
  </sheetData>
  <mergeCells count="92">
    <mergeCell ref="B50:G50"/>
    <mergeCell ref="H50:AF50"/>
    <mergeCell ref="B47:G47"/>
    <mergeCell ref="H47:AF47"/>
    <mergeCell ref="B48:G48"/>
    <mergeCell ref="H48:AF48"/>
    <mergeCell ref="B49:G49"/>
    <mergeCell ref="H49:AF49"/>
    <mergeCell ref="B39:D39"/>
    <mergeCell ref="E39:X39"/>
    <mergeCell ref="Y39:AF39"/>
    <mergeCell ref="B46:G46"/>
    <mergeCell ref="H46:AF46"/>
    <mergeCell ref="B40:D40"/>
    <mergeCell ref="E40:X40"/>
    <mergeCell ref="Y40:AF40"/>
    <mergeCell ref="B41:D41"/>
    <mergeCell ref="E41:X41"/>
    <mergeCell ref="Y41:AF41"/>
    <mergeCell ref="B42:D42"/>
    <mergeCell ref="E42:X42"/>
    <mergeCell ref="Y42:AF42"/>
    <mergeCell ref="B45:G45"/>
    <mergeCell ref="H45:AF45"/>
    <mergeCell ref="B36:D36"/>
    <mergeCell ref="E36:X36"/>
    <mergeCell ref="Y36:AF36"/>
    <mergeCell ref="B38:D38"/>
    <mergeCell ref="E38:X38"/>
    <mergeCell ref="Y38:AF38"/>
    <mergeCell ref="B34:D34"/>
    <mergeCell ref="E34:X34"/>
    <mergeCell ref="Y34:AF34"/>
    <mergeCell ref="B35:D35"/>
    <mergeCell ref="E35:X35"/>
    <mergeCell ref="Y35:AF35"/>
    <mergeCell ref="E26:H26"/>
    <mergeCell ref="I26:Q26"/>
    <mergeCell ref="R26:AF26"/>
    <mergeCell ref="B33:D33"/>
    <mergeCell ref="E33:X33"/>
    <mergeCell ref="Y33:AF33"/>
    <mergeCell ref="B23:D23"/>
    <mergeCell ref="E23:H23"/>
    <mergeCell ref="I23:Q23"/>
    <mergeCell ref="R23:AF23"/>
    <mergeCell ref="B32:D32"/>
    <mergeCell ref="E32:X32"/>
    <mergeCell ref="Y32:AF32"/>
    <mergeCell ref="B24:D24"/>
    <mergeCell ref="E24:H24"/>
    <mergeCell ref="I24:Q24"/>
    <mergeCell ref="R24:AF24"/>
    <mergeCell ref="B25:D25"/>
    <mergeCell ref="E25:H25"/>
    <mergeCell ref="I25:Q25"/>
    <mergeCell ref="R25:AF25"/>
    <mergeCell ref="B26:D26"/>
    <mergeCell ref="B19:F19"/>
    <mergeCell ref="G19:AF19"/>
    <mergeCell ref="B22:D22"/>
    <mergeCell ref="E22:H22"/>
    <mergeCell ref="I22:Q22"/>
    <mergeCell ref="R22:AF22"/>
    <mergeCell ref="B16:F16"/>
    <mergeCell ref="G16:AF16"/>
    <mergeCell ref="B17:F17"/>
    <mergeCell ref="G17:AF17"/>
    <mergeCell ref="B18:F18"/>
    <mergeCell ref="G18:AF18"/>
    <mergeCell ref="AB6:AD6"/>
    <mergeCell ref="AE6:AG6"/>
    <mergeCell ref="A8:AG8"/>
    <mergeCell ref="A9:AG9"/>
    <mergeCell ref="B15:F15"/>
    <mergeCell ref="G15:AF15"/>
    <mergeCell ref="B55:AF55"/>
    <mergeCell ref="B56:AG56"/>
    <mergeCell ref="A4:V4"/>
    <mergeCell ref="W4:AA4"/>
    <mergeCell ref="AB4:AG4"/>
    <mergeCell ref="A5:V5"/>
    <mergeCell ref="W5:AA5"/>
    <mergeCell ref="AB5:AG5"/>
    <mergeCell ref="A7:D7"/>
    <mergeCell ref="E7:V7"/>
    <mergeCell ref="W7:AA7"/>
    <mergeCell ref="AB7:AD7"/>
    <mergeCell ref="AE7:AG7"/>
    <mergeCell ref="A6:D6"/>
    <mergeCell ref="E6:V6"/>
    <mergeCell ref="W6:AA6"/>
  </mergeCells>
  <hyperlinks>
    <hyperlink ref="H46" r:id="rId1" display="https://alvteams.alv.autoliv.int/sites/aeuaeequalityassurance/AEM%20Process%20wiki/acronyms.aspx" xr:uid="{90EECCD3-D0DE-4A6E-9A97-87518B2A8C2E}"/>
    <hyperlink ref="H46:AF46" r:id="rId2" display="See acronyms in AEM process wiki" xr:uid="{D228BC02-6C19-471D-866A-15AE3A957D62}"/>
  </hyperlinks>
  <pageMargins left="0.86614173228346458" right="0.47244094488188981" top="0.98425196850393704" bottom="0.98425196850393704" header="0.47244094488188981" footer="0.51181102362204722"/>
  <pageSetup paperSize="9" orientation="portrait" horizontalDpi="4294967295" verticalDpi="4294967295" r:id="rId3"/>
  <headerFooter>
    <oddHeader>&amp;R&amp;G</oddHeader>
  </headerFooter>
  <drawing r:id="rId4"/>
  <legacyDrawing r:id="rId5"/>
  <legacyDrawingHF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D1B59-AA5E-4C56-B25B-015EF240FE53}">
  <dimension ref="A1:Y71"/>
  <sheetViews>
    <sheetView zoomScale="115" zoomScaleNormal="115" workbookViewId="0">
      <pane xSplit="8" ySplit="10" topLeftCell="I23" activePane="bottomRight" state="frozen"/>
      <selection activeCell="A35" sqref="A35:XFD35"/>
      <selection pane="topRight" activeCell="A35" sqref="A35:XFD35"/>
      <selection pane="bottomLeft" activeCell="A35" sqref="A35:XFD35"/>
      <selection pane="bottomRight" activeCell="E27" sqref="E27:J27"/>
    </sheetView>
  </sheetViews>
  <sheetFormatPr defaultColWidth="11.42578125" defaultRowHeight="12.75" outlineLevelRow="1" outlineLevelCol="1" x14ac:dyDescent="0.2"/>
  <cols>
    <col min="1" max="1" width="8.5703125" style="62" customWidth="1"/>
    <col min="2" max="2" width="25.7109375" style="62" customWidth="1"/>
    <col min="3" max="3" width="15.140625" style="62" customWidth="1"/>
    <col min="4" max="4" width="15.140625" style="62" customWidth="1" outlineLevel="1"/>
    <col min="5" max="5" width="24.28515625" style="62" customWidth="1"/>
    <col min="6" max="6" width="15.7109375" style="63" hidden="1" customWidth="1"/>
    <col min="7" max="7" width="47.42578125" style="64" hidden="1" customWidth="1"/>
    <col min="8" max="8" width="19.5703125" style="64" hidden="1" customWidth="1"/>
    <col min="9" max="18" width="13.28515625" style="135" customWidth="1"/>
    <col min="19" max="25" width="11.42578125" style="107"/>
    <col min="26" max="16384" width="11.42578125" style="66"/>
  </cols>
  <sheetData>
    <row r="1" spans="1:25" s="352" customFormat="1" ht="13.5" thickBot="1" x14ac:dyDescent="0.25">
      <c r="A1" s="354"/>
      <c r="B1" s="354"/>
      <c r="C1" s="354"/>
      <c r="D1" s="354"/>
      <c r="E1" s="357">
        <v>1</v>
      </c>
      <c r="F1" s="353">
        <f>E1+1</f>
        <v>2</v>
      </c>
      <c r="G1" s="353">
        <f t="shared" ref="G1:I1" si="0">F1+1</f>
        <v>3</v>
      </c>
      <c r="H1" s="353">
        <f t="shared" si="0"/>
        <v>4</v>
      </c>
      <c r="I1" s="353">
        <f t="shared" si="0"/>
        <v>5</v>
      </c>
      <c r="J1" s="353">
        <f t="shared" ref="J1" si="1">I1+1</f>
        <v>6</v>
      </c>
      <c r="K1" s="353">
        <f t="shared" ref="K1" si="2">J1+1</f>
        <v>7</v>
      </c>
      <c r="L1" s="353">
        <f t="shared" ref="L1" si="3">K1+1</f>
        <v>8</v>
      </c>
      <c r="M1" s="353">
        <f t="shared" ref="M1" si="4">L1+1</f>
        <v>9</v>
      </c>
      <c r="N1" s="353">
        <f t="shared" ref="N1" si="5">M1+1</f>
        <v>10</v>
      </c>
      <c r="O1" s="353">
        <f t="shared" ref="O1" si="6">N1+1</f>
        <v>11</v>
      </c>
      <c r="P1" s="353">
        <f t="shared" ref="P1" si="7">O1+1</f>
        <v>12</v>
      </c>
      <c r="Q1" s="353">
        <f t="shared" ref="Q1" si="8">P1+1</f>
        <v>13</v>
      </c>
      <c r="R1" s="353">
        <f t="shared" ref="R1" si="9">Q1+1</f>
        <v>14</v>
      </c>
    </row>
    <row r="2" spans="1:25" ht="12.75" customHeight="1" thickBot="1" x14ac:dyDescent="0.25">
      <c r="H2" s="266" t="s">
        <v>275</v>
      </c>
      <c r="I2" s="106">
        <f>COUNTA(I11:I58)</f>
        <v>8</v>
      </c>
      <c r="J2" s="106">
        <f t="shared" ref="J2:R2" si="10">COUNTA(J11:J58)</f>
        <v>16</v>
      </c>
      <c r="K2" s="106">
        <f t="shared" si="10"/>
        <v>11</v>
      </c>
      <c r="L2" s="106">
        <f t="shared" si="10"/>
        <v>11</v>
      </c>
      <c r="M2" s="106">
        <f t="shared" si="10"/>
        <v>13</v>
      </c>
      <c r="N2" s="106">
        <f t="shared" si="10"/>
        <v>12</v>
      </c>
      <c r="O2" s="106">
        <f t="shared" si="10"/>
        <v>8</v>
      </c>
      <c r="P2" s="106">
        <f t="shared" si="10"/>
        <v>19</v>
      </c>
      <c r="Q2" s="106">
        <f t="shared" si="10"/>
        <v>26</v>
      </c>
      <c r="R2" s="106">
        <f t="shared" si="10"/>
        <v>16</v>
      </c>
    </row>
    <row r="3" spans="1:25" s="67" customFormat="1" ht="12.75" customHeight="1" x14ac:dyDescent="0.2">
      <c r="A3" s="381"/>
      <c r="B3" s="382"/>
      <c r="C3" s="382"/>
      <c r="D3" s="382"/>
      <c r="E3" s="386" t="s">
        <v>331</v>
      </c>
      <c r="F3" s="382"/>
      <c r="G3" s="382"/>
      <c r="H3" s="383"/>
      <c r="I3" s="108" t="s">
        <v>297</v>
      </c>
      <c r="J3" s="108" t="s">
        <v>133</v>
      </c>
      <c r="K3" s="108" t="s">
        <v>134</v>
      </c>
      <c r="L3" s="394" t="s">
        <v>306</v>
      </c>
      <c r="M3" s="369" t="s">
        <v>135</v>
      </c>
      <c r="N3" s="108" t="s">
        <v>283</v>
      </c>
      <c r="O3" s="108" t="s">
        <v>298</v>
      </c>
      <c r="P3" s="109" t="s">
        <v>136</v>
      </c>
      <c r="Q3" s="108" t="s">
        <v>137</v>
      </c>
      <c r="R3" s="350" t="s">
        <v>284</v>
      </c>
      <c r="S3" s="110"/>
      <c r="T3" s="110"/>
      <c r="U3" s="110"/>
      <c r="V3" s="110"/>
      <c r="W3" s="110"/>
      <c r="X3" s="110"/>
      <c r="Y3" s="110"/>
    </row>
    <row r="4" spans="1:25" s="67" customFormat="1" ht="12.75" customHeight="1" x14ac:dyDescent="0.2">
      <c r="A4" s="487" t="s">
        <v>338</v>
      </c>
      <c r="B4" s="488"/>
      <c r="C4" s="488"/>
      <c r="D4" s="489"/>
      <c r="E4" s="399">
        <v>44714</v>
      </c>
      <c r="F4" s="400"/>
      <c r="G4" s="400"/>
      <c r="H4" s="400"/>
      <c r="I4" s="396">
        <v>44797</v>
      </c>
      <c r="J4" s="396">
        <v>44895</v>
      </c>
      <c r="K4" s="397">
        <v>44958</v>
      </c>
      <c r="L4" s="397">
        <v>44987</v>
      </c>
      <c r="M4" s="397">
        <v>45070</v>
      </c>
      <c r="N4" s="397">
        <v>45182</v>
      </c>
      <c r="O4" s="397">
        <v>45266</v>
      </c>
      <c r="P4" s="397">
        <v>45413</v>
      </c>
      <c r="Q4" s="397">
        <v>45525</v>
      </c>
      <c r="R4" s="398">
        <v>45609</v>
      </c>
      <c r="S4" s="110"/>
      <c r="T4" s="110"/>
      <c r="U4" s="110"/>
      <c r="V4" s="110"/>
      <c r="W4" s="110"/>
      <c r="X4" s="110"/>
      <c r="Y4" s="110"/>
    </row>
    <row r="5" spans="1:25" s="67" customFormat="1" ht="12.75" customHeight="1" outlineLevel="1" x14ac:dyDescent="0.2">
      <c r="A5" s="358"/>
      <c r="B5" s="311"/>
      <c r="C5" s="311"/>
      <c r="D5" s="311"/>
      <c r="E5" s="387" t="s">
        <v>330</v>
      </c>
      <c r="F5" s="311"/>
      <c r="G5" s="270"/>
      <c r="H5" s="351" t="s">
        <v>274</v>
      </c>
      <c r="I5" s="271">
        <v>3</v>
      </c>
      <c r="J5" s="271">
        <v>3.5</v>
      </c>
      <c r="K5" s="271">
        <v>2</v>
      </c>
      <c r="L5" s="271">
        <v>1</v>
      </c>
      <c r="M5" s="271">
        <v>3</v>
      </c>
      <c r="N5" s="271">
        <v>4</v>
      </c>
      <c r="O5" s="271">
        <v>3</v>
      </c>
      <c r="P5" s="271">
        <v>5</v>
      </c>
      <c r="Q5" s="271">
        <v>4</v>
      </c>
      <c r="R5" s="359">
        <v>3</v>
      </c>
      <c r="S5" s="110"/>
      <c r="T5" s="110"/>
      <c r="U5" s="110"/>
      <c r="V5" s="110"/>
      <c r="W5" s="110"/>
      <c r="X5" s="110"/>
      <c r="Y5" s="110"/>
    </row>
    <row r="6" spans="1:25" s="67" customFormat="1" ht="12.75" customHeight="1" outlineLevel="1" x14ac:dyDescent="0.2">
      <c r="A6" s="360"/>
      <c r="B6" s="270"/>
      <c r="C6" s="270"/>
      <c r="D6" s="270"/>
      <c r="E6" s="393" t="s">
        <v>332</v>
      </c>
      <c r="F6" s="111"/>
      <c r="G6" s="355"/>
      <c r="H6" s="367"/>
      <c r="I6" s="368">
        <f>'Detailed estimation'!I10</f>
        <v>3.3978171332621243</v>
      </c>
      <c r="J6" s="368">
        <f>'Detailed estimation'!J10</f>
        <v>6.5237335423138436</v>
      </c>
      <c r="K6" s="368">
        <f>'Detailed estimation'!K10</f>
        <v>6.9033270475914179</v>
      </c>
      <c r="L6" s="368">
        <f>'Detailed estimation'!L10</f>
        <v>7.5626706051455175</v>
      </c>
      <c r="M6" s="368">
        <f>'Detailed estimation'!M10</f>
        <v>5.5912333680587603</v>
      </c>
      <c r="N6" s="368">
        <f>'Detailed estimation'!N10</f>
        <v>4.6318884918175467</v>
      </c>
      <c r="O6" s="368">
        <f>'Detailed estimation'!O10</f>
        <v>5.3626609347733405</v>
      </c>
      <c r="P6" s="368">
        <f>'Detailed estimation'!P10</f>
        <v>5.3063969511953903</v>
      </c>
      <c r="Q6" s="368">
        <f>'Detailed estimation'!Q10</f>
        <v>5.2467263592367441</v>
      </c>
      <c r="R6" s="368">
        <f>'Detailed estimation'!R10</f>
        <v>5.0835388287421042</v>
      </c>
      <c r="S6" s="110"/>
      <c r="T6" s="110"/>
      <c r="U6" s="110"/>
      <c r="V6" s="110"/>
      <c r="W6" s="110"/>
      <c r="X6" s="110"/>
      <c r="Y6" s="110"/>
    </row>
    <row r="7" spans="1:25" s="67" customFormat="1" ht="12.75" customHeight="1" x14ac:dyDescent="0.2">
      <c r="A7" s="360"/>
      <c r="B7" s="270"/>
      <c r="C7" s="270"/>
      <c r="D7" s="270"/>
      <c r="E7" s="388" t="s">
        <v>335</v>
      </c>
      <c r="F7" s="111"/>
      <c r="G7" s="483" t="s">
        <v>138</v>
      </c>
      <c r="H7" s="484"/>
      <c r="I7" s="112" t="s">
        <v>282</v>
      </c>
      <c r="J7" s="112" t="s">
        <v>285</v>
      </c>
      <c r="K7" s="113" t="s">
        <v>286</v>
      </c>
      <c r="L7" s="113" t="s">
        <v>307</v>
      </c>
      <c r="M7" s="113" t="s">
        <v>287</v>
      </c>
      <c r="N7" s="113" t="s">
        <v>288</v>
      </c>
      <c r="O7" s="113" t="s">
        <v>299</v>
      </c>
      <c r="P7" s="113" t="s">
        <v>289</v>
      </c>
      <c r="Q7" s="113" t="s">
        <v>290</v>
      </c>
      <c r="R7" s="361" t="s">
        <v>291</v>
      </c>
      <c r="S7" s="110"/>
      <c r="T7" s="110"/>
      <c r="U7" s="110"/>
      <c r="V7" s="110"/>
      <c r="W7" s="110"/>
      <c r="X7" s="110"/>
      <c r="Y7" s="110"/>
    </row>
    <row r="8" spans="1:25" s="67" customFormat="1" ht="12.75" customHeight="1" x14ac:dyDescent="0.2">
      <c r="A8" s="360"/>
      <c r="B8" s="270"/>
      <c r="C8" s="270"/>
      <c r="D8" s="270"/>
      <c r="E8" s="388" t="s">
        <v>336</v>
      </c>
      <c r="F8" s="111"/>
      <c r="G8" s="485" t="s">
        <v>139</v>
      </c>
      <c r="H8" s="486"/>
      <c r="I8" s="112" t="s">
        <v>292</v>
      </c>
      <c r="J8" s="112" t="s">
        <v>293</v>
      </c>
      <c r="K8" s="113" t="s">
        <v>293</v>
      </c>
      <c r="L8" s="113" t="s">
        <v>293</v>
      </c>
      <c r="M8" s="113" t="s">
        <v>294</v>
      </c>
      <c r="N8" s="113" t="s">
        <v>294</v>
      </c>
      <c r="O8" s="113" t="s">
        <v>294</v>
      </c>
      <c r="P8" s="113" t="s">
        <v>295</v>
      </c>
      <c r="Q8" s="113" t="s">
        <v>295</v>
      </c>
      <c r="R8" s="361" t="s">
        <v>295</v>
      </c>
      <c r="S8" s="110"/>
      <c r="T8" s="110"/>
      <c r="U8" s="110"/>
      <c r="V8" s="110"/>
      <c r="W8" s="110"/>
      <c r="X8" s="110"/>
      <c r="Y8" s="110"/>
    </row>
    <row r="9" spans="1:25" s="67" customFormat="1" ht="12.75" customHeight="1" x14ac:dyDescent="0.2">
      <c r="A9" s="360"/>
      <c r="B9" s="270"/>
      <c r="C9" s="270"/>
      <c r="D9" s="270"/>
      <c r="E9" s="388" t="s">
        <v>337</v>
      </c>
      <c r="F9" s="111"/>
      <c r="G9" s="384"/>
      <c r="H9" s="367"/>
      <c r="I9" s="392">
        <v>44846</v>
      </c>
      <c r="J9" s="392">
        <v>44944</v>
      </c>
      <c r="K9" s="392">
        <v>44986</v>
      </c>
      <c r="L9" s="392">
        <v>45014</v>
      </c>
      <c r="M9" s="392">
        <v>45098</v>
      </c>
      <c r="N9" s="392">
        <v>45210</v>
      </c>
      <c r="O9" s="392">
        <v>45294</v>
      </c>
      <c r="P9" s="392">
        <v>45441</v>
      </c>
      <c r="Q9" s="392">
        <v>45553</v>
      </c>
      <c r="R9" s="392">
        <v>45630</v>
      </c>
      <c r="S9" s="110"/>
      <c r="T9" s="110"/>
      <c r="U9" s="110"/>
      <c r="V9" s="110"/>
      <c r="W9" s="110"/>
      <c r="X9" s="110"/>
      <c r="Y9" s="110"/>
    </row>
    <row r="10" spans="1:25" s="67" customFormat="1" ht="26.25" thickBot="1" x14ac:dyDescent="0.25">
      <c r="A10" s="389" t="s">
        <v>334</v>
      </c>
      <c r="B10" s="363" t="s">
        <v>321</v>
      </c>
      <c r="C10" s="363" t="s">
        <v>320</v>
      </c>
      <c r="D10" s="363" t="s">
        <v>328</v>
      </c>
      <c r="E10" s="362" t="s">
        <v>55</v>
      </c>
      <c r="F10" s="364" t="s">
        <v>56</v>
      </c>
      <c r="G10" s="365" t="s">
        <v>57</v>
      </c>
      <c r="H10" s="366" t="s">
        <v>140</v>
      </c>
      <c r="I10" s="363" t="s">
        <v>333</v>
      </c>
      <c r="J10" s="363" t="s">
        <v>333</v>
      </c>
      <c r="K10" s="363" t="s">
        <v>333</v>
      </c>
      <c r="L10" s="363" t="s">
        <v>333</v>
      </c>
      <c r="M10" s="363" t="s">
        <v>333</v>
      </c>
      <c r="N10" s="363" t="s">
        <v>333</v>
      </c>
      <c r="O10" s="363" t="s">
        <v>333</v>
      </c>
      <c r="P10" s="363" t="s">
        <v>333</v>
      </c>
      <c r="Q10" s="363" t="s">
        <v>333</v>
      </c>
      <c r="R10" s="363" t="s">
        <v>333</v>
      </c>
      <c r="S10" s="110"/>
      <c r="T10" s="110"/>
      <c r="U10" s="110"/>
      <c r="V10" s="110"/>
      <c r="W10" s="110"/>
      <c r="X10" s="110"/>
      <c r="Y10" s="110"/>
    </row>
    <row r="11" spans="1:25" ht="57" customHeight="1" x14ac:dyDescent="0.2">
      <c r="A11" s="115">
        <v>1</v>
      </c>
      <c r="B11" s="116"/>
      <c r="C11" s="116" t="s">
        <v>308</v>
      </c>
      <c r="D11" s="116" t="s">
        <v>324</v>
      </c>
      <c r="E11" s="374" t="s">
        <v>126</v>
      </c>
      <c r="F11" s="116"/>
      <c r="G11" s="117" t="s">
        <v>127</v>
      </c>
      <c r="H11" s="116"/>
      <c r="I11" s="269">
        <v>1</v>
      </c>
      <c r="J11" s="401">
        <v>1.1000000000000001</v>
      </c>
      <c r="K11" s="162"/>
      <c r="L11" s="162"/>
      <c r="M11" s="162"/>
      <c r="N11" s="162"/>
      <c r="O11" s="162"/>
      <c r="P11" s="162"/>
      <c r="Q11" s="162">
        <v>1.2</v>
      </c>
      <c r="R11" s="163"/>
    </row>
    <row r="12" spans="1:25" ht="25.5" x14ac:dyDescent="0.2">
      <c r="A12" s="118">
        <v>1</v>
      </c>
      <c r="B12" s="75"/>
      <c r="C12" s="75" t="s">
        <v>309</v>
      </c>
      <c r="D12" s="75" t="s">
        <v>324</v>
      </c>
      <c r="E12" s="375" t="s">
        <v>95</v>
      </c>
      <c r="F12" s="120"/>
      <c r="G12" s="76" t="s">
        <v>141</v>
      </c>
      <c r="H12" s="121"/>
      <c r="I12" s="171">
        <v>0.4</v>
      </c>
      <c r="J12" s="402">
        <v>0.6</v>
      </c>
      <c r="K12" s="171">
        <v>0.8</v>
      </c>
      <c r="L12" s="171">
        <v>0.9</v>
      </c>
      <c r="M12" s="171">
        <v>1</v>
      </c>
      <c r="N12" s="171"/>
      <c r="O12" s="171"/>
      <c r="P12" s="171"/>
      <c r="Q12" s="171">
        <v>1.1000000000000001</v>
      </c>
      <c r="R12" s="172">
        <v>1.2</v>
      </c>
    </row>
    <row r="13" spans="1:25" ht="41.25" customHeight="1" x14ac:dyDescent="0.2">
      <c r="A13" s="118">
        <v>1</v>
      </c>
      <c r="B13" s="75" t="s">
        <v>302</v>
      </c>
      <c r="C13" s="75" t="s">
        <v>310</v>
      </c>
      <c r="D13" s="75" t="s">
        <v>329</v>
      </c>
      <c r="E13" s="375" t="s">
        <v>96</v>
      </c>
      <c r="F13" s="75"/>
      <c r="G13" s="76" t="s">
        <v>97</v>
      </c>
      <c r="H13" s="75"/>
      <c r="I13" s="171">
        <v>0.4</v>
      </c>
      <c r="J13" s="402">
        <v>0.6</v>
      </c>
      <c r="K13" s="171">
        <v>0.8</v>
      </c>
      <c r="L13" s="171">
        <v>0.9</v>
      </c>
      <c r="M13" s="171">
        <v>1</v>
      </c>
      <c r="N13" s="171"/>
      <c r="O13" s="171"/>
      <c r="P13" s="171"/>
      <c r="Q13" s="171">
        <v>1.1000000000000001</v>
      </c>
      <c r="R13" s="172">
        <v>1.2</v>
      </c>
    </row>
    <row r="14" spans="1:25" x14ac:dyDescent="0.2">
      <c r="A14" s="118">
        <v>1</v>
      </c>
      <c r="B14" s="75" t="s">
        <v>300</v>
      </c>
      <c r="C14" s="75" t="s">
        <v>311</v>
      </c>
      <c r="D14" s="75"/>
      <c r="E14" s="375" t="s">
        <v>98</v>
      </c>
      <c r="F14" s="75"/>
      <c r="G14" s="76" t="s">
        <v>99</v>
      </c>
      <c r="H14" s="75"/>
      <c r="I14" s="171"/>
      <c r="J14" s="402">
        <v>0.7</v>
      </c>
      <c r="K14" s="171"/>
      <c r="L14" s="171"/>
      <c r="M14" s="171">
        <v>1</v>
      </c>
      <c r="N14" s="171"/>
      <c r="O14" s="171"/>
      <c r="P14" s="171"/>
      <c r="Q14" s="171">
        <v>1.1000000000000001</v>
      </c>
      <c r="R14" s="172">
        <v>1.2</v>
      </c>
    </row>
    <row r="15" spans="1:25" ht="76.5" x14ac:dyDescent="0.2">
      <c r="A15" s="118">
        <v>1</v>
      </c>
      <c r="B15" s="75" t="s">
        <v>304</v>
      </c>
      <c r="C15" s="75" t="s">
        <v>312</v>
      </c>
      <c r="D15" s="75" t="s">
        <v>324</v>
      </c>
      <c r="E15" s="376" t="s">
        <v>100</v>
      </c>
      <c r="F15" s="75" t="s">
        <v>101</v>
      </c>
      <c r="G15" s="76" t="s">
        <v>102</v>
      </c>
      <c r="H15" s="75"/>
      <c r="I15" s="171">
        <v>0.2</v>
      </c>
      <c r="J15" s="402">
        <v>0.4</v>
      </c>
      <c r="K15" s="171">
        <v>0.7</v>
      </c>
      <c r="L15" s="171">
        <v>0.8</v>
      </c>
      <c r="M15" s="171"/>
      <c r="N15" s="171">
        <v>1</v>
      </c>
      <c r="O15" s="171"/>
      <c r="P15" s="171"/>
      <c r="Q15" s="171">
        <v>1.1000000000000001</v>
      </c>
      <c r="R15" s="172">
        <v>1.2</v>
      </c>
    </row>
    <row r="16" spans="1:25" ht="38.25" x14ac:dyDescent="0.2">
      <c r="A16" s="118">
        <v>1</v>
      </c>
      <c r="B16" s="75" t="s">
        <v>301</v>
      </c>
      <c r="C16" s="75"/>
      <c r="D16" s="75" t="s">
        <v>324</v>
      </c>
      <c r="E16" s="377" t="s">
        <v>103</v>
      </c>
      <c r="F16" s="75"/>
      <c r="G16" s="373"/>
      <c r="H16" s="75"/>
      <c r="I16" s="171">
        <v>0.2</v>
      </c>
      <c r="J16" s="403"/>
      <c r="K16" s="371"/>
      <c r="L16" s="371"/>
      <c r="M16" s="371"/>
      <c r="N16" s="370">
        <v>0.5</v>
      </c>
      <c r="O16" s="171">
        <v>0.8</v>
      </c>
      <c r="P16" s="171">
        <v>1</v>
      </c>
      <c r="Q16" s="198">
        <v>1.1000000000000001</v>
      </c>
      <c r="R16" s="172">
        <v>1.2</v>
      </c>
    </row>
    <row r="17" spans="1:18" ht="153" x14ac:dyDescent="0.2">
      <c r="A17" s="118">
        <v>1</v>
      </c>
      <c r="B17" s="75" t="s">
        <v>323</v>
      </c>
      <c r="C17" s="75" t="s">
        <v>313</v>
      </c>
      <c r="D17" s="75" t="s">
        <v>325</v>
      </c>
      <c r="E17" s="377" t="s">
        <v>104</v>
      </c>
      <c r="F17" s="75"/>
      <c r="G17" s="76" t="s">
        <v>105</v>
      </c>
      <c r="H17" s="75"/>
      <c r="I17" s="171"/>
      <c r="J17" s="402">
        <v>0.15</v>
      </c>
      <c r="K17" s="171">
        <v>0.25</v>
      </c>
      <c r="L17" s="171"/>
      <c r="M17" s="171"/>
      <c r="N17" s="171">
        <v>0.3</v>
      </c>
      <c r="O17" s="171">
        <v>0.6</v>
      </c>
      <c r="P17" s="171">
        <v>0.8</v>
      </c>
      <c r="Q17" s="171">
        <v>1</v>
      </c>
      <c r="R17" s="172">
        <v>1.2</v>
      </c>
    </row>
    <row r="18" spans="1:18" ht="25.5" x14ac:dyDescent="0.2">
      <c r="A18" s="118">
        <v>1</v>
      </c>
      <c r="B18" s="75"/>
      <c r="C18" s="75" t="s">
        <v>314</v>
      </c>
      <c r="D18" s="75" t="s">
        <v>325</v>
      </c>
      <c r="E18" s="377" t="s">
        <v>106</v>
      </c>
      <c r="F18" s="75"/>
      <c r="G18" s="76" t="s">
        <v>107</v>
      </c>
      <c r="H18" s="379"/>
      <c r="I18" s="171"/>
      <c r="J18" s="402">
        <v>0.5</v>
      </c>
      <c r="K18" s="171"/>
      <c r="L18" s="171">
        <v>0.8</v>
      </c>
      <c r="M18" s="171"/>
      <c r="N18" s="171">
        <v>1</v>
      </c>
      <c r="O18" s="171"/>
      <c r="P18" s="171"/>
      <c r="Q18" s="171">
        <v>1.1000000000000001</v>
      </c>
      <c r="R18" s="172"/>
    </row>
    <row r="19" spans="1:18" ht="25.5" x14ac:dyDescent="0.2">
      <c r="A19" s="118">
        <v>1</v>
      </c>
      <c r="B19" s="75"/>
      <c r="C19" s="75" t="s">
        <v>314</v>
      </c>
      <c r="D19" s="75" t="s">
        <v>325</v>
      </c>
      <c r="E19" s="377" t="s">
        <v>257</v>
      </c>
      <c r="F19" s="75"/>
      <c r="G19" s="76"/>
      <c r="H19" s="75"/>
      <c r="I19" s="171"/>
      <c r="J19" s="402">
        <v>0.3</v>
      </c>
      <c r="K19" s="171">
        <v>0.5</v>
      </c>
      <c r="L19" s="171">
        <v>1</v>
      </c>
      <c r="M19" s="171"/>
      <c r="N19" s="171"/>
      <c r="O19" s="171"/>
      <c r="P19" s="171">
        <v>1.1000000000000001</v>
      </c>
      <c r="Q19" s="171"/>
      <c r="R19" s="172">
        <v>1.2</v>
      </c>
    </row>
    <row r="20" spans="1:18" ht="38.25" x14ac:dyDescent="0.2">
      <c r="A20" s="118">
        <v>1</v>
      </c>
      <c r="B20" s="75"/>
      <c r="C20" s="75"/>
      <c r="D20" s="75" t="s">
        <v>326</v>
      </c>
      <c r="E20" s="377" t="s">
        <v>108</v>
      </c>
      <c r="F20" s="75"/>
      <c r="G20" s="76" t="s">
        <v>109</v>
      </c>
      <c r="H20" s="75"/>
      <c r="I20" s="171"/>
      <c r="J20" s="402">
        <v>0.5</v>
      </c>
      <c r="K20" s="171"/>
      <c r="L20" s="171"/>
      <c r="M20" s="171">
        <v>0.7</v>
      </c>
      <c r="N20" s="171">
        <v>1</v>
      </c>
      <c r="O20" s="171"/>
      <c r="P20" s="171"/>
      <c r="Q20" s="171">
        <v>1.1000000000000001</v>
      </c>
      <c r="R20" s="172"/>
    </row>
    <row r="21" spans="1:18" ht="25.5" x14ac:dyDescent="0.2">
      <c r="A21" s="390" t="s">
        <v>303</v>
      </c>
      <c r="B21" s="75"/>
      <c r="C21" s="75" t="s">
        <v>315</v>
      </c>
      <c r="D21" s="75"/>
      <c r="E21" s="375" t="s">
        <v>110</v>
      </c>
      <c r="F21" s="75"/>
      <c r="G21" s="76"/>
      <c r="H21" s="75"/>
      <c r="I21" s="171"/>
      <c r="J21" s="402">
        <v>0.3</v>
      </c>
      <c r="K21" s="171">
        <v>0.5</v>
      </c>
      <c r="L21" s="171">
        <v>0.55000000000000004</v>
      </c>
      <c r="M21" s="171">
        <v>0.6</v>
      </c>
      <c r="N21" s="171"/>
      <c r="O21" s="171">
        <v>0.8</v>
      </c>
      <c r="P21" s="171">
        <v>1</v>
      </c>
      <c r="Q21" s="171">
        <v>1.1000000000000001</v>
      </c>
      <c r="R21" s="172">
        <v>1.2</v>
      </c>
    </row>
    <row r="22" spans="1:18" x14ac:dyDescent="0.2">
      <c r="A22" s="390" t="s">
        <v>303</v>
      </c>
      <c r="B22" s="75"/>
      <c r="C22" s="75" t="s">
        <v>316</v>
      </c>
      <c r="D22" s="75"/>
      <c r="E22" s="375" t="s">
        <v>111</v>
      </c>
      <c r="F22" s="75"/>
      <c r="G22" s="76" t="s">
        <v>112</v>
      </c>
      <c r="H22" s="75"/>
      <c r="I22" s="171"/>
      <c r="J22" s="402">
        <v>0.3</v>
      </c>
      <c r="K22" s="370">
        <v>0.5</v>
      </c>
      <c r="L22" s="370">
        <v>0.55000000000000004</v>
      </c>
      <c r="M22" s="370">
        <v>0.6</v>
      </c>
      <c r="N22" s="171"/>
      <c r="O22" s="171">
        <v>0.8</v>
      </c>
      <c r="P22" s="171">
        <v>1</v>
      </c>
      <c r="Q22" s="171">
        <v>1.1000000000000001</v>
      </c>
      <c r="R22" s="172">
        <v>1.2</v>
      </c>
    </row>
    <row r="23" spans="1:18" ht="51" x14ac:dyDescent="0.2">
      <c r="A23" s="390"/>
      <c r="B23" s="75"/>
      <c r="C23" s="75" t="s">
        <v>317</v>
      </c>
      <c r="D23" s="75"/>
      <c r="E23" s="375" t="s">
        <v>113</v>
      </c>
      <c r="F23" s="75"/>
      <c r="G23" s="76" t="s">
        <v>249</v>
      </c>
      <c r="H23" s="75"/>
      <c r="I23" s="198"/>
      <c r="J23" s="404"/>
      <c r="K23" s="198"/>
      <c r="L23" s="198"/>
      <c r="M23" s="198">
        <v>0.3</v>
      </c>
      <c r="N23" s="370">
        <v>0.4</v>
      </c>
      <c r="O23" s="370"/>
      <c r="P23" s="171">
        <v>0.6</v>
      </c>
      <c r="Q23" s="198">
        <v>1</v>
      </c>
      <c r="R23" s="172">
        <v>1.2</v>
      </c>
    </row>
    <row r="24" spans="1:18" ht="38.25" x14ac:dyDescent="0.2">
      <c r="A24" s="390">
        <v>1</v>
      </c>
      <c r="B24" s="75"/>
      <c r="C24" s="75" t="s">
        <v>317</v>
      </c>
      <c r="D24" s="75" t="s">
        <v>325</v>
      </c>
      <c r="E24" s="378" t="s">
        <v>114</v>
      </c>
      <c r="F24" s="75"/>
      <c r="G24" s="76" t="s">
        <v>250</v>
      </c>
      <c r="H24" s="75"/>
      <c r="I24" s="171"/>
      <c r="J24" s="404"/>
      <c r="K24" s="171"/>
      <c r="L24" s="171"/>
      <c r="M24" s="198">
        <v>0.3</v>
      </c>
      <c r="N24" s="171"/>
      <c r="O24" s="171"/>
      <c r="P24" s="171">
        <v>0.8</v>
      </c>
      <c r="Q24" s="198">
        <v>1</v>
      </c>
      <c r="R24" s="172">
        <v>1.2</v>
      </c>
    </row>
    <row r="25" spans="1:18" x14ac:dyDescent="0.2">
      <c r="A25" s="390">
        <v>1</v>
      </c>
      <c r="B25" s="75"/>
      <c r="C25" s="75" t="s">
        <v>318</v>
      </c>
      <c r="D25" s="75"/>
      <c r="E25" s="375" t="s">
        <v>115</v>
      </c>
      <c r="F25" s="75"/>
      <c r="G25" s="76"/>
      <c r="H25" s="75"/>
      <c r="I25" s="171"/>
      <c r="J25" s="402"/>
      <c r="K25" s="171">
        <v>0.7</v>
      </c>
      <c r="L25" s="171">
        <v>0.9</v>
      </c>
      <c r="M25" s="171"/>
      <c r="N25" s="171">
        <v>1</v>
      </c>
      <c r="O25" s="171"/>
      <c r="P25" s="171"/>
      <c r="Q25" s="171">
        <v>1.1000000000000001</v>
      </c>
      <c r="R25" s="172"/>
    </row>
    <row r="26" spans="1:18" ht="38.25" x14ac:dyDescent="0.2">
      <c r="A26" s="390"/>
      <c r="B26" s="75"/>
      <c r="C26" s="75" t="s">
        <v>319</v>
      </c>
      <c r="D26" s="75" t="s">
        <v>325</v>
      </c>
      <c r="E26" s="375" t="s">
        <v>116</v>
      </c>
      <c r="F26" s="75" t="s">
        <v>117</v>
      </c>
      <c r="G26" s="76"/>
      <c r="H26" s="75"/>
      <c r="I26" s="198"/>
      <c r="J26" s="402">
        <v>0.2</v>
      </c>
      <c r="K26" s="198"/>
      <c r="L26" s="198"/>
      <c r="M26" s="171">
        <v>0.5</v>
      </c>
      <c r="N26" s="198"/>
      <c r="O26" s="198">
        <v>0.8</v>
      </c>
      <c r="P26" s="171">
        <v>1</v>
      </c>
      <c r="Q26" s="198">
        <v>1.1000000000000001</v>
      </c>
      <c r="R26" s="199"/>
    </row>
    <row r="27" spans="1:18" ht="73.5" customHeight="1" x14ac:dyDescent="0.2">
      <c r="A27" s="390"/>
      <c r="B27" s="75"/>
      <c r="C27" s="75"/>
      <c r="D27" s="75"/>
      <c r="E27" s="119" t="s">
        <v>296</v>
      </c>
      <c r="F27" s="75"/>
      <c r="G27" s="76"/>
      <c r="H27" s="75"/>
      <c r="I27" s="171"/>
      <c r="J27" s="402">
        <v>0.2</v>
      </c>
      <c r="K27" s="171"/>
      <c r="L27" s="171"/>
      <c r="M27" s="171">
        <v>0.5</v>
      </c>
      <c r="N27" s="171"/>
      <c r="O27" s="171">
        <v>0.8</v>
      </c>
      <c r="P27" s="171">
        <v>1</v>
      </c>
      <c r="Q27" s="171">
        <v>1.1000000000000001</v>
      </c>
      <c r="R27" s="172">
        <v>1.2</v>
      </c>
    </row>
    <row r="28" spans="1:18" x14ac:dyDescent="0.2">
      <c r="A28" s="390"/>
      <c r="B28" s="75"/>
      <c r="C28" s="75"/>
      <c r="D28" s="75"/>
      <c r="E28" s="119" t="s">
        <v>327</v>
      </c>
      <c r="F28" s="75"/>
      <c r="G28" s="76"/>
      <c r="H28" s="75"/>
      <c r="I28" s="171"/>
      <c r="J28" s="402"/>
      <c r="K28" s="171"/>
      <c r="L28" s="171"/>
      <c r="M28" s="171">
        <v>0.5</v>
      </c>
      <c r="N28" s="171"/>
      <c r="O28" s="171">
        <v>0.8</v>
      </c>
      <c r="P28" s="171">
        <v>1</v>
      </c>
      <c r="Q28" s="171">
        <v>1.1000000000000001</v>
      </c>
      <c r="R28" s="172">
        <v>1.2</v>
      </c>
    </row>
    <row r="29" spans="1:18" ht="25.5" x14ac:dyDescent="0.2">
      <c r="A29" s="391"/>
      <c r="B29" s="75"/>
      <c r="C29" s="75"/>
      <c r="D29" s="75" t="s">
        <v>325</v>
      </c>
      <c r="E29" s="372" t="s">
        <v>118</v>
      </c>
      <c r="F29" s="75" t="s">
        <v>119</v>
      </c>
      <c r="G29" s="76" t="s">
        <v>142</v>
      </c>
      <c r="H29" s="75"/>
      <c r="I29" s="200"/>
      <c r="J29" s="402">
        <v>0.2</v>
      </c>
      <c r="K29" s="200"/>
      <c r="L29" s="200"/>
      <c r="M29" s="171">
        <v>1</v>
      </c>
      <c r="N29" s="171"/>
      <c r="O29" s="171"/>
      <c r="P29" s="171"/>
      <c r="Q29" s="171">
        <v>1.1000000000000001</v>
      </c>
      <c r="R29" s="172">
        <v>1.2</v>
      </c>
    </row>
    <row r="30" spans="1:18" x14ac:dyDescent="0.2">
      <c r="A30" s="74"/>
      <c r="B30" s="75"/>
      <c r="C30" s="75"/>
      <c r="D30" s="75"/>
      <c r="E30" s="119" t="s">
        <v>120</v>
      </c>
      <c r="F30" s="75"/>
      <c r="G30" s="76"/>
      <c r="H30" s="75"/>
      <c r="I30" s="200"/>
      <c r="J30" s="402"/>
      <c r="K30" s="200"/>
      <c r="L30" s="200"/>
      <c r="M30" s="200"/>
      <c r="N30" s="171">
        <v>0.5</v>
      </c>
      <c r="O30" s="171">
        <v>1</v>
      </c>
      <c r="P30" s="171"/>
      <c r="Q30" s="171">
        <v>1.1000000000000001</v>
      </c>
      <c r="R30" s="172"/>
    </row>
    <row r="31" spans="1:18" x14ac:dyDescent="0.2">
      <c r="A31" s="74"/>
      <c r="B31" s="76"/>
      <c r="C31" s="76"/>
      <c r="D31" s="76"/>
      <c r="E31" s="119" t="s">
        <v>132</v>
      </c>
      <c r="F31" s="75"/>
      <c r="G31" s="76"/>
      <c r="H31" s="75"/>
      <c r="I31" s="171"/>
      <c r="J31" s="402"/>
      <c r="K31" s="171"/>
      <c r="L31" s="171"/>
      <c r="M31" s="171"/>
      <c r="N31" s="171">
        <v>0.5</v>
      </c>
      <c r="O31" s="171"/>
      <c r="P31" s="171">
        <v>1</v>
      </c>
      <c r="Q31" s="171">
        <v>1.1000000000000001</v>
      </c>
      <c r="R31" s="172"/>
    </row>
    <row r="32" spans="1:18" x14ac:dyDescent="0.2">
      <c r="A32" s="118"/>
      <c r="B32" s="75"/>
      <c r="C32" s="75"/>
      <c r="D32" s="75"/>
      <c r="E32" s="119" t="s">
        <v>121</v>
      </c>
      <c r="F32" s="75"/>
      <c r="G32" s="76" t="s">
        <v>122</v>
      </c>
      <c r="H32" s="75"/>
      <c r="I32" s="198"/>
      <c r="J32" s="404"/>
      <c r="K32" s="198"/>
      <c r="L32" s="198"/>
      <c r="M32" s="198"/>
      <c r="N32" s="171">
        <v>0.5</v>
      </c>
      <c r="O32" s="171"/>
      <c r="P32" s="171">
        <v>1</v>
      </c>
      <c r="Q32" s="198">
        <v>1.1000000000000001</v>
      </c>
      <c r="R32" s="172"/>
    </row>
    <row r="33" spans="1:18" x14ac:dyDescent="0.2">
      <c r="A33" s="74"/>
      <c r="B33" s="76"/>
      <c r="C33" s="76"/>
      <c r="D33" s="76"/>
      <c r="E33" s="119" t="s">
        <v>123</v>
      </c>
      <c r="F33" s="75"/>
      <c r="G33" s="76"/>
      <c r="H33" s="75"/>
      <c r="I33" s="198"/>
      <c r="J33" s="404"/>
      <c r="K33" s="198"/>
      <c r="L33" s="198"/>
      <c r="M33" s="198">
        <v>0.4</v>
      </c>
      <c r="N33" s="198">
        <v>0.8</v>
      </c>
      <c r="O33" s="198"/>
      <c r="P33" s="198">
        <v>1</v>
      </c>
      <c r="Q33" s="198">
        <v>1.1000000000000001</v>
      </c>
      <c r="R33" s="198"/>
    </row>
    <row r="34" spans="1:18" ht="25.5" x14ac:dyDescent="0.2">
      <c r="A34" s="118"/>
      <c r="B34" s="75"/>
      <c r="C34" s="75"/>
      <c r="D34" s="75"/>
      <c r="E34" s="119" t="s">
        <v>124</v>
      </c>
      <c r="F34" s="75"/>
      <c r="G34" s="76" t="s">
        <v>125</v>
      </c>
      <c r="H34" s="75"/>
      <c r="I34" s="171"/>
      <c r="J34" s="404"/>
      <c r="K34" s="198"/>
      <c r="L34" s="198"/>
      <c r="M34" s="198"/>
      <c r="N34" s="198"/>
      <c r="O34" s="198"/>
      <c r="P34" s="198">
        <v>1</v>
      </c>
      <c r="Q34" s="198">
        <v>1.1000000000000001</v>
      </c>
      <c r="R34" s="198">
        <v>1.2</v>
      </c>
    </row>
    <row r="35" spans="1:18" x14ac:dyDescent="0.2">
      <c r="A35" s="118"/>
      <c r="B35" s="75" t="s">
        <v>305</v>
      </c>
      <c r="C35" s="75"/>
      <c r="D35" s="75"/>
      <c r="E35" s="119" t="s">
        <v>128</v>
      </c>
      <c r="F35" s="75"/>
      <c r="G35" s="122"/>
      <c r="H35" s="379"/>
      <c r="I35" s="198"/>
      <c r="J35" s="404"/>
      <c r="K35" s="198"/>
      <c r="L35" s="198"/>
      <c r="M35" s="198"/>
      <c r="N35" s="198">
        <v>0.4</v>
      </c>
      <c r="O35" s="198"/>
      <c r="P35" s="198">
        <v>1</v>
      </c>
      <c r="Q35" s="198">
        <v>1.1000000000000001</v>
      </c>
      <c r="R35" s="198"/>
    </row>
    <row r="36" spans="1:18" x14ac:dyDescent="0.2">
      <c r="A36" s="118"/>
      <c r="B36" s="75"/>
      <c r="C36" s="75"/>
      <c r="D36" s="75"/>
      <c r="E36" s="119" t="s">
        <v>129</v>
      </c>
      <c r="F36" s="75"/>
      <c r="G36" s="76" t="s">
        <v>130</v>
      </c>
      <c r="H36" s="75"/>
      <c r="I36" s="198"/>
      <c r="J36" s="404"/>
      <c r="K36" s="198"/>
      <c r="L36" s="198"/>
      <c r="M36" s="198"/>
      <c r="N36" s="198"/>
      <c r="O36" s="198"/>
      <c r="P36" s="198">
        <v>0.9</v>
      </c>
      <c r="Q36" s="198">
        <v>1</v>
      </c>
      <c r="R36" s="198">
        <v>1.2</v>
      </c>
    </row>
    <row r="37" spans="1:18" ht="25.5" x14ac:dyDescent="0.2">
      <c r="A37" s="118"/>
      <c r="B37" s="75"/>
      <c r="C37" s="75"/>
      <c r="D37" s="75" t="s">
        <v>325</v>
      </c>
      <c r="E37" s="119" t="s">
        <v>131</v>
      </c>
      <c r="F37" s="70"/>
      <c r="G37" s="71"/>
      <c r="H37" s="75"/>
      <c r="I37" s="171"/>
      <c r="J37" s="404"/>
      <c r="K37" s="198"/>
      <c r="L37" s="198"/>
      <c r="M37" s="198"/>
      <c r="N37" s="198"/>
      <c r="O37" s="198"/>
      <c r="P37" s="198"/>
      <c r="Q37" s="198"/>
      <c r="R37" s="198"/>
    </row>
    <row r="38" spans="1:18" ht="38.25" x14ac:dyDescent="0.2">
      <c r="A38" s="118"/>
      <c r="B38" s="75" t="s">
        <v>322</v>
      </c>
      <c r="C38" s="75"/>
      <c r="D38" s="75"/>
      <c r="E38" s="190" t="s">
        <v>60</v>
      </c>
      <c r="F38" s="191"/>
      <c r="G38" s="192"/>
      <c r="H38" s="193"/>
      <c r="I38" s="201">
        <v>0.4</v>
      </c>
      <c r="J38" s="404">
        <v>0.7</v>
      </c>
      <c r="K38" s="198">
        <v>1</v>
      </c>
      <c r="L38" s="198">
        <v>1</v>
      </c>
      <c r="M38" s="198"/>
      <c r="N38" s="198"/>
      <c r="O38" s="198"/>
      <c r="P38" s="198">
        <v>1.1000000000000001</v>
      </c>
      <c r="Q38" s="198">
        <v>1.1499999999999999</v>
      </c>
      <c r="R38" s="198"/>
    </row>
    <row r="39" spans="1:18" ht="38.25" x14ac:dyDescent="0.2">
      <c r="A39" s="118"/>
      <c r="B39" s="75" t="s">
        <v>322</v>
      </c>
      <c r="C39" s="75"/>
      <c r="D39" s="75"/>
      <c r="E39" s="190" t="s">
        <v>143</v>
      </c>
      <c r="F39" s="191"/>
      <c r="G39" s="192"/>
      <c r="H39" s="193"/>
      <c r="I39" s="171">
        <v>0.4</v>
      </c>
      <c r="J39" s="404">
        <v>0.7</v>
      </c>
      <c r="K39" s="198">
        <v>1</v>
      </c>
      <c r="L39" s="198">
        <v>1</v>
      </c>
      <c r="M39" s="198"/>
      <c r="N39" s="198"/>
      <c r="O39" s="198"/>
      <c r="P39" s="198">
        <v>1.1000000000000001</v>
      </c>
      <c r="Q39" s="198"/>
      <c r="R39" s="198"/>
    </row>
    <row r="40" spans="1:18" ht="13.5" thickBot="1" x14ac:dyDescent="0.25">
      <c r="A40" s="123"/>
      <c r="B40" s="77"/>
      <c r="C40" s="77"/>
      <c r="D40" s="77"/>
      <c r="E40" s="194" t="s">
        <v>144</v>
      </c>
      <c r="F40" s="195"/>
      <c r="G40" s="196"/>
      <c r="H40" s="197"/>
      <c r="I40" s="202">
        <v>0.8</v>
      </c>
      <c r="J40" s="404"/>
      <c r="K40" s="198">
        <v>1</v>
      </c>
      <c r="L40" s="198">
        <v>1</v>
      </c>
      <c r="M40" s="198"/>
      <c r="N40" s="198"/>
      <c r="O40" s="198"/>
      <c r="P40" s="198">
        <v>1.1000000000000001</v>
      </c>
      <c r="Q40" s="198"/>
      <c r="R40" s="198"/>
    </row>
    <row r="41" spans="1:18" s="129" customFormat="1" x14ac:dyDescent="0.2">
      <c r="A41" s="124"/>
      <c r="B41" s="124"/>
      <c r="C41" s="124"/>
      <c r="D41" s="124"/>
      <c r="E41" s="125"/>
      <c r="F41" s="126"/>
      <c r="G41" s="124"/>
      <c r="H41" s="126"/>
      <c r="I41" s="127"/>
      <c r="J41" s="128"/>
      <c r="K41" s="128"/>
      <c r="L41" s="128"/>
      <c r="M41" s="128"/>
      <c r="N41" s="128"/>
      <c r="O41" s="128"/>
      <c r="P41" s="128"/>
      <c r="Q41" s="128"/>
      <c r="R41" s="128"/>
    </row>
    <row r="42" spans="1:18" s="129" customFormat="1" x14ac:dyDescent="0.2">
      <c r="A42" s="124"/>
      <c r="B42" s="124"/>
      <c r="C42" s="124"/>
      <c r="D42" s="124"/>
      <c r="E42" s="125"/>
      <c r="F42" s="126"/>
      <c r="G42" s="124"/>
      <c r="H42" s="126"/>
      <c r="I42" s="127"/>
      <c r="J42" s="128"/>
      <c r="K42" s="128"/>
      <c r="L42" s="128"/>
      <c r="M42" s="128"/>
      <c r="N42" s="128"/>
      <c r="O42" s="128"/>
      <c r="P42" s="128"/>
      <c r="Q42" s="128"/>
      <c r="R42" s="128"/>
    </row>
    <row r="43" spans="1:18" s="129" customFormat="1" x14ac:dyDescent="0.2">
      <c r="A43" s="124"/>
      <c r="B43" s="124"/>
      <c r="C43" s="124"/>
      <c r="D43" s="124"/>
      <c r="E43" s="125"/>
      <c r="F43" s="126"/>
      <c r="G43" s="124"/>
      <c r="H43" s="126"/>
      <c r="I43" s="127"/>
      <c r="J43" s="128"/>
      <c r="K43" s="128"/>
      <c r="L43" s="128"/>
      <c r="M43" s="128"/>
      <c r="N43" s="128"/>
      <c r="O43" s="128"/>
      <c r="P43" s="128"/>
      <c r="Q43" s="128"/>
      <c r="R43" s="128"/>
    </row>
    <row r="44" spans="1:18" s="129" customFormat="1" x14ac:dyDescent="0.2">
      <c r="A44" s="124"/>
      <c r="B44" s="124"/>
      <c r="C44" s="124"/>
      <c r="D44" s="124"/>
      <c r="E44" s="125"/>
      <c r="F44" s="126"/>
      <c r="G44" s="124"/>
      <c r="H44" s="126"/>
      <c r="I44" s="127"/>
      <c r="J44" s="128"/>
      <c r="K44" s="127"/>
      <c r="L44" s="127"/>
      <c r="M44" s="127"/>
      <c r="N44" s="128"/>
      <c r="O44" s="128"/>
      <c r="P44" s="128"/>
      <c r="Q44" s="128"/>
      <c r="R44" s="128"/>
    </row>
    <row r="45" spans="1:18" s="107" customFormat="1" x14ac:dyDescent="0.2">
      <c r="A45" s="130"/>
      <c r="B45" s="130"/>
      <c r="C45" s="130"/>
      <c r="D45" s="130"/>
      <c r="E45" s="125"/>
      <c r="F45" s="124"/>
      <c r="G45" s="130"/>
      <c r="H45" s="124"/>
      <c r="I45" s="128"/>
      <c r="J45" s="128"/>
      <c r="K45" s="128"/>
      <c r="L45" s="128"/>
      <c r="M45" s="128"/>
      <c r="N45" s="128"/>
      <c r="O45" s="128"/>
      <c r="P45" s="128"/>
      <c r="Q45" s="128"/>
      <c r="R45" s="128"/>
    </row>
    <row r="46" spans="1:18" s="107" customFormat="1" x14ac:dyDescent="0.2">
      <c r="A46" s="124"/>
      <c r="B46" s="124"/>
      <c r="C46" s="124"/>
      <c r="D46" s="124"/>
      <c r="E46" s="125"/>
      <c r="F46" s="124"/>
      <c r="G46" s="130"/>
      <c r="H46" s="124"/>
      <c r="I46" s="127"/>
      <c r="J46" s="128"/>
      <c r="K46" s="128"/>
      <c r="L46" s="128"/>
      <c r="M46" s="128"/>
      <c r="N46" s="128"/>
      <c r="O46" s="128"/>
      <c r="P46" s="128"/>
      <c r="Q46" s="128"/>
      <c r="R46" s="128"/>
    </row>
    <row r="47" spans="1:18" s="107" customFormat="1" x14ac:dyDescent="0.2">
      <c r="A47" s="124"/>
      <c r="B47" s="124"/>
      <c r="C47" s="124"/>
      <c r="D47" s="124"/>
      <c r="E47" s="125"/>
      <c r="F47" s="124"/>
      <c r="G47" s="130"/>
      <c r="H47" s="124"/>
      <c r="I47" s="127"/>
      <c r="J47" s="128"/>
      <c r="K47" s="128"/>
      <c r="L47" s="128"/>
      <c r="M47" s="128"/>
      <c r="N47" s="128"/>
      <c r="O47" s="128"/>
      <c r="P47" s="128"/>
      <c r="Q47" s="128"/>
      <c r="R47" s="128"/>
    </row>
    <row r="48" spans="1:18" s="107" customFormat="1" x14ac:dyDescent="0.2">
      <c r="A48" s="124"/>
      <c r="B48" s="124"/>
      <c r="C48" s="124"/>
      <c r="D48" s="124"/>
      <c r="E48" s="125"/>
      <c r="F48" s="124"/>
      <c r="G48" s="130"/>
      <c r="H48" s="124"/>
      <c r="I48" s="127"/>
      <c r="J48" s="128"/>
      <c r="K48" s="128"/>
      <c r="L48" s="128"/>
      <c r="M48" s="128"/>
      <c r="N48" s="128"/>
      <c r="O48" s="128"/>
      <c r="P48" s="128"/>
      <c r="Q48" s="128"/>
      <c r="R48" s="128"/>
    </row>
    <row r="49" spans="1:18" s="107" customFormat="1" x14ac:dyDescent="0.2">
      <c r="A49" s="124"/>
      <c r="B49" s="124"/>
      <c r="C49" s="124"/>
      <c r="D49" s="124"/>
      <c r="E49" s="125"/>
      <c r="F49" s="124"/>
      <c r="G49" s="130"/>
      <c r="H49" s="124"/>
      <c r="I49" s="127"/>
      <c r="J49" s="128"/>
      <c r="K49" s="128"/>
      <c r="L49" s="128"/>
      <c r="M49" s="128"/>
      <c r="N49" s="128"/>
      <c r="O49" s="128"/>
      <c r="P49" s="128"/>
      <c r="Q49" s="128"/>
      <c r="R49" s="128"/>
    </row>
    <row r="50" spans="1:18" s="107" customFormat="1" x14ac:dyDescent="0.2">
      <c r="A50" s="124"/>
      <c r="B50" s="124"/>
      <c r="C50" s="124"/>
      <c r="D50" s="124"/>
      <c r="E50" s="125"/>
      <c r="F50" s="124"/>
      <c r="G50" s="130"/>
      <c r="H50" s="124"/>
      <c r="I50" s="127"/>
      <c r="J50" s="128"/>
      <c r="K50" s="128"/>
      <c r="L50" s="128"/>
      <c r="M50" s="128"/>
      <c r="N50" s="128"/>
      <c r="O50" s="128"/>
      <c r="P50" s="128"/>
      <c r="Q50" s="128"/>
      <c r="R50" s="128"/>
    </row>
    <row r="51" spans="1:18" s="107" customFormat="1" x14ac:dyDescent="0.2">
      <c r="A51" s="124"/>
      <c r="B51" s="124"/>
      <c r="C51" s="124"/>
      <c r="D51" s="124"/>
      <c r="E51" s="125"/>
      <c r="F51" s="124"/>
      <c r="G51" s="130"/>
      <c r="H51" s="124"/>
      <c r="I51" s="127"/>
      <c r="J51" s="128"/>
      <c r="K51" s="128"/>
      <c r="L51" s="128"/>
      <c r="M51" s="128"/>
      <c r="N51" s="128"/>
      <c r="O51" s="128"/>
      <c r="P51" s="128"/>
      <c r="Q51" s="128"/>
      <c r="R51" s="128"/>
    </row>
    <row r="52" spans="1:18" s="107" customFormat="1" x14ac:dyDescent="0.2">
      <c r="A52" s="124"/>
      <c r="B52" s="124"/>
      <c r="C52" s="124"/>
      <c r="D52" s="124"/>
      <c r="E52" s="125"/>
      <c r="F52" s="124"/>
      <c r="G52" s="130"/>
      <c r="H52" s="124"/>
      <c r="I52" s="127"/>
      <c r="J52" s="128"/>
      <c r="K52" s="128"/>
      <c r="L52" s="128"/>
      <c r="M52" s="128"/>
      <c r="N52" s="128"/>
      <c r="O52" s="128"/>
      <c r="P52" s="128"/>
      <c r="Q52" s="128"/>
      <c r="R52" s="128"/>
    </row>
    <row r="53" spans="1:18" s="107" customFormat="1" x14ac:dyDescent="0.2">
      <c r="A53" s="124"/>
      <c r="B53" s="124"/>
      <c r="C53" s="124"/>
      <c r="D53" s="124"/>
      <c r="E53" s="125"/>
      <c r="F53" s="124"/>
      <c r="G53" s="130"/>
      <c r="H53" s="124"/>
      <c r="I53" s="127"/>
      <c r="J53" s="128"/>
      <c r="K53" s="128"/>
      <c r="L53" s="128"/>
      <c r="M53" s="128"/>
      <c r="N53" s="128"/>
      <c r="O53" s="128"/>
      <c r="P53" s="128"/>
      <c r="Q53" s="128"/>
      <c r="R53" s="128"/>
    </row>
    <row r="54" spans="1:18" s="107" customFormat="1" x14ac:dyDescent="0.2">
      <c r="A54" s="124"/>
      <c r="B54" s="124"/>
      <c r="C54" s="124"/>
      <c r="D54" s="124"/>
      <c r="E54" s="125"/>
      <c r="F54" s="124"/>
      <c r="G54" s="130"/>
      <c r="H54" s="124"/>
      <c r="I54" s="127"/>
      <c r="J54" s="128"/>
      <c r="K54" s="128"/>
      <c r="L54" s="128"/>
      <c r="M54" s="128"/>
      <c r="N54" s="128"/>
      <c r="O54" s="128"/>
      <c r="P54" s="128"/>
      <c r="Q54" s="128"/>
      <c r="R54" s="128"/>
    </row>
    <row r="55" spans="1:18" s="107" customFormat="1" x14ac:dyDescent="0.2">
      <c r="A55" s="124"/>
      <c r="B55" s="124"/>
      <c r="C55" s="124"/>
      <c r="D55" s="124"/>
      <c r="E55" s="125"/>
      <c r="F55" s="124"/>
      <c r="G55" s="130"/>
      <c r="H55" s="124"/>
      <c r="I55" s="127"/>
      <c r="J55" s="128"/>
      <c r="K55" s="128"/>
      <c r="L55" s="128"/>
      <c r="M55" s="128"/>
      <c r="N55" s="128"/>
      <c r="O55" s="128"/>
      <c r="P55" s="128"/>
      <c r="Q55" s="128"/>
      <c r="R55" s="128"/>
    </row>
    <row r="56" spans="1:18" s="107" customFormat="1" x14ac:dyDescent="0.2">
      <c r="A56" s="130"/>
      <c r="B56" s="130"/>
      <c r="C56" s="130"/>
      <c r="D56" s="130"/>
      <c r="E56" s="125"/>
      <c r="F56" s="124"/>
      <c r="G56" s="130"/>
      <c r="H56" s="124"/>
      <c r="I56" s="128"/>
      <c r="J56" s="128"/>
      <c r="K56" s="128"/>
      <c r="L56" s="128"/>
      <c r="M56" s="128"/>
      <c r="N56" s="128"/>
      <c r="O56" s="128"/>
      <c r="P56" s="128"/>
      <c r="Q56" s="128"/>
      <c r="R56" s="128"/>
    </row>
    <row r="57" spans="1:18" s="107" customFormat="1" x14ac:dyDescent="0.2">
      <c r="A57" s="130"/>
      <c r="B57" s="130"/>
      <c r="C57" s="130"/>
      <c r="D57" s="130"/>
      <c r="E57" s="125"/>
      <c r="F57" s="124"/>
      <c r="G57" s="130"/>
      <c r="H57" s="124"/>
      <c r="I57" s="128"/>
      <c r="J57" s="128"/>
      <c r="K57" s="128"/>
      <c r="L57" s="128"/>
      <c r="M57" s="128"/>
      <c r="N57" s="128"/>
      <c r="O57" s="128"/>
      <c r="P57" s="128"/>
      <c r="Q57" s="128"/>
      <c r="R57" s="128"/>
    </row>
    <row r="58" spans="1:18" s="107" customFormat="1" x14ac:dyDescent="0.2">
      <c r="A58" s="130"/>
      <c r="B58" s="130"/>
      <c r="C58" s="130"/>
      <c r="D58" s="130"/>
      <c r="E58" s="125"/>
      <c r="F58" s="124"/>
      <c r="G58" s="130"/>
      <c r="H58" s="124"/>
      <c r="I58" s="128"/>
      <c r="J58" s="128"/>
      <c r="K58" s="128"/>
      <c r="L58" s="128"/>
      <c r="M58" s="128"/>
      <c r="N58" s="128"/>
      <c r="O58" s="128"/>
      <c r="P58" s="128"/>
      <c r="Q58" s="128"/>
      <c r="R58" s="128"/>
    </row>
    <row r="59" spans="1:18" s="107" customFormat="1" x14ac:dyDescent="0.2">
      <c r="A59" s="131"/>
      <c r="B59" s="131"/>
      <c r="C59" s="131"/>
      <c r="D59" s="131"/>
      <c r="E59" s="131"/>
      <c r="F59" s="132"/>
      <c r="G59" s="133"/>
      <c r="H59" s="133"/>
      <c r="I59" s="134"/>
      <c r="J59" s="134"/>
      <c r="K59" s="134"/>
      <c r="L59" s="134"/>
      <c r="M59" s="134"/>
      <c r="N59" s="134"/>
      <c r="O59" s="134"/>
      <c r="P59" s="134"/>
      <c r="Q59" s="134"/>
      <c r="R59" s="134"/>
    </row>
    <row r="60" spans="1:18" s="107" customFormat="1" x14ac:dyDescent="0.2">
      <c r="A60" s="131"/>
      <c r="B60" s="131"/>
      <c r="C60" s="131"/>
      <c r="D60" s="131"/>
      <c r="E60" s="131"/>
      <c r="F60" s="132"/>
      <c r="G60" s="133"/>
      <c r="H60" s="133"/>
      <c r="I60" s="134"/>
      <c r="J60" s="134"/>
      <c r="K60" s="134"/>
      <c r="L60" s="134"/>
      <c r="M60" s="134"/>
      <c r="N60" s="134"/>
      <c r="O60" s="134"/>
      <c r="P60" s="134"/>
      <c r="Q60" s="134"/>
      <c r="R60" s="134"/>
    </row>
    <row r="61" spans="1:18" s="107" customFormat="1" x14ac:dyDescent="0.2">
      <c r="A61" s="131"/>
      <c r="B61" s="131"/>
      <c r="C61" s="131"/>
      <c r="D61" s="131"/>
      <c r="E61" s="131"/>
      <c r="F61" s="132"/>
      <c r="G61" s="133"/>
      <c r="H61" s="133"/>
      <c r="I61" s="134"/>
      <c r="J61" s="134"/>
      <c r="K61" s="134"/>
      <c r="L61" s="134"/>
      <c r="M61" s="134"/>
      <c r="N61" s="134"/>
      <c r="O61" s="134"/>
      <c r="P61" s="134"/>
      <c r="Q61" s="134"/>
      <c r="R61" s="134"/>
    </row>
    <row r="62" spans="1:18" s="107" customFormat="1" x14ac:dyDescent="0.2">
      <c r="A62" s="131"/>
      <c r="B62" s="131"/>
      <c r="C62" s="131"/>
      <c r="D62" s="131"/>
      <c r="E62" s="131"/>
      <c r="F62" s="132"/>
      <c r="G62" s="133"/>
      <c r="H62" s="133"/>
      <c r="I62" s="134"/>
      <c r="J62" s="134"/>
      <c r="K62" s="134"/>
      <c r="L62" s="134"/>
      <c r="M62" s="134"/>
      <c r="N62" s="134"/>
      <c r="O62" s="134"/>
      <c r="P62" s="134"/>
      <c r="Q62" s="134"/>
      <c r="R62" s="134"/>
    </row>
    <row r="63" spans="1:18" s="107" customFormat="1" x14ac:dyDescent="0.2">
      <c r="A63" s="131"/>
      <c r="B63" s="131"/>
      <c r="C63" s="131"/>
      <c r="D63" s="131"/>
      <c r="E63" s="131"/>
      <c r="F63" s="132"/>
      <c r="G63" s="133"/>
      <c r="H63" s="133"/>
      <c r="I63" s="134"/>
      <c r="J63" s="134"/>
      <c r="K63" s="134"/>
      <c r="L63" s="134"/>
      <c r="M63" s="134"/>
      <c r="N63" s="134"/>
      <c r="O63" s="134"/>
      <c r="P63" s="134"/>
      <c r="Q63" s="134"/>
      <c r="R63" s="134"/>
    </row>
    <row r="64" spans="1:18" s="107" customFormat="1" x14ac:dyDescent="0.2">
      <c r="A64" s="131"/>
      <c r="B64" s="131"/>
      <c r="C64" s="131"/>
      <c r="D64" s="131"/>
      <c r="E64" s="131"/>
      <c r="F64" s="132"/>
      <c r="G64" s="133"/>
      <c r="H64" s="133"/>
      <c r="I64" s="134"/>
      <c r="J64" s="134"/>
      <c r="K64" s="134"/>
      <c r="L64" s="134"/>
      <c r="M64" s="134"/>
      <c r="N64" s="134"/>
      <c r="O64" s="134"/>
      <c r="P64" s="134"/>
      <c r="Q64" s="134"/>
      <c r="R64" s="134"/>
    </row>
    <row r="65" spans="1:18" s="107" customFormat="1" x14ac:dyDescent="0.2">
      <c r="A65" s="131"/>
      <c r="B65" s="131"/>
      <c r="C65" s="131"/>
      <c r="D65" s="131"/>
      <c r="E65" s="131"/>
      <c r="F65" s="132"/>
      <c r="G65" s="133"/>
      <c r="H65" s="133"/>
      <c r="I65" s="134"/>
      <c r="J65" s="134"/>
      <c r="K65" s="134"/>
      <c r="L65" s="134"/>
      <c r="M65" s="134"/>
      <c r="N65" s="134"/>
      <c r="O65" s="134"/>
      <c r="P65" s="134"/>
      <c r="Q65" s="134"/>
      <c r="R65" s="134"/>
    </row>
    <row r="66" spans="1:18" s="107" customFormat="1" x14ac:dyDescent="0.2">
      <c r="A66" s="131"/>
      <c r="B66" s="131"/>
      <c r="C66" s="131"/>
      <c r="D66" s="131"/>
      <c r="E66" s="131"/>
      <c r="F66" s="132"/>
      <c r="G66" s="133"/>
      <c r="H66" s="133"/>
      <c r="I66" s="134"/>
      <c r="J66" s="134"/>
      <c r="K66" s="134"/>
      <c r="L66" s="134"/>
      <c r="M66" s="134"/>
      <c r="N66" s="134"/>
      <c r="O66" s="134"/>
      <c r="P66" s="134"/>
      <c r="Q66" s="134"/>
      <c r="R66" s="134"/>
    </row>
    <row r="67" spans="1:18" s="107" customFormat="1" x14ac:dyDescent="0.2">
      <c r="A67" s="131"/>
      <c r="B67" s="131"/>
      <c r="C67" s="131"/>
      <c r="D67" s="131"/>
      <c r="E67" s="131"/>
      <c r="F67" s="132"/>
      <c r="G67" s="133"/>
      <c r="H67" s="133"/>
      <c r="I67" s="134"/>
      <c r="J67" s="134"/>
      <c r="K67" s="134"/>
      <c r="L67" s="134"/>
      <c r="M67" s="134"/>
      <c r="N67" s="134"/>
      <c r="O67" s="134"/>
      <c r="P67" s="134"/>
      <c r="Q67" s="134"/>
      <c r="R67" s="134"/>
    </row>
    <row r="68" spans="1:18" s="107" customFormat="1" x14ac:dyDescent="0.2">
      <c r="A68" s="131"/>
      <c r="B68" s="131"/>
      <c r="C68" s="131"/>
      <c r="D68" s="131"/>
      <c r="E68" s="131"/>
      <c r="F68" s="132"/>
      <c r="G68" s="133"/>
      <c r="H68" s="133"/>
      <c r="I68" s="134"/>
      <c r="J68" s="134"/>
      <c r="K68" s="134"/>
      <c r="L68" s="134"/>
      <c r="M68" s="134"/>
      <c r="N68" s="134"/>
      <c r="O68" s="134"/>
      <c r="P68" s="134"/>
      <c r="Q68" s="134"/>
      <c r="R68" s="134"/>
    </row>
    <row r="69" spans="1:18" s="107" customFormat="1" x14ac:dyDescent="0.2">
      <c r="A69" s="131"/>
      <c r="B69" s="131"/>
      <c r="C69" s="131"/>
      <c r="D69" s="131"/>
      <c r="E69" s="131"/>
      <c r="F69" s="132"/>
      <c r="G69" s="133"/>
      <c r="H69" s="133"/>
      <c r="I69" s="134"/>
      <c r="J69" s="134"/>
      <c r="K69" s="134"/>
      <c r="L69" s="134"/>
      <c r="M69" s="134"/>
      <c r="N69" s="134"/>
      <c r="O69" s="134"/>
      <c r="P69" s="134"/>
      <c r="Q69" s="134"/>
      <c r="R69" s="134"/>
    </row>
    <row r="70" spans="1:18" s="107" customFormat="1" x14ac:dyDescent="0.2">
      <c r="A70" s="131"/>
      <c r="B70" s="131"/>
      <c r="C70" s="131"/>
      <c r="D70" s="131"/>
      <c r="E70" s="131"/>
      <c r="F70" s="132"/>
      <c r="G70" s="133"/>
      <c r="H70" s="133"/>
      <c r="I70" s="134"/>
      <c r="J70" s="134"/>
      <c r="K70" s="134"/>
      <c r="L70" s="134"/>
      <c r="M70" s="134"/>
      <c r="N70" s="134"/>
      <c r="O70" s="134"/>
      <c r="P70" s="134"/>
      <c r="Q70" s="134"/>
      <c r="R70" s="134"/>
    </row>
    <row r="71" spans="1:18" s="107" customFormat="1" x14ac:dyDescent="0.2">
      <c r="A71" s="131"/>
      <c r="B71" s="131"/>
      <c r="C71" s="131"/>
      <c r="D71" s="131"/>
      <c r="E71" s="131"/>
      <c r="F71" s="132"/>
      <c r="G71" s="133"/>
      <c r="H71" s="133"/>
      <c r="I71" s="134"/>
      <c r="J71" s="134"/>
      <c r="K71" s="134"/>
      <c r="L71" s="134"/>
      <c r="M71" s="134"/>
      <c r="N71" s="134"/>
      <c r="O71" s="134"/>
      <c r="P71" s="134"/>
      <c r="Q71" s="134"/>
      <c r="R71" s="134"/>
    </row>
  </sheetData>
  <autoFilter ref="A10:R44" xr:uid="{9A65073A-26D3-4103-99EB-FAFE1AD6DAEA}">
    <sortState xmlns:xlrd2="http://schemas.microsoft.com/office/spreadsheetml/2017/richdata2" ref="A11:R44">
      <sortCondition ref="B10:B44"/>
    </sortState>
  </autoFilter>
  <mergeCells count="3">
    <mergeCell ref="G7:H7"/>
    <mergeCell ref="G8:H8"/>
    <mergeCell ref="A4:D4"/>
  </mergeCells>
  <phoneticPr fontId="56" type="noConversion"/>
  <conditionalFormatting sqref="I41:K1048576 I40 I33:I37 M41:R1048576 I2:R3 I10:R32 I5:R8">
    <cfRule type="cellIs" dxfId="315" priority="10" operator="equal">
      <formula>1</formula>
    </cfRule>
  </conditionalFormatting>
  <conditionalFormatting sqref="I39">
    <cfRule type="containsText" dxfId="314" priority="9" operator="containsText" text="Full feature implementation">
      <formula>NOT(ISERROR(SEARCH("Full feature implementation",I39)))</formula>
    </cfRule>
  </conditionalFormatting>
  <conditionalFormatting sqref="I38">
    <cfRule type="containsText" dxfId="313" priority="8" operator="containsText" text="Full feature implementation">
      <formula>NOT(ISERROR(SEARCH("Full feature implementation",I38)))</formula>
    </cfRule>
  </conditionalFormatting>
  <conditionalFormatting sqref="J33:K40 M33:R40">
    <cfRule type="cellIs" dxfId="312" priority="7" operator="equal">
      <formula>1</formula>
    </cfRule>
  </conditionalFormatting>
  <conditionalFormatting sqref="L41:L1048576">
    <cfRule type="cellIs" dxfId="311" priority="6" operator="equal">
      <formula>1</formula>
    </cfRule>
  </conditionalFormatting>
  <conditionalFormatting sqref="L33:L40">
    <cfRule type="cellIs" dxfId="310" priority="5" operator="equal">
      <formula>1</formula>
    </cfRule>
  </conditionalFormatting>
  <conditionalFormatting sqref="I9:R9">
    <cfRule type="cellIs" dxfId="309" priority="4" operator="equal">
      <formula>1</formula>
    </cfRule>
  </conditionalFormatting>
  <conditionalFormatting sqref="R4">
    <cfRule type="cellIs" dxfId="308" priority="3" operator="equal">
      <formula>1</formula>
    </cfRule>
  </conditionalFormatting>
  <conditionalFormatting sqref="I4:R4">
    <cfRule type="cellIs" dxfId="307" priority="2" operator="equal">
      <formula>1</formula>
    </cfRule>
  </conditionalFormatting>
  <printOptions horizontalCentered="1" verticalCentered="1"/>
  <pageMargins left="0.70866141732283472" right="0.70866141732283472" top="0.78740157480314965" bottom="0.78740157480314965" header="0.31496062992125984" footer="0.31496062992125984"/>
  <pageSetup paperSize="66" fitToWidth="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4B153-1A9D-47F0-AF4D-D559CAA387B3}">
  <dimension ref="A1:J1"/>
  <sheetViews>
    <sheetView workbookViewId="0">
      <selection activeCell="I19" sqref="I19:I20"/>
    </sheetView>
  </sheetViews>
  <sheetFormatPr defaultRowHeight="12.75" x14ac:dyDescent="0.2"/>
  <cols>
    <col min="1" max="10" width="9.5703125" bestFit="1" customWidth="1"/>
  </cols>
  <sheetData>
    <row r="1" spans="1:10" x14ac:dyDescent="0.2">
      <c r="A1" s="380">
        <v>3.1077059679383208</v>
      </c>
      <c r="B1" s="380">
        <v>6.8307992562604678</v>
      </c>
      <c r="C1" s="380">
        <v>6.7945353605949919</v>
      </c>
      <c r="D1" s="380">
        <v>6.4747537351812534</v>
      </c>
      <c r="E1" s="380">
        <v>5.9055204638262149</v>
      </c>
      <c r="F1" s="380">
        <v>5.7198053617818099</v>
      </c>
      <c r="G1" s="380">
        <v>5.3626609347733405</v>
      </c>
      <c r="H1" s="380">
        <v>5.1692534912241372</v>
      </c>
      <c r="I1" s="380">
        <v>5.5187055767278101</v>
      </c>
      <c r="J1" s="380">
        <v>5.2285944114040062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7855-641E-4A0C-B85C-F8069A0D1E65}">
  <dimension ref="A1:AB1237"/>
  <sheetViews>
    <sheetView tabSelected="1" zoomScaleNormal="100" workbookViewId="0">
      <pane xSplit="3" ySplit="26" topLeftCell="D672" activePane="bottomRight" state="frozen"/>
      <selection activeCell="A35" sqref="A35:XFD35"/>
      <selection pane="topRight" activeCell="A35" sqref="A35:XFD35"/>
      <selection pane="bottomLeft" activeCell="A35" sqref="A35:XFD35"/>
      <selection pane="bottomRight" activeCell="A700" sqref="A700:XFD700"/>
    </sheetView>
  </sheetViews>
  <sheetFormatPr defaultColWidth="11.42578125" defaultRowHeight="12.75" outlineLevelRow="1" x14ac:dyDescent="0.2"/>
  <cols>
    <col min="1" max="1" width="11.28515625" style="62" customWidth="1"/>
    <col min="2" max="2" width="5.140625" style="62" customWidth="1"/>
    <col min="3" max="3" width="37.28515625" style="62" bestFit="1" customWidth="1"/>
    <col min="4" max="4" width="39" style="66" bestFit="1" customWidth="1"/>
    <col min="5" max="5" width="14.140625" style="136" customWidth="1"/>
    <col min="6" max="6" width="17.7109375" style="136" customWidth="1"/>
    <col min="7" max="7" width="19.85546875" style="66" customWidth="1"/>
    <col min="8" max="19" width="11.42578125" style="66"/>
    <col min="20" max="20" width="14.42578125" style="136" bestFit="1" customWidth="1"/>
    <col min="21" max="21" width="3.140625" style="66" customWidth="1"/>
    <col min="22" max="22" width="19.85546875" style="136" customWidth="1"/>
    <col min="23" max="23" width="21.7109375" style="136" customWidth="1"/>
    <col min="24" max="24" width="11.42578125" style="66"/>
    <col min="25" max="25" width="19.42578125" style="66" bestFit="1" customWidth="1"/>
    <col min="26" max="26" width="17" style="66" bestFit="1" customWidth="1"/>
    <col min="27" max="27" width="12.5703125" style="66" bestFit="1" customWidth="1"/>
    <col min="28" max="28" width="15.7109375" style="66" bestFit="1" customWidth="1"/>
    <col min="29" max="16384" width="11.42578125" style="66"/>
  </cols>
  <sheetData>
    <row r="1" spans="5:28" ht="39" thickBot="1" x14ac:dyDescent="0.25">
      <c r="G1" s="114" t="s">
        <v>145</v>
      </c>
      <c r="H1" s="159" t="s">
        <v>146</v>
      </c>
      <c r="I1" s="290" t="str">
        <f>Feature_Plan!I3</f>
        <v>Concept</v>
      </c>
      <c r="J1" s="291" t="str">
        <f>Feature_Plan!J3</f>
        <v>R1</v>
      </c>
      <c r="K1" s="291" t="str">
        <f>Feature_Plan!K3</f>
        <v>R1.1</v>
      </c>
      <c r="L1" s="291" t="str">
        <f>Feature_Plan!L3</f>
        <v>R1.2</v>
      </c>
      <c r="M1" s="291" t="str">
        <f>Feature_Plan!M3</f>
        <v>R2</v>
      </c>
      <c r="N1" s="291" t="str">
        <f>Feature_Plan!N3</f>
        <v>R2.1</v>
      </c>
      <c r="O1" s="291" t="str">
        <f>Feature_Plan!O3</f>
        <v>R2.2</v>
      </c>
      <c r="P1" s="291" t="str">
        <f>Feature_Plan!P3</f>
        <v>R3</v>
      </c>
      <c r="Q1" s="291" t="str">
        <f>Feature_Plan!Q3</f>
        <v>R3.1</v>
      </c>
      <c r="R1" s="291" t="str">
        <f>Feature_Plan!R3</f>
        <v>R3.2</v>
      </c>
      <c r="S1" s="339" t="s">
        <v>218</v>
      </c>
      <c r="T1" s="340" t="s">
        <v>261</v>
      </c>
      <c r="U1" s="341"/>
      <c r="V1" s="342" t="s">
        <v>262</v>
      </c>
      <c r="W1" s="343" t="s">
        <v>263</v>
      </c>
      <c r="X1" s="189">
        <f>SUM(X4,X6,X7,X10,X27,X30,X31,X39,X44,X47)</f>
        <v>84849.54369999998</v>
      </c>
    </row>
    <row r="2" spans="5:28" ht="13.5" thickBot="1" x14ac:dyDescent="0.25">
      <c r="G2" s="399" t="s">
        <v>338</v>
      </c>
      <c r="H2" s="399">
        <v>44714</v>
      </c>
      <c r="I2" s="396">
        <v>44797</v>
      </c>
      <c r="J2" s="396">
        <v>44895</v>
      </c>
      <c r="K2" s="397">
        <v>44958</v>
      </c>
      <c r="M2" s="397">
        <v>45070</v>
      </c>
      <c r="N2" s="397">
        <v>45182</v>
      </c>
      <c r="O2" s="397">
        <v>45266</v>
      </c>
      <c r="P2" s="397">
        <v>45413</v>
      </c>
      <c r="Q2" s="397">
        <v>45525</v>
      </c>
      <c r="R2" s="398">
        <v>45609</v>
      </c>
      <c r="S2" s="395"/>
      <c r="T2" s="340"/>
      <c r="U2" s="341"/>
      <c r="V2" s="342"/>
      <c r="W2" s="343"/>
      <c r="X2" s="189"/>
    </row>
    <row r="3" spans="5:28" x14ac:dyDescent="0.2">
      <c r="F3" s="293" t="s">
        <v>147</v>
      </c>
      <c r="G3" s="294">
        <f>SUM(I3:R3)</f>
        <v>31.5</v>
      </c>
      <c r="H3" s="294">
        <f>SUM(I3:R3)</f>
        <v>31.5</v>
      </c>
      <c r="I3" s="294">
        <f>Feature_Plan!I5</f>
        <v>3</v>
      </c>
      <c r="J3" s="294">
        <f>Feature_Plan!J5</f>
        <v>3.5</v>
      </c>
      <c r="K3" s="294">
        <f>Feature_Plan!K5</f>
        <v>2</v>
      </c>
      <c r="L3" s="294">
        <f>Feature_Plan!L5</f>
        <v>1</v>
      </c>
      <c r="M3" s="294">
        <f>Feature_Plan!M5</f>
        <v>3</v>
      </c>
      <c r="N3" s="294">
        <f>Feature_Plan!N5</f>
        <v>4</v>
      </c>
      <c r="O3" s="294">
        <f>Feature_Plan!O5</f>
        <v>3</v>
      </c>
      <c r="P3" s="294">
        <f>Feature_Plan!P5</f>
        <v>5</v>
      </c>
      <c r="Q3" s="294">
        <f>Feature_Plan!Q5</f>
        <v>4</v>
      </c>
      <c r="R3" s="294">
        <f>Feature_Plan!R5</f>
        <v>3</v>
      </c>
      <c r="S3" s="346">
        <f>SUM(I3:R3)</f>
        <v>31.5</v>
      </c>
      <c r="T3" s="323"/>
      <c r="U3" s="272"/>
      <c r="V3" s="326"/>
      <c r="W3" s="327"/>
      <c r="X3" s="173"/>
      <c r="Y3" s="175" t="s">
        <v>222</v>
      </c>
      <c r="Z3" s="176"/>
      <c r="AA3" s="176"/>
      <c r="AB3" s="177"/>
    </row>
    <row r="4" spans="5:28" ht="13.5" thickBot="1" x14ac:dyDescent="0.25">
      <c r="F4" s="295" t="s">
        <v>148</v>
      </c>
      <c r="G4" s="298">
        <v>151.666</v>
      </c>
      <c r="H4" s="298">
        <v>151.666</v>
      </c>
      <c r="I4" s="298">
        <v>151.666</v>
      </c>
      <c r="J4" s="298">
        <v>151.666</v>
      </c>
      <c r="K4" s="298">
        <v>151.666</v>
      </c>
      <c r="L4" s="298">
        <v>151.666</v>
      </c>
      <c r="M4" s="298">
        <v>151.666</v>
      </c>
      <c r="N4" s="298">
        <v>151.666</v>
      </c>
      <c r="O4" s="298">
        <v>151.666</v>
      </c>
      <c r="P4" s="298">
        <v>151.666</v>
      </c>
      <c r="Q4" s="298">
        <v>151.666</v>
      </c>
      <c r="R4" s="298">
        <v>151.666</v>
      </c>
      <c r="S4" s="347">
        <v>151.666</v>
      </c>
      <c r="T4" s="325"/>
      <c r="U4" s="273"/>
      <c r="V4" s="348"/>
      <c r="W4" s="349"/>
      <c r="X4" s="178">
        <v>5004.9779999999992</v>
      </c>
      <c r="Y4" s="179" t="s">
        <v>223</v>
      </c>
      <c r="Z4" s="174"/>
      <c r="AA4" s="174" t="s">
        <v>224</v>
      </c>
      <c r="AB4" s="180" t="s">
        <v>225</v>
      </c>
    </row>
    <row r="5" spans="5:28" s="62" customFormat="1" ht="12.75" customHeight="1" x14ac:dyDescent="0.2">
      <c r="E5" s="67"/>
      <c r="F5" s="297" t="s">
        <v>149</v>
      </c>
      <c r="G5" s="296">
        <f>SUMIF($A$27:$A$1176,"=Sum",G$27:G$1178)+SUMIF($A$27:$A$1176,"=Sum HW",G$27:G$1178)+SUMIF($A$27:$A$1176,"=Sum Valid",G$27:G$1178)+SUMIF($A$27:$A$1176,"=Sum Mech",G$27:G$1178)</f>
        <v>46093.599999999991</v>
      </c>
      <c r="H5" s="296">
        <f>SUMIF($A$27:$A$1176,"=Sum",H$27:H$1178)+SUMIF($A$27:$A$1176,"=Sum HW",H$27:H$1178)+SUMIF($A$27:$A$1176,"=Sum Valid",H$27:H$1178)+SUMIF($A$27:$A$1176,"=Sum Mech",H$27:H$1178)</f>
        <v>48648.800000000003</v>
      </c>
      <c r="I5" s="344">
        <f t="shared" ref="I5:R5" si="0">SUMIF($A$27:$A$1176,"=Sum",I$27:I$1178)+SUMIF($A$27:$A$1176,"=Sum HW",I$27:I$1178)+SUMIF($A$27:$A$1176,"=Sum Valid",I$27:I$1178)+SUMIF($A$27:$A$1176,"=Sum Mech",I$27:I$1178)+I20+I22+I24</f>
        <v>5468</v>
      </c>
      <c r="J5" s="344">
        <f t="shared" si="0"/>
        <v>9148</v>
      </c>
      <c r="K5" s="344">
        <f t="shared" si="0"/>
        <v>6026</v>
      </c>
      <c r="L5" s="344">
        <f t="shared" ref="L5" si="1">SUMIF($A$27:$A$1176,"=Sum",L$27:L$1178)+SUMIF($A$27:$A$1176,"=Sum HW",L$27:L$1178)+SUMIF($A$27:$A$1176,"=Sum Valid",L$27:L$1178)+SUMIF($A$27:$A$1176,"=Sum Mech",L$27:L$1178)+L20+L22+L24</f>
        <v>2624</v>
      </c>
      <c r="M5" s="344">
        <f t="shared" si="0"/>
        <v>5883</v>
      </c>
      <c r="N5" s="344">
        <f t="shared" si="0"/>
        <v>6621</v>
      </c>
      <c r="O5" s="344">
        <f t="shared" si="0"/>
        <v>5644</v>
      </c>
      <c r="P5" s="344">
        <f t="shared" si="0"/>
        <v>9771</v>
      </c>
      <c r="Q5" s="344">
        <f t="shared" si="0"/>
        <v>7634</v>
      </c>
      <c r="R5" s="344">
        <f t="shared" si="0"/>
        <v>5441</v>
      </c>
      <c r="S5" s="318">
        <f>SUM(I5:R5)/S$3</f>
        <v>2040</v>
      </c>
      <c r="T5" s="345">
        <f>SUM(I5:R5)</f>
        <v>64260</v>
      </c>
      <c r="U5" s="315"/>
      <c r="V5" s="337">
        <f>SUM(V7:V24)</f>
        <v>67622.637051000012</v>
      </c>
      <c r="W5" s="338">
        <f>SUM(W7:W24)</f>
        <v>83484.737099999984</v>
      </c>
      <c r="X5" s="173">
        <v>0</v>
      </c>
      <c r="Y5" s="182" t="s">
        <v>226</v>
      </c>
      <c r="Z5" s="181"/>
      <c r="AA5" s="181" t="s">
        <v>227</v>
      </c>
      <c r="AB5" s="183" t="s">
        <v>225</v>
      </c>
    </row>
    <row r="6" spans="5:28" s="62" customFormat="1" ht="12.75" customHeight="1" thickBot="1" x14ac:dyDescent="0.25">
      <c r="E6" s="67"/>
      <c r="F6" s="278" t="s">
        <v>150</v>
      </c>
      <c r="G6" s="279">
        <f>G5/G$4/G$3</f>
        <v>9.6481010172938468</v>
      </c>
      <c r="H6" s="279">
        <f t="shared" ref="H6:R6" si="2">H5/H$4/H$3</f>
        <v>10.182943765948528</v>
      </c>
      <c r="I6" s="279">
        <f t="shared" si="2"/>
        <v>12.017635242352712</v>
      </c>
      <c r="J6" s="279">
        <f t="shared" si="2"/>
        <v>17.233356755728284</v>
      </c>
      <c r="K6" s="279">
        <f t="shared" si="2"/>
        <v>19.866021389105008</v>
      </c>
      <c r="L6" s="279">
        <f t="shared" ref="L6" si="3">L5/L$4/L$3</f>
        <v>17.301174950219561</v>
      </c>
      <c r="M6" s="279">
        <f t="shared" si="2"/>
        <v>12.929727163635883</v>
      </c>
      <c r="N6" s="279">
        <f t="shared" si="2"/>
        <v>10.913784236414227</v>
      </c>
      <c r="O6" s="279">
        <f t="shared" si="2"/>
        <v>12.404450129451119</v>
      </c>
      <c r="P6" s="279">
        <f t="shared" si="2"/>
        <v>12.884891801722205</v>
      </c>
      <c r="Q6" s="279">
        <f t="shared" si="2"/>
        <v>12.583571795919982</v>
      </c>
      <c r="R6" s="279">
        <f t="shared" si="2"/>
        <v>11.958294322172845</v>
      </c>
      <c r="S6" s="280">
        <f>S5/S$4</f>
        <v>13.450608574103622</v>
      </c>
      <c r="T6" s="325"/>
      <c r="U6" s="273"/>
      <c r="V6" s="330"/>
      <c r="W6" s="331"/>
      <c r="X6" s="178">
        <v>659.74709999999993</v>
      </c>
      <c r="Y6" s="182" t="s">
        <v>223</v>
      </c>
      <c r="Z6" s="181"/>
      <c r="AA6" s="181" t="s">
        <v>227</v>
      </c>
      <c r="AB6" s="183" t="s">
        <v>225</v>
      </c>
    </row>
    <row r="7" spans="5:28" s="62" customFormat="1" ht="12.75" hidden="1" customHeight="1" outlineLevel="1" x14ac:dyDescent="0.2">
      <c r="E7" s="67"/>
      <c r="F7" s="316" t="s">
        <v>219</v>
      </c>
      <c r="G7" s="299">
        <f t="shared" ref="G7:R7" si="4">SUMIF($A$27:$A$1178,"=Sys Eng",G$27:G$1178)</f>
        <v>6619.1999999999989</v>
      </c>
      <c r="H7" s="299">
        <f t="shared" si="4"/>
        <v>6774.6</v>
      </c>
      <c r="I7" s="299">
        <f t="shared" si="4"/>
        <v>512</v>
      </c>
      <c r="J7" s="299">
        <f t="shared" si="4"/>
        <v>1165</v>
      </c>
      <c r="K7" s="299">
        <f t="shared" si="4"/>
        <v>703</v>
      </c>
      <c r="L7" s="299">
        <f t="shared" si="4"/>
        <v>398</v>
      </c>
      <c r="M7" s="299">
        <f t="shared" si="4"/>
        <v>857</v>
      </c>
      <c r="N7" s="299">
        <f t="shared" si="4"/>
        <v>945</v>
      </c>
      <c r="O7" s="299">
        <f t="shared" si="4"/>
        <v>800</v>
      </c>
      <c r="P7" s="299">
        <f t="shared" si="4"/>
        <v>1344</v>
      </c>
      <c r="Q7" s="299">
        <f t="shared" si="4"/>
        <v>1134</v>
      </c>
      <c r="R7" s="299">
        <f t="shared" si="4"/>
        <v>815</v>
      </c>
      <c r="S7" s="318">
        <f>SUM(I7:R7)/S$3</f>
        <v>275.33333333333331</v>
      </c>
      <c r="T7" s="336">
        <f>SUM(I7:R7)</f>
        <v>8673</v>
      </c>
      <c r="U7" s="315"/>
      <c r="V7" s="337">
        <f>W7*0.9*0.9</f>
        <v>7616.6665199999979</v>
      </c>
      <c r="W7" s="338">
        <f>X7</f>
        <v>9403.2919999999976</v>
      </c>
      <c r="X7" s="178">
        <v>9403.2919999999976</v>
      </c>
      <c r="Y7" s="175" t="s">
        <v>58</v>
      </c>
      <c r="Z7" s="176"/>
      <c r="AA7" s="176"/>
      <c r="AB7" s="177"/>
    </row>
    <row r="8" spans="5:28" s="62" customFormat="1" ht="12.75" hidden="1" customHeight="1" outlineLevel="1" thickBot="1" x14ac:dyDescent="0.25">
      <c r="E8" s="67"/>
      <c r="F8" s="278" t="s">
        <v>270</v>
      </c>
      <c r="G8" s="279">
        <f t="shared" ref="G8:R8" si="5">G7/G$4/G$3</f>
        <v>1.3855005956070134</v>
      </c>
      <c r="H8" s="279">
        <f t="shared" si="5"/>
        <v>1.4180282111130158</v>
      </c>
      <c r="I8" s="279">
        <f t="shared" si="5"/>
        <v>1.1252796715589959</v>
      </c>
      <c r="J8" s="279">
        <f t="shared" si="5"/>
        <v>2.1946721272872156</v>
      </c>
      <c r="K8" s="279">
        <f t="shared" si="5"/>
        <v>2.3175926048026585</v>
      </c>
      <c r="L8" s="279">
        <f t="shared" ref="L8" si="6">L7/L$4/L$3</f>
        <v>2.6241873590653144</v>
      </c>
      <c r="M8" s="279">
        <f t="shared" si="5"/>
        <v>1.8835247627462099</v>
      </c>
      <c r="N8" s="279">
        <f t="shared" si="5"/>
        <v>1.5576991547215593</v>
      </c>
      <c r="O8" s="279">
        <f t="shared" si="5"/>
        <v>1.7582494868109311</v>
      </c>
      <c r="P8" s="279">
        <f t="shared" si="5"/>
        <v>1.7723154827054184</v>
      </c>
      <c r="Q8" s="279">
        <f t="shared" si="5"/>
        <v>1.8692389856658711</v>
      </c>
      <c r="R8" s="279">
        <f t="shared" si="5"/>
        <v>1.7912166646886361</v>
      </c>
      <c r="S8" s="280">
        <f>S7/S$4</f>
        <v>1.8153925951322862</v>
      </c>
      <c r="T8" s="325"/>
      <c r="U8" s="273"/>
      <c r="V8" s="330"/>
      <c r="W8" s="331"/>
      <c r="X8" s="173">
        <v>5004.9779999999992</v>
      </c>
      <c r="Y8" s="179" t="s">
        <v>223</v>
      </c>
      <c r="Z8" s="174"/>
      <c r="AA8" s="174" t="s">
        <v>228</v>
      </c>
      <c r="AB8" s="180" t="s">
        <v>225</v>
      </c>
    </row>
    <row r="9" spans="5:28" s="62" customFormat="1" ht="12.75" hidden="1" customHeight="1" outlineLevel="1" x14ac:dyDescent="0.2">
      <c r="E9" s="67"/>
      <c r="F9" s="275" t="s">
        <v>220</v>
      </c>
      <c r="G9" s="276">
        <f t="shared" ref="G9:R9" si="7">SUMIF($A$27:$A$1178,"=SW Dev",G$27:G$1178)</f>
        <v>20803.200000000004</v>
      </c>
      <c r="H9" s="276">
        <f t="shared" si="7"/>
        <v>21291.599999999999</v>
      </c>
      <c r="I9" s="276">
        <f t="shared" si="7"/>
        <v>1546</v>
      </c>
      <c r="J9" s="276">
        <f t="shared" si="7"/>
        <v>3463</v>
      </c>
      <c r="K9" s="276">
        <f t="shared" si="7"/>
        <v>2094</v>
      </c>
      <c r="L9" s="276">
        <f t="shared" si="7"/>
        <v>1147</v>
      </c>
      <c r="M9" s="276">
        <f t="shared" si="7"/>
        <v>2544</v>
      </c>
      <c r="N9" s="276">
        <f t="shared" si="7"/>
        <v>2810</v>
      </c>
      <c r="O9" s="276">
        <f t="shared" si="7"/>
        <v>2440</v>
      </c>
      <c r="P9" s="276">
        <f t="shared" si="7"/>
        <v>4024</v>
      </c>
      <c r="Q9" s="276">
        <f t="shared" si="7"/>
        <v>3183</v>
      </c>
      <c r="R9" s="319">
        <f t="shared" si="7"/>
        <v>2313</v>
      </c>
      <c r="S9" s="277">
        <f>SUM(I9:R9)/S$3</f>
        <v>811.55555555555554</v>
      </c>
      <c r="T9" s="324">
        <f>SUM(I9:R9)</f>
        <v>25564</v>
      </c>
      <c r="U9" s="274"/>
      <c r="V9" s="328">
        <f>W9*0.9*0.9</f>
        <v>29975.268239999998</v>
      </c>
      <c r="W9" s="329">
        <f>X31</f>
        <v>37006.503999999994</v>
      </c>
      <c r="X9" s="173">
        <v>1971.6579999999999</v>
      </c>
      <c r="Y9" s="179" t="s">
        <v>223</v>
      </c>
      <c r="Z9" s="174"/>
      <c r="AA9" s="174" t="s">
        <v>229</v>
      </c>
      <c r="AB9" s="180" t="s">
        <v>225</v>
      </c>
    </row>
    <row r="10" spans="5:28" s="62" customFormat="1" ht="12.75" hidden="1" customHeight="1" outlineLevel="1" thickBot="1" x14ac:dyDescent="0.25">
      <c r="E10" s="67"/>
      <c r="F10" s="278" t="s">
        <v>271</v>
      </c>
      <c r="G10" s="356">
        <f t="shared" ref="G10:R10" si="8">G9/G$4/G$3</f>
        <v>4.3544304433363301</v>
      </c>
      <c r="H10" s="356">
        <f t="shared" si="8"/>
        <v>4.4566600920694777</v>
      </c>
      <c r="I10" s="356">
        <f t="shared" si="8"/>
        <v>3.3978171332621243</v>
      </c>
      <c r="J10" s="356">
        <f t="shared" si="8"/>
        <v>6.5237335423138436</v>
      </c>
      <c r="K10" s="356">
        <f t="shared" si="8"/>
        <v>6.9033270475914179</v>
      </c>
      <c r="L10" s="356">
        <f t="shared" ref="L10" si="9">L9/L$4/L$3</f>
        <v>7.5626706051455175</v>
      </c>
      <c r="M10" s="356">
        <f t="shared" si="8"/>
        <v>5.5912333680587603</v>
      </c>
      <c r="N10" s="356">
        <f t="shared" si="8"/>
        <v>4.6318884918175467</v>
      </c>
      <c r="O10" s="356">
        <f t="shared" si="8"/>
        <v>5.3626609347733405</v>
      </c>
      <c r="P10" s="356">
        <f t="shared" si="8"/>
        <v>5.3063969511953903</v>
      </c>
      <c r="Q10" s="356">
        <f t="shared" si="8"/>
        <v>5.2467263592367441</v>
      </c>
      <c r="R10" s="356">
        <f t="shared" si="8"/>
        <v>5.0835388287421042</v>
      </c>
      <c r="S10" s="280">
        <f>S9/S$4</f>
        <v>5.3509392715279338</v>
      </c>
      <c r="T10" s="325"/>
      <c r="U10" s="273"/>
      <c r="V10" s="330"/>
      <c r="W10" s="331"/>
      <c r="X10" s="178">
        <v>1364.9939999999999</v>
      </c>
      <c r="Y10" s="182" t="s">
        <v>223</v>
      </c>
      <c r="Z10" s="181"/>
      <c r="AA10" s="181" t="s">
        <v>230</v>
      </c>
      <c r="AB10" s="183" t="s">
        <v>225</v>
      </c>
    </row>
    <row r="11" spans="5:28" s="62" customFormat="1" ht="12.75" hidden="1" customHeight="1" outlineLevel="1" x14ac:dyDescent="0.2">
      <c r="E11" s="67"/>
      <c r="F11" s="275" t="s">
        <v>221</v>
      </c>
      <c r="G11" s="276">
        <f t="shared" ref="G11:R11" si="10">SUMIF($A$27:$A$1178,"=Testing",G$27:G$1178)</f>
        <v>16075.199999999999</v>
      </c>
      <c r="H11" s="276">
        <f t="shared" si="10"/>
        <v>16452.600000000002</v>
      </c>
      <c r="I11" s="276">
        <f t="shared" si="10"/>
        <v>1192</v>
      </c>
      <c r="J11" s="276">
        <f t="shared" si="10"/>
        <v>2673</v>
      </c>
      <c r="K11" s="276">
        <f t="shared" si="10"/>
        <v>1619</v>
      </c>
      <c r="L11" s="276">
        <f t="shared" si="10"/>
        <v>888</v>
      </c>
      <c r="M11" s="276">
        <f t="shared" si="10"/>
        <v>1958</v>
      </c>
      <c r="N11" s="276">
        <f t="shared" si="10"/>
        <v>2167</v>
      </c>
      <c r="O11" s="276">
        <f t="shared" si="10"/>
        <v>1880</v>
      </c>
      <c r="P11" s="276">
        <f t="shared" si="10"/>
        <v>3107</v>
      </c>
      <c r="Q11" s="276">
        <f t="shared" si="10"/>
        <v>2458</v>
      </c>
      <c r="R11" s="276">
        <f t="shared" si="10"/>
        <v>1789</v>
      </c>
      <c r="S11" s="277">
        <f>SUM(I11:R11)/S$3</f>
        <v>626.38095238095241</v>
      </c>
      <c r="T11" s="324">
        <f>SUM(I11:R11)</f>
        <v>19731</v>
      </c>
      <c r="U11" s="274"/>
      <c r="V11" s="328">
        <f>W11*0.9*0.9</f>
        <v>20393.01036</v>
      </c>
      <c r="W11" s="329">
        <f>X39</f>
        <v>25176.555999999997</v>
      </c>
      <c r="X11" s="173">
        <v>2426.6559999999999</v>
      </c>
      <c r="Y11" s="179" t="s">
        <v>223</v>
      </c>
      <c r="Z11" s="174"/>
      <c r="AA11" s="174" t="s">
        <v>229</v>
      </c>
      <c r="AB11" s="180" t="s">
        <v>225</v>
      </c>
    </row>
    <row r="12" spans="5:28" s="62" customFormat="1" ht="12.75" hidden="1" customHeight="1" outlineLevel="1" thickBot="1" x14ac:dyDescent="0.25">
      <c r="E12" s="67"/>
      <c r="F12" s="278" t="s">
        <v>272</v>
      </c>
      <c r="G12" s="279">
        <f t="shared" ref="G12:R12" si="11">G11/G$4/G$3</f>
        <v>3.3647871607598905</v>
      </c>
      <c r="H12" s="279">
        <f t="shared" si="11"/>
        <v>3.4437827984173248</v>
      </c>
      <c r="I12" s="279">
        <f t="shared" si="11"/>
        <v>2.6197917353482874</v>
      </c>
      <c r="J12" s="279">
        <f t="shared" si="11"/>
        <v>5.0355009409774487</v>
      </c>
      <c r="K12" s="279">
        <f t="shared" si="11"/>
        <v>5.3373860984004322</v>
      </c>
      <c r="L12" s="279">
        <f t="shared" ref="L12" si="12">L11/L$4/L$3</f>
        <v>5.8549707910804001</v>
      </c>
      <c r="M12" s="279">
        <f t="shared" si="11"/>
        <v>4.3033156189697541</v>
      </c>
      <c r="N12" s="279">
        <f t="shared" si="11"/>
        <v>3.5719937230493324</v>
      </c>
      <c r="O12" s="279">
        <f t="shared" si="11"/>
        <v>4.131886294005688</v>
      </c>
      <c r="P12" s="279">
        <f t="shared" si="11"/>
        <v>4.0971608666411719</v>
      </c>
      <c r="Q12" s="279">
        <f t="shared" si="11"/>
        <v>4.0516661611699396</v>
      </c>
      <c r="R12" s="279">
        <f t="shared" si="11"/>
        <v>3.9318854148809446</v>
      </c>
      <c r="S12" s="280">
        <f>S11/S$4</f>
        <v>4.1300024552698194</v>
      </c>
      <c r="T12" s="325"/>
      <c r="U12" s="273"/>
      <c r="V12" s="330"/>
      <c r="W12" s="331"/>
      <c r="X12" s="173">
        <v>0</v>
      </c>
      <c r="Y12" s="185" t="s">
        <v>226</v>
      </c>
      <c r="Z12" s="184"/>
      <c r="AA12" s="184" t="s">
        <v>231</v>
      </c>
      <c r="AB12" s="186" t="s">
        <v>225</v>
      </c>
    </row>
    <row r="13" spans="5:28" s="62" customFormat="1" ht="12.75" hidden="1" customHeight="1" outlineLevel="1" x14ac:dyDescent="0.2">
      <c r="E13" s="67"/>
      <c r="F13" s="275" t="s">
        <v>264</v>
      </c>
      <c r="G13" s="276">
        <f t="shared" ref="G13:R13" si="13">SUMIF($A$27:$A$1178,"=Sum Valid",G$27:G$1178)</f>
        <v>264</v>
      </c>
      <c r="H13" s="276">
        <f t="shared" si="13"/>
        <v>198</v>
      </c>
      <c r="I13" s="276">
        <f t="shared" si="13"/>
        <v>165</v>
      </c>
      <c r="J13" s="276">
        <f t="shared" si="13"/>
        <v>0</v>
      </c>
      <c r="K13" s="276">
        <f t="shared" si="13"/>
        <v>48</v>
      </c>
      <c r="L13" s="276">
        <f t="shared" si="13"/>
        <v>0</v>
      </c>
      <c r="M13" s="276">
        <f t="shared" si="13"/>
        <v>0</v>
      </c>
      <c r="N13" s="276">
        <f t="shared" si="13"/>
        <v>0</v>
      </c>
      <c r="O13" s="276">
        <f t="shared" si="13"/>
        <v>0</v>
      </c>
      <c r="P13" s="276">
        <f t="shared" si="13"/>
        <v>27</v>
      </c>
      <c r="Q13" s="276">
        <f t="shared" si="13"/>
        <v>0</v>
      </c>
      <c r="R13" s="276">
        <f t="shared" si="13"/>
        <v>0</v>
      </c>
      <c r="S13" s="277">
        <f>SUM(I13:R13)/S$3</f>
        <v>7.6190476190476186</v>
      </c>
      <c r="T13" s="324">
        <f>SUM(I13:R13)</f>
        <v>240</v>
      </c>
      <c r="U13" s="274"/>
      <c r="V13" s="328">
        <f>W13*0.9*0.9</f>
        <v>196.83</v>
      </c>
      <c r="W13" s="329">
        <v>243</v>
      </c>
      <c r="X13" s="173"/>
      <c r="Y13" s="185"/>
      <c r="Z13" s="184"/>
      <c r="AA13" s="184"/>
      <c r="AB13" s="186"/>
    </row>
    <row r="14" spans="5:28" s="62" customFormat="1" ht="12.75" hidden="1" customHeight="1" outlineLevel="1" thickBot="1" x14ac:dyDescent="0.25">
      <c r="E14" s="67"/>
      <c r="F14" s="278" t="s">
        <v>265</v>
      </c>
      <c r="G14" s="279">
        <f>G13/G$4/G$3</f>
        <v>5.5259269585486402E-2</v>
      </c>
      <c r="H14" s="279">
        <f t="shared" ref="H14:R18" si="14">H13/H$4/H$3</f>
        <v>4.1444452189114807E-2</v>
      </c>
      <c r="I14" s="279">
        <f t="shared" si="14"/>
        <v>0.36263895665475454</v>
      </c>
      <c r="J14" s="279">
        <f t="shared" si="14"/>
        <v>0</v>
      </c>
      <c r="K14" s="279">
        <f t="shared" si="14"/>
        <v>0.1582424538129838</v>
      </c>
      <c r="L14" s="279">
        <f t="shared" ref="L14" si="15">L13/L$4/L$3</f>
        <v>0</v>
      </c>
      <c r="M14" s="279">
        <f t="shared" si="14"/>
        <v>0</v>
      </c>
      <c r="N14" s="279">
        <f t="shared" si="14"/>
        <v>0</v>
      </c>
      <c r="O14" s="279">
        <f>O13/O$4/O$3</f>
        <v>0</v>
      </c>
      <c r="P14" s="279">
        <f t="shared" si="14"/>
        <v>3.5604552107921357E-2</v>
      </c>
      <c r="Q14" s="279">
        <f t="shared" si="14"/>
        <v>0</v>
      </c>
      <c r="R14" s="279">
        <f t="shared" si="14"/>
        <v>0</v>
      </c>
      <c r="S14" s="280">
        <f>S13/S$4</f>
        <v>5.0235699623169455E-2</v>
      </c>
      <c r="T14" s="325"/>
      <c r="U14" s="273"/>
      <c r="V14" s="332"/>
      <c r="W14" s="333"/>
      <c r="X14" s="173"/>
      <c r="Y14" s="185"/>
      <c r="Z14" s="184"/>
      <c r="AA14" s="184"/>
      <c r="AB14" s="186"/>
    </row>
    <row r="15" spans="5:28" s="62" customFormat="1" ht="12.75" hidden="1" customHeight="1" outlineLevel="1" x14ac:dyDescent="0.2">
      <c r="E15" s="67"/>
      <c r="F15" s="275" t="s">
        <v>266</v>
      </c>
      <c r="G15" s="276">
        <f t="shared" ref="G15:R15" si="16">SUMIF($A$27:$A$1178,"=Sum HW",G$27:G$1178)</f>
        <v>1600</v>
      </c>
      <c r="H15" s="276">
        <f t="shared" si="16"/>
        <v>3200</v>
      </c>
      <c r="I15" s="276">
        <f t="shared" si="16"/>
        <v>1280</v>
      </c>
      <c r="J15" s="276">
        <f t="shared" si="16"/>
        <v>960</v>
      </c>
      <c r="K15" s="276">
        <f t="shared" si="16"/>
        <v>960</v>
      </c>
      <c r="L15" s="276">
        <f t="shared" si="16"/>
        <v>0</v>
      </c>
      <c r="M15" s="276">
        <f t="shared" si="16"/>
        <v>0</v>
      </c>
      <c r="N15" s="276">
        <f t="shared" si="16"/>
        <v>0</v>
      </c>
      <c r="O15" s="276">
        <f t="shared" si="16"/>
        <v>0</v>
      </c>
      <c r="P15" s="276">
        <f t="shared" si="16"/>
        <v>321</v>
      </c>
      <c r="Q15" s="276">
        <f t="shared" si="16"/>
        <v>160</v>
      </c>
      <c r="R15" s="276">
        <f t="shared" si="16"/>
        <v>0</v>
      </c>
      <c r="S15" s="277">
        <f>SUM(I15:R15)/S$3</f>
        <v>116.85714285714286</v>
      </c>
      <c r="T15" s="324">
        <f>SUM(I15:R15)</f>
        <v>3681</v>
      </c>
      <c r="U15" s="274"/>
      <c r="V15" s="328">
        <f>W15*0.9*0.9</f>
        <v>2702.9700000000003</v>
      </c>
      <c r="W15" s="329">
        <v>3337</v>
      </c>
      <c r="X15" s="173"/>
      <c r="Y15" s="185"/>
      <c r="Z15" s="184"/>
      <c r="AA15" s="184"/>
      <c r="AB15" s="186"/>
    </row>
    <row r="16" spans="5:28" s="62" customFormat="1" ht="12.75" hidden="1" customHeight="1" outlineLevel="1" thickBot="1" x14ac:dyDescent="0.25">
      <c r="E16" s="67"/>
      <c r="F16" s="278" t="s">
        <v>267</v>
      </c>
      <c r="G16" s="279">
        <f>G15/G$4/G$3</f>
        <v>0.33490466415446307</v>
      </c>
      <c r="H16" s="279">
        <f t="shared" si="14"/>
        <v>0.66980932830892614</v>
      </c>
      <c r="I16" s="279">
        <f t="shared" si="14"/>
        <v>2.8131991788974897</v>
      </c>
      <c r="J16" s="279">
        <f t="shared" si="14"/>
        <v>1.8084851864341007</v>
      </c>
      <c r="K16" s="279">
        <f t="shared" si="14"/>
        <v>3.1648490762596762</v>
      </c>
      <c r="L16" s="279">
        <f t="shared" ref="L16" si="17">L15/L$4/L$3</f>
        <v>0</v>
      </c>
      <c r="M16" s="279">
        <f t="shared" si="14"/>
        <v>0</v>
      </c>
      <c r="N16" s="279">
        <f t="shared" si="14"/>
        <v>0</v>
      </c>
      <c r="O16" s="279">
        <f>O15/O$4/O$3</f>
        <v>0</v>
      </c>
      <c r="P16" s="279">
        <f t="shared" si="14"/>
        <v>0.42329856394973164</v>
      </c>
      <c r="Q16" s="279">
        <f t="shared" si="14"/>
        <v>0.26373742302163966</v>
      </c>
      <c r="R16" s="279">
        <f t="shared" si="14"/>
        <v>0</v>
      </c>
      <c r="S16" s="280">
        <f>S15/S$4</f>
        <v>0.77049004297036161</v>
      </c>
      <c r="T16" s="325"/>
      <c r="U16" s="273"/>
      <c r="V16" s="332"/>
      <c r="W16" s="333"/>
      <c r="X16" s="173"/>
      <c r="Y16" s="185"/>
      <c r="Z16" s="184"/>
      <c r="AA16" s="184"/>
      <c r="AB16" s="186"/>
    </row>
    <row r="17" spans="1:28" s="62" customFormat="1" ht="12.75" hidden="1" customHeight="1" outlineLevel="1" x14ac:dyDescent="0.2">
      <c r="E17" s="67"/>
      <c r="F17" s="275" t="s">
        <v>268</v>
      </c>
      <c r="G17" s="276">
        <f t="shared" ref="G17:R17" si="18">SUMIF($A$27:$A$1178,"=Sum Mech",G$27:G$1178)</f>
        <v>732</v>
      </c>
      <c r="H17" s="276">
        <f t="shared" si="18"/>
        <v>732</v>
      </c>
      <c r="I17" s="276">
        <f t="shared" si="18"/>
        <v>294</v>
      </c>
      <c r="J17" s="276">
        <f t="shared" si="18"/>
        <v>222</v>
      </c>
      <c r="K17" s="276">
        <f t="shared" si="18"/>
        <v>222</v>
      </c>
      <c r="L17" s="276">
        <f t="shared" si="18"/>
        <v>0</v>
      </c>
      <c r="M17" s="276">
        <f t="shared" si="18"/>
        <v>0</v>
      </c>
      <c r="N17" s="276">
        <f t="shared" si="18"/>
        <v>0</v>
      </c>
      <c r="O17" s="276">
        <f t="shared" si="18"/>
        <v>0</v>
      </c>
      <c r="P17" s="276">
        <f t="shared" si="18"/>
        <v>75</v>
      </c>
      <c r="Q17" s="276">
        <f t="shared" si="18"/>
        <v>0</v>
      </c>
      <c r="R17" s="276">
        <f t="shared" si="18"/>
        <v>0</v>
      </c>
      <c r="S17" s="277">
        <f>SUM(I17:R17)/S$3</f>
        <v>25.80952380952381</v>
      </c>
      <c r="T17" s="324">
        <f>SUM(I17:R17)</f>
        <v>813</v>
      </c>
      <c r="U17" s="274"/>
      <c r="V17" s="328">
        <f>W17*0.9*0.9</f>
        <v>920.97</v>
      </c>
      <c r="W17" s="329">
        <v>1137</v>
      </c>
      <c r="X17" s="173"/>
      <c r="Y17" s="185"/>
      <c r="Z17" s="184"/>
      <c r="AA17" s="184"/>
      <c r="AB17" s="186"/>
    </row>
    <row r="18" spans="1:28" s="62" customFormat="1" ht="12.75" hidden="1" customHeight="1" outlineLevel="1" thickBot="1" x14ac:dyDescent="0.25">
      <c r="E18" s="67"/>
      <c r="F18" s="278" t="s">
        <v>269</v>
      </c>
      <c r="G18" s="279">
        <f>G17/G$4/G$3</f>
        <v>0.15321888385066684</v>
      </c>
      <c r="H18" s="279">
        <f t="shared" si="14"/>
        <v>0.15321888385066684</v>
      </c>
      <c r="I18" s="279">
        <f t="shared" si="14"/>
        <v>0.64615668640301716</v>
      </c>
      <c r="J18" s="279">
        <f t="shared" si="14"/>
        <v>0.41821219936288573</v>
      </c>
      <c r="K18" s="279">
        <f t="shared" si="14"/>
        <v>0.73187134888505001</v>
      </c>
      <c r="L18" s="279">
        <f t="shared" ref="L18" si="19">L17/L$4/L$3</f>
        <v>0</v>
      </c>
      <c r="M18" s="279">
        <f t="shared" si="14"/>
        <v>0</v>
      </c>
      <c r="N18" s="279">
        <f t="shared" si="14"/>
        <v>0</v>
      </c>
      <c r="O18" s="279">
        <f>O17/O$4/O$3</f>
        <v>0</v>
      </c>
      <c r="P18" s="279">
        <f t="shared" si="14"/>
        <v>9.8901533633114866E-2</v>
      </c>
      <c r="Q18" s="279">
        <f t="shared" si="14"/>
        <v>0</v>
      </c>
      <c r="R18" s="279">
        <f t="shared" si="14"/>
        <v>0</v>
      </c>
      <c r="S18" s="280">
        <f>S17/S$4</f>
        <v>0.17017343247348654</v>
      </c>
      <c r="T18" s="325"/>
      <c r="U18" s="273"/>
      <c r="V18" s="330"/>
      <c r="W18" s="333"/>
      <c r="X18" s="173"/>
      <c r="Y18" s="185"/>
      <c r="Z18" s="184"/>
      <c r="AA18" s="184"/>
      <c r="AB18" s="186"/>
    </row>
    <row r="19" spans="1:28" s="62" customFormat="1" ht="12.75" hidden="1" customHeight="1" outlineLevel="1" x14ac:dyDescent="0.2">
      <c r="E19" s="67"/>
      <c r="F19" s="275" t="s">
        <v>280</v>
      </c>
      <c r="G19" s="312"/>
      <c r="H19" s="312"/>
      <c r="I19" s="313">
        <v>0.8</v>
      </c>
      <c r="J19" s="313">
        <v>0.8</v>
      </c>
      <c r="K19" s="313">
        <v>0.8</v>
      </c>
      <c r="L19" s="313">
        <v>0.8</v>
      </c>
      <c r="M19" s="313">
        <v>0.8</v>
      </c>
      <c r="N19" s="313">
        <v>0.8</v>
      </c>
      <c r="O19" s="313">
        <v>0.8</v>
      </c>
      <c r="P19" s="313">
        <v>0.8</v>
      </c>
      <c r="Q19" s="313">
        <v>0.8</v>
      </c>
      <c r="R19" s="313">
        <v>0.8</v>
      </c>
      <c r="S19" s="320"/>
      <c r="T19" s="324"/>
      <c r="U19" s="274"/>
      <c r="V19" s="334"/>
      <c r="W19" s="335"/>
      <c r="X19" s="178"/>
      <c r="Y19" s="182"/>
      <c r="Z19" s="181"/>
      <c r="AA19" s="181"/>
      <c r="AB19" s="183"/>
    </row>
    <row r="20" spans="1:28" s="62" customFormat="1" ht="12.75" hidden="1" customHeight="1" outlineLevel="1" thickBot="1" x14ac:dyDescent="0.25">
      <c r="E20" s="67"/>
      <c r="F20" s="278" t="s">
        <v>276</v>
      </c>
      <c r="G20" s="321"/>
      <c r="H20" s="322"/>
      <c r="I20" s="314">
        <f t="shared" ref="I20:R20" si="20">CEILING((I$3*I$4)*I19,1)</f>
        <v>364</v>
      </c>
      <c r="J20" s="314">
        <f t="shared" si="20"/>
        <v>425</v>
      </c>
      <c r="K20" s="314">
        <f t="shared" si="20"/>
        <v>243</v>
      </c>
      <c r="L20" s="314">
        <f t="shared" ref="L20" si="21">CEILING((L$3*L$4)*L19,1)</f>
        <v>122</v>
      </c>
      <c r="M20" s="314">
        <f t="shared" si="20"/>
        <v>364</v>
      </c>
      <c r="N20" s="314">
        <f t="shared" si="20"/>
        <v>486</v>
      </c>
      <c r="O20" s="314">
        <f t="shared" si="20"/>
        <v>364</v>
      </c>
      <c r="P20" s="314">
        <f t="shared" si="20"/>
        <v>607</v>
      </c>
      <c r="Q20" s="314">
        <f t="shared" si="20"/>
        <v>486</v>
      </c>
      <c r="R20" s="314">
        <f t="shared" si="20"/>
        <v>364</v>
      </c>
      <c r="S20" s="317">
        <f>SUM(I20:R20)/S$3</f>
        <v>121.42857142857143</v>
      </c>
      <c r="T20" s="325">
        <f>SUM(I20:R20)</f>
        <v>3825</v>
      </c>
      <c r="U20" s="273"/>
      <c r="V20" s="332">
        <f>W20*0.9*0.9</f>
        <v>4054.0321799999992</v>
      </c>
      <c r="W20" s="333">
        <f>X4</f>
        <v>5004.9779999999992</v>
      </c>
      <c r="X20" s="178"/>
      <c r="Y20" s="182"/>
      <c r="Z20" s="181"/>
      <c r="AA20" s="181"/>
      <c r="AB20" s="183"/>
    </row>
    <row r="21" spans="1:28" s="62" customFormat="1" ht="12.75" hidden="1" customHeight="1" outlineLevel="1" x14ac:dyDescent="0.2">
      <c r="E21" s="67"/>
      <c r="F21" s="275" t="s">
        <v>279</v>
      </c>
      <c r="G21" s="312"/>
      <c r="H21" s="312"/>
      <c r="I21" s="313">
        <v>0.1</v>
      </c>
      <c r="J21" s="313">
        <v>0.3</v>
      </c>
      <c r="K21" s="313">
        <v>0.3</v>
      </c>
      <c r="L21" s="313">
        <v>0.3</v>
      </c>
      <c r="M21" s="313">
        <v>0.2</v>
      </c>
      <c r="N21" s="313">
        <v>0.2</v>
      </c>
      <c r="O21" s="313">
        <v>0.2</v>
      </c>
      <c r="P21" s="313">
        <v>0.2</v>
      </c>
      <c r="Q21" s="313">
        <v>0.2</v>
      </c>
      <c r="R21" s="313">
        <v>0.2</v>
      </c>
      <c r="S21" s="320"/>
      <c r="T21" s="324"/>
      <c r="U21" s="274"/>
      <c r="V21" s="334"/>
      <c r="W21" s="335"/>
      <c r="X21" s="173"/>
      <c r="Y21" s="185"/>
      <c r="Z21" s="184"/>
      <c r="AA21" s="184"/>
      <c r="AB21" s="186"/>
    </row>
    <row r="22" spans="1:28" s="62" customFormat="1" ht="12.75" hidden="1" customHeight="1" outlineLevel="1" thickBot="1" x14ac:dyDescent="0.25">
      <c r="E22" s="67"/>
      <c r="F22" s="278" t="s">
        <v>277</v>
      </c>
      <c r="G22" s="279"/>
      <c r="H22" s="279"/>
      <c r="I22" s="314">
        <f t="shared" ref="I22:R22" si="22">CEILING((I$3*I$4)*I21,1)</f>
        <v>46</v>
      </c>
      <c r="J22" s="314">
        <f t="shared" si="22"/>
        <v>160</v>
      </c>
      <c r="K22" s="314">
        <f t="shared" si="22"/>
        <v>91</v>
      </c>
      <c r="L22" s="314">
        <f t="shared" ref="L22" si="23">CEILING((L$3*L$4)*L21,1)</f>
        <v>46</v>
      </c>
      <c r="M22" s="314">
        <f t="shared" si="22"/>
        <v>91</v>
      </c>
      <c r="N22" s="314">
        <f t="shared" si="22"/>
        <v>122</v>
      </c>
      <c r="O22" s="314">
        <f t="shared" si="22"/>
        <v>91</v>
      </c>
      <c r="P22" s="314">
        <f t="shared" si="22"/>
        <v>152</v>
      </c>
      <c r="Q22" s="314">
        <f t="shared" si="22"/>
        <v>122</v>
      </c>
      <c r="R22" s="314">
        <f t="shared" si="22"/>
        <v>91</v>
      </c>
      <c r="S22" s="317">
        <f>SUM(I22:R22)/S$3</f>
        <v>32.126984126984127</v>
      </c>
      <c r="T22" s="325">
        <f>SUM(I22:R22)</f>
        <v>1012</v>
      </c>
      <c r="U22" s="273"/>
      <c r="V22" s="332">
        <f>W22*0.9*0.9</f>
        <v>1228.4946000000002</v>
      </c>
      <c r="W22" s="333">
        <f>X47</f>
        <v>1516.66</v>
      </c>
      <c r="X22" s="173"/>
      <c r="Y22" s="185"/>
      <c r="Z22" s="184"/>
      <c r="AA22" s="184"/>
      <c r="AB22" s="186"/>
    </row>
    <row r="23" spans="1:28" s="62" customFormat="1" ht="12.75" hidden="1" customHeight="1" outlineLevel="1" x14ac:dyDescent="0.2">
      <c r="E23" s="67"/>
      <c r="F23" s="275" t="s">
        <v>278</v>
      </c>
      <c r="G23" s="312"/>
      <c r="H23" s="312"/>
      <c r="I23" s="313">
        <v>0.15</v>
      </c>
      <c r="J23" s="313">
        <v>0.15</v>
      </c>
      <c r="K23" s="313">
        <v>0.15</v>
      </c>
      <c r="L23" s="313">
        <v>0.15</v>
      </c>
      <c r="M23" s="313">
        <v>0.15</v>
      </c>
      <c r="N23" s="313">
        <v>0.15</v>
      </c>
      <c r="O23" s="313">
        <v>0.15</v>
      </c>
      <c r="P23" s="313">
        <v>0.15</v>
      </c>
      <c r="Q23" s="313">
        <v>0.15</v>
      </c>
      <c r="R23" s="313">
        <v>0.15</v>
      </c>
      <c r="S23" s="320"/>
      <c r="T23" s="324"/>
      <c r="U23" s="274"/>
      <c r="V23" s="334"/>
      <c r="W23" s="335"/>
      <c r="X23" s="173"/>
      <c r="Y23" s="185"/>
      <c r="Z23" s="184"/>
      <c r="AA23" s="184"/>
      <c r="AB23" s="186"/>
    </row>
    <row r="24" spans="1:28" s="62" customFormat="1" ht="12.75" hidden="1" customHeight="1" outlineLevel="1" thickBot="1" x14ac:dyDescent="0.25">
      <c r="E24" s="67"/>
      <c r="F24" s="278" t="s">
        <v>281</v>
      </c>
      <c r="G24" s="279"/>
      <c r="H24" s="279"/>
      <c r="I24" s="314">
        <f>CEILING((I$3*I$4)*I23,1)</f>
        <v>69</v>
      </c>
      <c r="J24" s="314">
        <f t="shared" ref="J24:R24" si="24">CEILING((J$3*J$4)*J23,1)</f>
        <v>80</v>
      </c>
      <c r="K24" s="314">
        <f t="shared" si="24"/>
        <v>46</v>
      </c>
      <c r="L24" s="314">
        <f t="shared" ref="L24" si="25">CEILING((L$3*L$4)*L23,1)</f>
        <v>23</v>
      </c>
      <c r="M24" s="314">
        <f t="shared" si="24"/>
        <v>69</v>
      </c>
      <c r="N24" s="314">
        <f t="shared" si="24"/>
        <v>91</v>
      </c>
      <c r="O24" s="314">
        <f t="shared" si="24"/>
        <v>69</v>
      </c>
      <c r="P24" s="314">
        <f t="shared" si="24"/>
        <v>114</v>
      </c>
      <c r="Q24" s="314">
        <f t="shared" si="24"/>
        <v>91</v>
      </c>
      <c r="R24" s="314">
        <f t="shared" si="24"/>
        <v>69</v>
      </c>
      <c r="S24" s="317">
        <f>SUM(I24:R24)/S$3</f>
        <v>22.888888888888889</v>
      </c>
      <c r="T24" s="325">
        <f>SUM(I24:R24)</f>
        <v>721</v>
      </c>
      <c r="U24" s="273"/>
      <c r="V24" s="332">
        <f>W24*0.9*0.9</f>
        <v>534.39515099999994</v>
      </c>
      <c r="W24" s="333">
        <f>X6</f>
        <v>659.74709999999993</v>
      </c>
      <c r="X24" s="173"/>
      <c r="Y24" s="185"/>
      <c r="Z24" s="184"/>
      <c r="AA24" s="184"/>
      <c r="AB24" s="186"/>
    </row>
    <row r="25" spans="1:28" s="62" customFormat="1" ht="12.75" customHeight="1" collapsed="1" thickBot="1" x14ac:dyDescent="0.25">
      <c r="E25" s="67"/>
      <c r="F25" s="281"/>
      <c r="G25" s="282"/>
      <c r="H25" s="282"/>
      <c r="I25" s="282"/>
      <c r="J25" s="282"/>
      <c r="K25" s="282"/>
      <c r="L25" s="282"/>
      <c r="M25" s="282"/>
      <c r="N25" s="282"/>
      <c r="O25" s="282"/>
      <c r="P25" s="282"/>
      <c r="Q25" s="282"/>
      <c r="R25" s="282"/>
      <c r="T25" s="67"/>
      <c r="V25" s="67"/>
      <c r="W25" s="67"/>
      <c r="X25" s="173"/>
      <c r="Y25" s="185"/>
      <c r="Z25" s="184"/>
      <c r="AA25" s="184"/>
      <c r="AB25" s="186"/>
    </row>
    <row r="26" spans="1:28" s="67" customFormat="1" ht="13.5" thickBot="1" x14ac:dyDescent="0.25">
      <c r="A26" s="114"/>
      <c r="B26" s="114"/>
      <c r="C26" s="114" t="s">
        <v>55</v>
      </c>
      <c r="D26" s="114" t="s">
        <v>151</v>
      </c>
      <c r="E26" s="159" t="s">
        <v>217</v>
      </c>
      <c r="F26" s="283" t="s">
        <v>152</v>
      </c>
      <c r="G26" s="284" t="s">
        <v>153</v>
      </c>
      <c r="H26" s="285" t="s">
        <v>153</v>
      </c>
      <c r="I26" s="290" t="s">
        <v>153</v>
      </c>
      <c r="J26" s="291" t="s">
        <v>153</v>
      </c>
      <c r="K26" s="291" t="s">
        <v>153</v>
      </c>
      <c r="L26" s="291" t="s">
        <v>153</v>
      </c>
      <c r="M26" s="291" t="s">
        <v>153</v>
      </c>
      <c r="N26" s="291" t="s">
        <v>153</v>
      </c>
      <c r="O26" s="291" t="s">
        <v>153</v>
      </c>
      <c r="P26" s="291" t="s">
        <v>153</v>
      </c>
      <c r="Q26" s="291" t="s">
        <v>153</v>
      </c>
      <c r="R26" s="292" t="s">
        <v>153</v>
      </c>
      <c r="V26" s="67" t="s">
        <v>339</v>
      </c>
      <c r="W26" s="67" t="s">
        <v>340</v>
      </c>
      <c r="X26" s="173">
        <v>0</v>
      </c>
      <c r="Y26" s="187" t="s">
        <v>232</v>
      </c>
      <c r="Z26" s="174"/>
      <c r="AA26" s="174"/>
      <c r="AB26" s="180"/>
    </row>
    <row r="27" spans="1:28" ht="13.5" thickBot="1" x14ac:dyDescent="0.25">
      <c r="A27" s="204" t="s">
        <v>50</v>
      </c>
      <c r="B27" s="205">
        <v>1</v>
      </c>
      <c r="C27" s="206" t="str">
        <f>Feature_Plan!E11</f>
        <v>Accelerometer driver implementation</v>
      </c>
      <c r="D27" s="207"/>
      <c r="E27" s="259">
        <v>50</v>
      </c>
      <c r="F27" s="259">
        <v>1</v>
      </c>
      <c r="G27" s="208"/>
      <c r="H27" s="209"/>
      <c r="I27" s="210">
        <f>IF(VLOOKUP($C27,Feature_Plan!$E$11:$R$40,Feature_Plan!I$1,0)=0,"",VLOOKUP($C27,Feature_Plan!$E$11:$R$40,Feature_Plan!I$1,0))</f>
        <v>1</v>
      </c>
      <c r="J27" s="211">
        <f>IF(VLOOKUP($C27,Feature_Plan!$E$11:$R$40,Feature_Plan!J$1,0)=0,"",VLOOKUP($C27,Feature_Plan!$E$11:$R$40,Feature_Plan!J$1,0))</f>
        <v>1.1000000000000001</v>
      </c>
      <c r="K27" s="211" t="str">
        <f>IF(VLOOKUP($C27,Feature_Plan!$E$11:$R$40,Feature_Plan!K$1,0)=0,"",VLOOKUP($C27,Feature_Plan!$E$11:$R$40,Feature_Plan!K$1,0))</f>
        <v/>
      </c>
      <c r="L27" s="211" t="str">
        <f>IF(VLOOKUP($C27,Feature_Plan!$E$11:$R$40,Feature_Plan!L$1,0)=0,"",VLOOKUP($C27,Feature_Plan!$E$11:$R$40,Feature_Plan!L$1,0))</f>
        <v/>
      </c>
      <c r="M27" s="211" t="str">
        <f>IF(VLOOKUP($C27,Feature_Plan!$E$11:$R$40,Feature_Plan!M$1,0)=0,"",VLOOKUP($C27,Feature_Plan!$E$11:$R$40,Feature_Plan!M$1,0))</f>
        <v/>
      </c>
      <c r="N27" s="211" t="str">
        <f>IF(VLOOKUP($C27,Feature_Plan!$E$11:$R$40,Feature_Plan!N$1,0)=0,"",VLOOKUP($C27,Feature_Plan!$E$11:$R$40,Feature_Plan!N$1,0))</f>
        <v/>
      </c>
      <c r="O27" s="211" t="str">
        <f>IF(VLOOKUP($C27,Feature_Plan!$E$11:$R$40,Feature_Plan!O$1,0)=0,"",VLOOKUP($C27,Feature_Plan!$E$11:$R$40,Feature_Plan!O$1,0))</f>
        <v/>
      </c>
      <c r="P27" s="211" t="str">
        <f>IF(VLOOKUP($C27,Feature_Plan!$E$11:$R$40,Feature_Plan!P$1,0)=0,"",VLOOKUP($C27,Feature_Plan!$E$11:$R$40,Feature_Plan!P$1,0))</f>
        <v/>
      </c>
      <c r="Q27" s="211">
        <f>IF(VLOOKUP($C27,Feature_Plan!$E$11:$R$40,Feature_Plan!Q$1,0)=0,"",VLOOKUP($C27,Feature_Plan!$E$11:$R$40,Feature_Plan!Q$1,0))</f>
        <v>1.2</v>
      </c>
      <c r="R27" s="212" t="str">
        <f>IF(VLOOKUP($C27,Feature_Plan!$E$11:$R$40,Feature_Plan!R$1,0)=0,"",VLOOKUP($C27,Feature_Plan!$E$11:$R$40,Feature_Plan!R$1,0))</f>
        <v/>
      </c>
      <c r="V27" s="136">
        <v>878409</v>
      </c>
      <c r="W27" s="136" t="s">
        <v>133</v>
      </c>
      <c r="X27" s="178">
        <v>3336.652</v>
      </c>
      <c r="Y27" s="175" t="s">
        <v>233</v>
      </c>
      <c r="Z27" s="188"/>
      <c r="AA27" s="176"/>
      <c r="AB27" s="177"/>
    </row>
    <row r="28" spans="1:28" x14ac:dyDescent="0.2">
      <c r="A28" s="213" t="s">
        <v>154</v>
      </c>
      <c r="B28" s="214">
        <v>2</v>
      </c>
      <c r="C28" s="215"/>
      <c r="D28" s="216"/>
      <c r="E28" s="217"/>
      <c r="F28" s="216"/>
      <c r="G28" s="218"/>
      <c r="H28" s="219"/>
      <c r="I28" s="220">
        <f>IF(I27="","",I27)</f>
        <v>1</v>
      </c>
      <c r="J28" s="218">
        <f>IF(J27="","",J27-(SUM($I28:I28)))</f>
        <v>0.10000000000000009</v>
      </c>
      <c r="K28" s="218" t="str">
        <f>IF(K27="","",K27-(SUM($I28:J28)))</f>
        <v/>
      </c>
      <c r="L28" s="218" t="str">
        <f>IF(L27="","",L27-(SUM($I28:K28)))</f>
        <v/>
      </c>
      <c r="M28" s="218" t="str">
        <f>IF(M27="","",M27-(SUM($I28:L28)))</f>
        <v/>
      </c>
      <c r="N28" s="218" t="str">
        <f>IF(N27="","",N27-(SUM($I28:M28)))</f>
        <v/>
      </c>
      <c r="O28" s="218" t="str">
        <f>IF(O27="","",O27-(SUM($I28:N28)))</f>
        <v/>
      </c>
      <c r="P28" s="218" t="str">
        <f>IF(P27="","",P27-(SUM($I28:O28)))</f>
        <v/>
      </c>
      <c r="Q28" s="218">
        <f>IF(Q27="","",Q27-(SUM($I28:P28)))</f>
        <v>9.9999999999999867E-2</v>
      </c>
      <c r="R28" s="221" t="str">
        <f>IF(R27="","",R27-(SUM($I28:Q28)))</f>
        <v/>
      </c>
      <c r="X28" s="173">
        <v>3260.819</v>
      </c>
      <c r="Y28" s="179" t="s">
        <v>223</v>
      </c>
      <c r="Z28" s="174" t="s">
        <v>234</v>
      </c>
      <c r="AA28" s="174" t="s">
        <v>234</v>
      </c>
      <c r="AB28" s="180" t="s">
        <v>225</v>
      </c>
    </row>
    <row r="29" spans="1:28" ht="13.5" thickBot="1" x14ac:dyDescent="0.25">
      <c r="A29" s="222" t="s">
        <v>155</v>
      </c>
      <c r="B29" s="214">
        <v>3</v>
      </c>
      <c r="C29" s="223"/>
      <c r="D29" s="224"/>
      <c r="E29" s="225"/>
      <c r="F29" s="224"/>
      <c r="G29" s="226">
        <f>SUM(G33:G67)</f>
        <v>552</v>
      </c>
      <c r="H29" s="227">
        <f>SUM(H33:H67)</f>
        <v>552</v>
      </c>
      <c r="I29" s="228">
        <f>SUM(I33:I67)</f>
        <v>552</v>
      </c>
      <c r="J29" s="226">
        <f t="shared" ref="J29:R29" si="26">SUM(J33:J67)</f>
        <v>70</v>
      </c>
      <c r="K29" s="226">
        <f t="shared" si="26"/>
        <v>0</v>
      </c>
      <c r="L29" s="226">
        <f t="shared" ref="L29:M29" si="27">SUM(L33:L67)</f>
        <v>0</v>
      </c>
      <c r="M29" s="226">
        <f t="shared" si="27"/>
        <v>0</v>
      </c>
      <c r="N29" s="226">
        <f t="shared" si="26"/>
        <v>0</v>
      </c>
      <c r="O29" s="226">
        <f t="shared" si="26"/>
        <v>0</v>
      </c>
      <c r="P29" s="226">
        <f t="shared" si="26"/>
        <v>0</v>
      </c>
      <c r="Q29" s="226">
        <f t="shared" si="26"/>
        <v>70</v>
      </c>
      <c r="R29" s="229">
        <f t="shared" si="26"/>
        <v>0</v>
      </c>
      <c r="S29" s="67">
        <f>SUM(I29:R29)</f>
        <v>692</v>
      </c>
      <c r="X29" s="173">
        <v>75.832999999999998</v>
      </c>
      <c r="Y29" s="185" t="s">
        <v>226</v>
      </c>
      <c r="Z29" s="184" t="s">
        <v>234</v>
      </c>
      <c r="AA29" s="184" t="s">
        <v>234</v>
      </c>
      <c r="AB29" s="186" t="s">
        <v>225</v>
      </c>
    </row>
    <row r="30" spans="1:28" x14ac:dyDescent="0.2">
      <c r="A30" s="230" t="s">
        <v>215</v>
      </c>
      <c r="B30" s="214">
        <v>4</v>
      </c>
      <c r="C30" s="262" t="str">
        <f>CONCATENATE(C27,"\",A30)</f>
        <v>Accelerometer driver implementation\Sys Eng</v>
      </c>
      <c r="D30" s="231"/>
      <c r="E30" s="232"/>
      <c r="F30" s="231"/>
      <c r="G30" s="233">
        <f>SUM(G33:G45)</f>
        <v>84</v>
      </c>
      <c r="H30" s="234">
        <f t="shared" ref="H30:R30" si="28">SUM(H33:H45)</f>
        <v>84</v>
      </c>
      <c r="I30" s="235">
        <f t="shared" si="28"/>
        <v>84</v>
      </c>
      <c r="J30" s="233">
        <f t="shared" si="28"/>
        <v>16</v>
      </c>
      <c r="K30" s="233">
        <f t="shared" si="28"/>
        <v>0</v>
      </c>
      <c r="L30" s="233">
        <f t="shared" ref="L30:M30" si="29">SUM(L33:L45)</f>
        <v>0</v>
      </c>
      <c r="M30" s="233">
        <f t="shared" si="29"/>
        <v>0</v>
      </c>
      <c r="N30" s="233">
        <f t="shared" si="28"/>
        <v>0</v>
      </c>
      <c r="O30" s="233">
        <f t="shared" si="28"/>
        <v>0</v>
      </c>
      <c r="P30" s="233">
        <f t="shared" si="28"/>
        <v>0</v>
      </c>
      <c r="Q30" s="233">
        <f t="shared" si="28"/>
        <v>16</v>
      </c>
      <c r="R30" s="236">
        <f t="shared" si="28"/>
        <v>0</v>
      </c>
      <c r="S30" s="67">
        <f>SUM(I30:R30)</f>
        <v>116</v>
      </c>
      <c r="X30" s="178">
        <v>1137.4950000000001</v>
      </c>
      <c r="Y30" s="185" t="s">
        <v>226</v>
      </c>
      <c r="Z30" s="184" t="s">
        <v>235</v>
      </c>
      <c r="AA30" s="184"/>
      <c r="AB30" s="186"/>
    </row>
    <row r="31" spans="1:28" x14ac:dyDescent="0.2">
      <c r="A31" s="237" t="s">
        <v>216</v>
      </c>
      <c r="B31" s="214">
        <v>5</v>
      </c>
      <c r="C31" s="263" t="str">
        <f>CONCATENATE(C27,"\",A31)</f>
        <v>Accelerometer driver implementation\SW Dev</v>
      </c>
      <c r="D31" s="238"/>
      <c r="E31" s="239"/>
      <c r="F31" s="238"/>
      <c r="G31" s="240">
        <f>SUM(G46:G58)</f>
        <v>264</v>
      </c>
      <c r="H31" s="241">
        <f>SUM(H46:H58)</f>
        <v>264</v>
      </c>
      <c r="I31" s="242">
        <f>SUM(I46:I58)</f>
        <v>264</v>
      </c>
      <c r="J31" s="240">
        <f t="shared" ref="J31:R31" si="30">SUM(J46:J58)</f>
        <v>30</v>
      </c>
      <c r="K31" s="240">
        <f t="shared" si="30"/>
        <v>0</v>
      </c>
      <c r="L31" s="240">
        <f t="shared" ref="L31:M31" si="31">SUM(L46:L58)</f>
        <v>0</v>
      </c>
      <c r="M31" s="240">
        <f t="shared" si="31"/>
        <v>0</v>
      </c>
      <c r="N31" s="240">
        <f t="shared" si="30"/>
        <v>0</v>
      </c>
      <c r="O31" s="240">
        <f t="shared" si="30"/>
        <v>0</v>
      </c>
      <c r="P31" s="240">
        <f t="shared" si="30"/>
        <v>0</v>
      </c>
      <c r="Q31" s="240">
        <f t="shared" si="30"/>
        <v>30</v>
      </c>
      <c r="R31" s="243">
        <f t="shared" si="30"/>
        <v>0</v>
      </c>
      <c r="S31" s="67">
        <f>SUM(I31:R31)</f>
        <v>324</v>
      </c>
      <c r="X31" s="178">
        <v>37006.503999999994</v>
      </c>
      <c r="Y31" s="175" t="s">
        <v>236</v>
      </c>
      <c r="Z31" s="188"/>
      <c r="AA31" s="176"/>
      <c r="AB31" s="177"/>
    </row>
    <row r="32" spans="1:28" ht="13.5" thickBot="1" x14ac:dyDescent="0.25">
      <c r="A32" s="244" t="s">
        <v>92</v>
      </c>
      <c r="B32" s="214">
        <v>6</v>
      </c>
      <c r="C32" s="264" t="str">
        <f>CONCATENATE(C27,"\",A32)</f>
        <v>Accelerometer driver implementation\Testing</v>
      </c>
      <c r="D32" s="245"/>
      <c r="E32" s="246"/>
      <c r="F32" s="245"/>
      <c r="G32" s="247">
        <f>SUM(G59:G67)</f>
        <v>204</v>
      </c>
      <c r="H32" s="248">
        <f>SUM(H59:H67)</f>
        <v>204</v>
      </c>
      <c r="I32" s="242">
        <f>SUM(I59:I67)</f>
        <v>204</v>
      </c>
      <c r="J32" s="240">
        <f t="shared" ref="J32:R32" si="32">SUM(J59:J67)</f>
        <v>24</v>
      </c>
      <c r="K32" s="240">
        <f t="shared" si="32"/>
        <v>0</v>
      </c>
      <c r="L32" s="240">
        <f t="shared" ref="L32:M32" si="33">SUM(L59:L67)</f>
        <v>0</v>
      </c>
      <c r="M32" s="240">
        <f t="shared" si="33"/>
        <v>0</v>
      </c>
      <c r="N32" s="240">
        <f t="shared" si="32"/>
        <v>0</v>
      </c>
      <c r="O32" s="240">
        <f t="shared" si="32"/>
        <v>0</v>
      </c>
      <c r="P32" s="240">
        <f t="shared" si="32"/>
        <v>0</v>
      </c>
      <c r="Q32" s="240">
        <f t="shared" si="32"/>
        <v>24</v>
      </c>
      <c r="R32" s="243">
        <f t="shared" si="32"/>
        <v>0</v>
      </c>
      <c r="S32" s="67">
        <f>SUM(I32:R32)</f>
        <v>252</v>
      </c>
      <c r="X32" s="173">
        <v>4853.3119999999999</v>
      </c>
      <c r="Y32" s="179" t="s">
        <v>223</v>
      </c>
      <c r="Z32" s="174" t="s">
        <v>237</v>
      </c>
      <c r="AA32" s="174" t="s">
        <v>237</v>
      </c>
      <c r="AB32" s="180" t="s">
        <v>225</v>
      </c>
    </row>
    <row r="33" spans="1:28" x14ac:dyDescent="0.2">
      <c r="A33" s="139">
        <v>1</v>
      </c>
      <c r="B33" s="75">
        <v>7</v>
      </c>
      <c r="C33" s="140"/>
      <c r="D33" s="141" t="s">
        <v>156</v>
      </c>
      <c r="E33" s="153">
        <f>E27</f>
        <v>50</v>
      </c>
      <c r="F33" s="153">
        <f>F27</f>
        <v>1</v>
      </c>
      <c r="G33" s="154">
        <v>4</v>
      </c>
      <c r="H33" s="160">
        <f>G33*F33</f>
        <v>4</v>
      </c>
      <c r="I33" s="164">
        <f>IFERROR(IF(CEILING($H33*I28,1)=0,"",CEILING($H33*I28,1)),"")</f>
        <v>4</v>
      </c>
      <c r="J33" s="150">
        <f t="shared" ref="J33:R33" si="34">IFERROR(IF(CEILING($H33*J28,1)=0,"",CEILING($H33*J28,1)),"")</f>
        <v>1</v>
      </c>
      <c r="K33" s="150" t="str">
        <f t="shared" si="34"/>
        <v/>
      </c>
      <c r="L33" s="150" t="str">
        <f t="shared" ref="L33" si="35">IFERROR(IF(CEILING($H33*L28,1)=0,"",CEILING($H33*L28,1)),"")</f>
        <v/>
      </c>
      <c r="M33" s="150" t="str">
        <f t="shared" si="34"/>
        <v/>
      </c>
      <c r="N33" s="150" t="str">
        <f t="shared" si="34"/>
        <v/>
      </c>
      <c r="O33" s="150" t="str">
        <f t="shared" si="34"/>
        <v/>
      </c>
      <c r="P33" s="150" t="str">
        <f t="shared" si="34"/>
        <v/>
      </c>
      <c r="Q33" s="150">
        <f t="shared" si="34"/>
        <v>1</v>
      </c>
      <c r="R33" s="165" t="str">
        <f t="shared" si="34"/>
        <v/>
      </c>
      <c r="S33" s="203"/>
      <c r="T33" s="136">
        <f t="shared" ref="T33:T67" si="36">G33/E33</f>
        <v>0.08</v>
      </c>
      <c r="X33" s="173">
        <v>5459.9759999999997</v>
      </c>
      <c r="Y33" s="179" t="s">
        <v>223</v>
      </c>
      <c r="Z33" s="174" t="s">
        <v>238</v>
      </c>
      <c r="AA33" s="174" t="s">
        <v>239</v>
      </c>
      <c r="AB33" s="180" t="s">
        <v>225</v>
      </c>
    </row>
    <row r="34" spans="1:28" x14ac:dyDescent="0.2">
      <c r="A34" s="118">
        <v>2</v>
      </c>
      <c r="B34" s="75">
        <v>8</v>
      </c>
      <c r="C34" s="143"/>
      <c r="D34" s="144" t="s">
        <v>157</v>
      </c>
      <c r="E34" s="153">
        <f>E33</f>
        <v>50</v>
      </c>
      <c r="F34" s="153">
        <f>F33</f>
        <v>1</v>
      </c>
      <c r="G34" s="155">
        <v>8</v>
      </c>
      <c r="H34" s="160">
        <f t="shared" ref="H34:H67" si="37">G34*F34</f>
        <v>8</v>
      </c>
      <c r="I34" s="166">
        <f>IFERROR(IF(CEILING($H34*I28,1)=0,"",CEILING($H34*I28,1)),"")</f>
        <v>8</v>
      </c>
      <c r="J34" s="145">
        <f t="shared" ref="J34:R34" si="38">IFERROR(IF(CEILING($H34*J28,1)=0,"",CEILING($H34*J28,1)),"")</f>
        <v>1</v>
      </c>
      <c r="K34" s="145" t="str">
        <f t="shared" si="38"/>
        <v/>
      </c>
      <c r="L34" s="145" t="str">
        <f t="shared" ref="L34" si="39">IFERROR(IF(CEILING($H34*L28,1)=0,"",CEILING($H34*L28,1)),"")</f>
        <v/>
      </c>
      <c r="M34" s="145" t="str">
        <f t="shared" si="38"/>
        <v/>
      </c>
      <c r="N34" s="145" t="str">
        <f t="shared" si="38"/>
        <v/>
      </c>
      <c r="O34" s="145" t="str">
        <f t="shared" si="38"/>
        <v/>
      </c>
      <c r="P34" s="145" t="str">
        <f t="shared" si="38"/>
        <v/>
      </c>
      <c r="Q34" s="145">
        <f t="shared" si="38"/>
        <v>1</v>
      </c>
      <c r="R34" s="167" t="str">
        <f t="shared" si="38"/>
        <v/>
      </c>
      <c r="S34" s="203"/>
      <c r="T34" s="136">
        <f t="shared" si="36"/>
        <v>0.16</v>
      </c>
      <c r="X34" s="173">
        <v>5459.9759999999997</v>
      </c>
      <c r="Y34" s="179" t="s">
        <v>223</v>
      </c>
      <c r="Z34" s="174" t="s">
        <v>238</v>
      </c>
      <c r="AA34" s="174" t="s">
        <v>239</v>
      </c>
      <c r="AB34" s="180" t="s">
        <v>225</v>
      </c>
    </row>
    <row r="35" spans="1:28" x14ac:dyDescent="0.2">
      <c r="A35" s="118">
        <v>3</v>
      </c>
      <c r="B35" s="75">
        <v>9</v>
      </c>
      <c r="C35" s="143"/>
      <c r="D35" s="144" t="s">
        <v>158</v>
      </c>
      <c r="E35" s="153">
        <f t="shared" ref="E35:F67" si="40">E34</f>
        <v>50</v>
      </c>
      <c r="F35" s="153">
        <f t="shared" si="40"/>
        <v>1</v>
      </c>
      <c r="G35" s="155">
        <v>2</v>
      </c>
      <c r="H35" s="160">
        <f t="shared" si="37"/>
        <v>2</v>
      </c>
      <c r="I35" s="166">
        <f>IFERROR(IF(CEILING($H35*I28,1)=0,"",CEILING($H35*I28,1)),"")</f>
        <v>2</v>
      </c>
      <c r="J35" s="145">
        <f t="shared" ref="J35:R35" si="41">IFERROR(IF(CEILING($H35*J28,1)=0,"",CEILING($H35*J28,1)),"")</f>
        <v>1</v>
      </c>
      <c r="K35" s="145" t="str">
        <f t="shared" si="41"/>
        <v/>
      </c>
      <c r="L35" s="145" t="str">
        <f t="shared" ref="L35" si="42">IFERROR(IF(CEILING($H35*L28,1)=0,"",CEILING($H35*L28,1)),"")</f>
        <v/>
      </c>
      <c r="M35" s="145" t="str">
        <f t="shared" si="41"/>
        <v/>
      </c>
      <c r="N35" s="145" t="str">
        <f t="shared" si="41"/>
        <v/>
      </c>
      <c r="O35" s="145" t="str">
        <f t="shared" si="41"/>
        <v/>
      </c>
      <c r="P35" s="145" t="str">
        <f t="shared" si="41"/>
        <v/>
      </c>
      <c r="Q35" s="145">
        <f t="shared" si="41"/>
        <v>1</v>
      </c>
      <c r="R35" s="167" t="str">
        <f t="shared" si="41"/>
        <v/>
      </c>
      <c r="S35" s="203"/>
      <c r="T35" s="136">
        <f t="shared" si="36"/>
        <v>0.04</v>
      </c>
      <c r="X35" s="173">
        <v>5459.9759999999997</v>
      </c>
      <c r="Y35" s="179" t="s">
        <v>223</v>
      </c>
      <c r="Z35" s="174" t="s">
        <v>238</v>
      </c>
      <c r="AA35" s="174" t="s">
        <v>239</v>
      </c>
      <c r="AB35" s="180" t="s">
        <v>225</v>
      </c>
    </row>
    <row r="36" spans="1:28" x14ac:dyDescent="0.2">
      <c r="A36" s="118">
        <v>4</v>
      </c>
      <c r="B36" s="75">
        <v>10</v>
      </c>
      <c r="C36" s="143"/>
      <c r="D36" s="144" t="s">
        <v>159</v>
      </c>
      <c r="E36" s="153">
        <f t="shared" si="40"/>
        <v>50</v>
      </c>
      <c r="F36" s="153">
        <f t="shared" si="40"/>
        <v>1</v>
      </c>
      <c r="G36" s="155">
        <v>4</v>
      </c>
      <c r="H36" s="160">
        <f t="shared" si="37"/>
        <v>4</v>
      </c>
      <c r="I36" s="166">
        <f>IFERROR(IF(CEILING($H36*I28,1)=0,"",CEILING($H36*I28,1)),"")</f>
        <v>4</v>
      </c>
      <c r="J36" s="145">
        <f t="shared" ref="J36:R36" si="43">IFERROR(IF(CEILING($H36*J28,1)=0,"",CEILING($H36*J28,1)),"")</f>
        <v>1</v>
      </c>
      <c r="K36" s="145" t="str">
        <f t="shared" si="43"/>
        <v/>
      </c>
      <c r="L36" s="145" t="str">
        <f t="shared" ref="L36" si="44">IFERROR(IF(CEILING($H36*L28,1)=0,"",CEILING($H36*L28,1)),"")</f>
        <v/>
      </c>
      <c r="M36" s="145" t="str">
        <f t="shared" si="43"/>
        <v/>
      </c>
      <c r="N36" s="145" t="str">
        <f t="shared" si="43"/>
        <v/>
      </c>
      <c r="O36" s="145" t="str">
        <f t="shared" si="43"/>
        <v/>
      </c>
      <c r="P36" s="145" t="str">
        <f t="shared" si="43"/>
        <v/>
      </c>
      <c r="Q36" s="145">
        <f t="shared" si="43"/>
        <v>1</v>
      </c>
      <c r="R36" s="167" t="str">
        <f t="shared" si="43"/>
        <v/>
      </c>
      <c r="S36" s="203"/>
      <c r="T36" s="136">
        <f t="shared" si="36"/>
        <v>0.08</v>
      </c>
      <c r="X36" s="173">
        <v>5459.9759999999997</v>
      </c>
      <c r="Y36" s="179" t="s">
        <v>223</v>
      </c>
      <c r="Z36" s="174" t="s">
        <v>238</v>
      </c>
      <c r="AA36" s="174" t="s">
        <v>239</v>
      </c>
      <c r="AB36" s="180" t="s">
        <v>225</v>
      </c>
    </row>
    <row r="37" spans="1:28" x14ac:dyDescent="0.2">
      <c r="A37" s="118">
        <v>5</v>
      </c>
      <c r="B37" s="75">
        <v>11</v>
      </c>
      <c r="C37" s="143"/>
      <c r="D37" s="144" t="s">
        <v>160</v>
      </c>
      <c r="E37" s="153">
        <f t="shared" si="40"/>
        <v>50</v>
      </c>
      <c r="F37" s="153">
        <f t="shared" si="40"/>
        <v>1</v>
      </c>
      <c r="G37" s="155">
        <v>2</v>
      </c>
      <c r="H37" s="160">
        <f t="shared" si="37"/>
        <v>2</v>
      </c>
      <c r="I37" s="166">
        <f>IFERROR(IF(CEILING($H37*I28,1)=0,"",CEILING($H37*I28,1)),"")</f>
        <v>2</v>
      </c>
      <c r="J37" s="145">
        <f t="shared" ref="J37:R37" si="45">IFERROR(IF(CEILING($H37*J28,1)=0,"",CEILING($H37*J28,1)),"")</f>
        <v>1</v>
      </c>
      <c r="K37" s="145" t="str">
        <f t="shared" si="45"/>
        <v/>
      </c>
      <c r="L37" s="145" t="str">
        <f t="shared" ref="L37" si="46">IFERROR(IF(CEILING($H37*L28,1)=0,"",CEILING($H37*L28,1)),"")</f>
        <v/>
      </c>
      <c r="M37" s="145" t="str">
        <f t="shared" si="45"/>
        <v/>
      </c>
      <c r="N37" s="145" t="str">
        <f t="shared" si="45"/>
        <v/>
      </c>
      <c r="O37" s="145" t="str">
        <f t="shared" si="45"/>
        <v/>
      </c>
      <c r="P37" s="145" t="str">
        <f t="shared" si="45"/>
        <v/>
      </c>
      <c r="Q37" s="145">
        <f t="shared" si="45"/>
        <v>1</v>
      </c>
      <c r="R37" s="167" t="str">
        <f t="shared" si="45"/>
        <v/>
      </c>
      <c r="S37" s="203"/>
      <c r="T37" s="136">
        <f t="shared" si="36"/>
        <v>0.04</v>
      </c>
      <c r="X37" s="173">
        <v>5459.9759999999997</v>
      </c>
      <c r="Y37" s="179" t="s">
        <v>223</v>
      </c>
      <c r="Z37" s="174" t="s">
        <v>238</v>
      </c>
      <c r="AA37" s="174" t="s">
        <v>239</v>
      </c>
      <c r="AB37" s="180" t="s">
        <v>225</v>
      </c>
    </row>
    <row r="38" spans="1:28" x14ac:dyDescent="0.2">
      <c r="A38" s="118">
        <v>6</v>
      </c>
      <c r="B38" s="75">
        <v>12</v>
      </c>
      <c r="C38" s="143"/>
      <c r="D38" s="144" t="s">
        <v>161</v>
      </c>
      <c r="E38" s="153">
        <f t="shared" si="40"/>
        <v>50</v>
      </c>
      <c r="F38" s="153">
        <f t="shared" si="40"/>
        <v>1</v>
      </c>
      <c r="G38" s="155">
        <v>6</v>
      </c>
      <c r="H38" s="160">
        <f t="shared" si="37"/>
        <v>6</v>
      </c>
      <c r="I38" s="166">
        <f>IFERROR(IF(CEILING($H38*I28,1)=0,"",CEILING($H38*I28,1)),"")</f>
        <v>6</v>
      </c>
      <c r="J38" s="145">
        <f t="shared" ref="J38:R38" si="47">IFERROR(IF(CEILING($H38*J28,1)=0,"",CEILING($H38*J28,1)),"")</f>
        <v>1</v>
      </c>
      <c r="K38" s="145" t="str">
        <f t="shared" si="47"/>
        <v/>
      </c>
      <c r="L38" s="145" t="str">
        <f t="shared" ref="L38" si="48">IFERROR(IF(CEILING($H38*L28,1)=0,"",CEILING($H38*L28,1)),"")</f>
        <v/>
      </c>
      <c r="M38" s="145" t="str">
        <f t="shared" si="47"/>
        <v/>
      </c>
      <c r="N38" s="145" t="str">
        <f t="shared" si="47"/>
        <v/>
      </c>
      <c r="O38" s="145" t="str">
        <f t="shared" si="47"/>
        <v/>
      </c>
      <c r="P38" s="145" t="str">
        <f t="shared" si="47"/>
        <v/>
      </c>
      <c r="Q38" s="145">
        <f t="shared" si="47"/>
        <v>1</v>
      </c>
      <c r="R38" s="167" t="str">
        <f t="shared" si="47"/>
        <v/>
      </c>
      <c r="S38" s="203"/>
      <c r="T38" s="136">
        <f t="shared" si="36"/>
        <v>0.12</v>
      </c>
      <c r="X38" s="173">
        <v>4853.3119999999999</v>
      </c>
      <c r="Y38" s="179" t="s">
        <v>223</v>
      </c>
      <c r="Z38" s="174" t="s">
        <v>238</v>
      </c>
      <c r="AA38" s="174" t="s">
        <v>239</v>
      </c>
      <c r="AB38" s="180" t="s">
        <v>225</v>
      </c>
    </row>
    <row r="39" spans="1:28" x14ac:dyDescent="0.2">
      <c r="A39" s="118">
        <v>7</v>
      </c>
      <c r="B39" s="75">
        <v>13</v>
      </c>
      <c r="C39" s="143"/>
      <c r="D39" s="144" t="s">
        <v>162</v>
      </c>
      <c r="E39" s="153">
        <f t="shared" si="40"/>
        <v>50</v>
      </c>
      <c r="F39" s="153">
        <f t="shared" si="40"/>
        <v>1</v>
      </c>
      <c r="G39" s="155">
        <v>4</v>
      </c>
      <c r="H39" s="160">
        <f t="shared" si="37"/>
        <v>4</v>
      </c>
      <c r="I39" s="166">
        <f>IFERROR(IF(CEILING($H39*I28,1)=0,"",CEILING($H39*I28,1)),"")</f>
        <v>4</v>
      </c>
      <c r="J39" s="145">
        <f t="shared" ref="J39:R39" si="49">IFERROR(IF(CEILING($H39*J28,1)=0,"",CEILING($H39*J28,1)),"")</f>
        <v>1</v>
      </c>
      <c r="K39" s="145" t="str">
        <f t="shared" si="49"/>
        <v/>
      </c>
      <c r="L39" s="145" t="str">
        <f t="shared" ref="L39" si="50">IFERROR(IF(CEILING($H39*L28,1)=0,"",CEILING($H39*L28,1)),"")</f>
        <v/>
      </c>
      <c r="M39" s="145" t="str">
        <f t="shared" si="49"/>
        <v/>
      </c>
      <c r="N39" s="145" t="str">
        <f t="shared" si="49"/>
        <v/>
      </c>
      <c r="O39" s="145" t="str">
        <f t="shared" si="49"/>
        <v/>
      </c>
      <c r="P39" s="145" t="str">
        <f t="shared" si="49"/>
        <v/>
      </c>
      <c r="Q39" s="145">
        <f t="shared" si="49"/>
        <v>1</v>
      </c>
      <c r="R39" s="167" t="str">
        <f t="shared" si="49"/>
        <v/>
      </c>
      <c r="S39" s="203"/>
      <c r="T39" s="136">
        <f t="shared" si="36"/>
        <v>0.08</v>
      </c>
      <c r="X39" s="178">
        <v>25176.555999999997</v>
      </c>
      <c r="Y39" s="175" t="s">
        <v>240</v>
      </c>
      <c r="Z39" s="188"/>
      <c r="AA39" s="176"/>
      <c r="AB39" s="177"/>
    </row>
    <row r="40" spans="1:28" x14ac:dyDescent="0.2">
      <c r="A40" s="118">
        <v>8</v>
      </c>
      <c r="B40" s="75">
        <v>14</v>
      </c>
      <c r="C40" s="143"/>
      <c r="D40" s="144" t="s">
        <v>163</v>
      </c>
      <c r="E40" s="153">
        <f t="shared" si="40"/>
        <v>50</v>
      </c>
      <c r="F40" s="153">
        <f t="shared" si="40"/>
        <v>1</v>
      </c>
      <c r="G40" s="155">
        <v>4</v>
      </c>
      <c r="H40" s="160">
        <f t="shared" si="37"/>
        <v>4</v>
      </c>
      <c r="I40" s="166">
        <f>IFERROR(IF(CEILING($H40*I28,1)=0,"",CEILING($H40*I28,1)),"")</f>
        <v>4</v>
      </c>
      <c r="J40" s="145">
        <f t="shared" ref="J40:R40" si="51">IFERROR(IF(CEILING($H40*J28,1)=0,"",CEILING($H40*J28,1)),"")</f>
        <v>1</v>
      </c>
      <c r="K40" s="145" t="str">
        <f t="shared" si="51"/>
        <v/>
      </c>
      <c r="L40" s="145" t="str">
        <f t="shared" ref="L40" si="52">IFERROR(IF(CEILING($H40*L28,1)=0,"",CEILING($H40*L28,1)),"")</f>
        <v/>
      </c>
      <c r="M40" s="145" t="str">
        <f t="shared" si="51"/>
        <v/>
      </c>
      <c r="N40" s="145" t="str">
        <f t="shared" si="51"/>
        <v/>
      </c>
      <c r="O40" s="145" t="str">
        <f t="shared" si="51"/>
        <v/>
      </c>
      <c r="P40" s="145" t="str">
        <f t="shared" si="51"/>
        <v/>
      </c>
      <c r="Q40" s="145">
        <f t="shared" si="51"/>
        <v>1</v>
      </c>
      <c r="R40" s="167" t="str">
        <f t="shared" si="51"/>
        <v/>
      </c>
      <c r="S40" s="203"/>
      <c r="T40" s="136">
        <f t="shared" si="36"/>
        <v>0.08</v>
      </c>
      <c r="X40" s="173">
        <v>3943.3159999999998</v>
      </c>
      <c r="Y40" s="179" t="s">
        <v>223</v>
      </c>
      <c r="Z40" s="174" t="s">
        <v>241</v>
      </c>
      <c r="AA40" s="174" t="s">
        <v>242</v>
      </c>
      <c r="AB40" s="180" t="s">
        <v>225</v>
      </c>
    </row>
    <row r="41" spans="1:28" x14ac:dyDescent="0.2">
      <c r="A41" s="118">
        <v>9</v>
      </c>
      <c r="B41" s="75">
        <v>15</v>
      </c>
      <c r="C41" s="143"/>
      <c r="D41" s="144" t="s">
        <v>164</v>
      </c>
      <c r="E41" s="153">
        <f t="shared" si="40"/>
        <v>50</v>
      </c>
      <c r="F41" s="153">
        <f t="shared" si="40"/>
        <v>1</v>
      </c>
      <c r="G41" s="155">
        <v>2</v>
      </c>
      <c r="H41" s="160">
        <f t="shared" si="37"/>
        <v>2</v>
      </c>
      <c r="I41" s="166">
        <f>IFERROR(IF(CEILING($H41*I28,1)=0,"",CEILING($H41*I28,1)),"")</f>
        <v>2</v>
      </c>
      <c r="J41" s="145">
        <f t="shared" ref="J41:R41" si="53">IFERROR(IF(CEILING($H41*J28,1)=0,"",CEILING($H41*J28,1)),"")</f>
        <v>1</v>
      </c>
      <c r="K41" s="145" t="str">
        <f t="shared" si="53"/>
        <v/>
      </c>
      <c r="L41" s="145" t="str">
        <f t="shared" ref="L41" si="54">IFERROR(IF(CEILING($H41*L28,1)=0,"",CEILING($H41*L28,1)),"")</f>
        <v/>
      </c>
      <c r="M41" s="145" t="str">
        <f t="shared" si="53"/>
        <v/>
      </c>
      <c r="N41" s="145" t="str">
        <f t="shared" si="53"/>
        <v/>
      </c>
      <c r="O41" s="145" t="str">
        <f t="shared" si="53"/>
        <v/>
      </c>
      <c r="P41" s="145" t="str">
        <f t="shared" si="53"/>
        <v/>
      </c>
      <c r="Q41" s="145">
        <f t="shared" si="53"/>
        <v>1</v>
      </c>
      <c r="R41" s="167" t="str">
        <f t="shared" si="53"/>
        <v/>
      </c>
      <c r="S41" s="203"/>
      <c r="T41" s="136">
        <f t="shared" si="36"/>
        <v>0.04</v>
      </c>
      <c r="X41" s="173">
        <v>5459.9759999999997</v>
      </c>
      <c r="Y41" s="179" t="s">
        <v>223</v>
      </c>
      <c r="Z41" s="174" t="s">
        <v>243</v>
      </c>
      <c r="AA41" s="174" t="s">
        <v>244</v>
      </c>
      <c r="AB41" s="180" t="s">
        <v>225</v>
      </c>
    </row>
    <row r="42" spans="1:28" x14ac:dyDescent="0.2">
      <c r="A42" s="118">
        <v>10</v>
      </c>
      <c r="B42" s="75">
        <v>16</v>
      </c>
      <c r="C42" s="143"/>
      <c r="D42" s="144" t="s">
        <v>165</v>
      </c>
      <c r="E42" s="153">
        <f t="shared" si="40"/>
        <v>50</v>
      </c>
      <c r="F42" s="153">
        <f t="shared" si="40"/>
        <v>1</v>
      </c>
      <c r="G42" s="155">
        <v>24</v>
      </c>
      <c r="H42" s="160">
        <f t="shared" si="37"/>
        <v>24</v>
      </c>
      <c r="I42" s="166">
        <f>IFERROR(IF(CEILING($H42*I28,1)=0,"",CEILING($H42*I28,1)),"")</f>
        <v>24</v>
      </c>
      <c r="J42" s="145">
        <f t="shared" ref="J42:R42" si="55">IFERROR(IF(CEILING($H42*J28,1)=0,"",CEILING($H42*J28,1)),"")</f>
        <v>3</v>
      </c>
      <c r="K42" s="145" t="str">
        <f t="shared" si="55"/>
        <v/>
      </c>
      <c r="L42" s="145" t="str">
        <f t="shared" ref="L42" si="56">IFERROR(IF(CEILING($H42*L28,1)=0,"",CEILING($H42*L28,1)),"")</f>
        <v/>
      </c>
      <c r="M42" s="145" t="str">
        <f t="shared" si="55"/>
        <v/>
      </c>
      <c r="N42" s="145" t="str">
        <f t="shared" si="55"/>
        <v/>
      </c>
      <c r="O42" s="145" t="str">
        <f t="shared" si="55"/>
        <v/>
      </c>
      <c r="P42" s="145" t="str">
        <f t="shared" si="55"/>
        <v/>
      </c>
      <c r="Q42" s="145">
        <f t="shared" si="55"/>
        <v>3</v>
      </c>
      <c r="R42" s="167" t="str">
        <f t="shared" si="55"/>
        <v/>
      </c>
      <c r="S42" s="203"/>
      <c r="T42" s="136">
        <f t="shared" si="36"/>
        <v>0.48</v>
      </c>
      <c r="X42" s="173">
        <v>5459.9759999999997</v>
      </c>
      <c r="Y42" s="179" t="s">
        <v>223</v>
      </c>
      <c r="Z42" s="174" t="s">
        <v>243</v>
      </c>
      <c r="AA42" s="174" t="s">
        <v>244</v>
      </c>
      <c r="AB42" s="180" t="s">
        <v>225</v>
      </c>
    </row>
    <row r="43" spans="1:28" x14ac:dyDescent="0.2">
      <c r="A43" s="118">
        <v>11</v>
      </c>
      <c r="B43" s="75">
        <v>17</v>
      </c>
      <c r="C43" s="143"/>
      <c r="D43" s="144" t="s">
        <v>166</v>
      </c>
      <c r="E43" s="153">
        <f t="shared" si="40"/>
        <v>50</v>
      </c>
      <c r="F43" s="153">
        <f t="shared" si="40"/>
        <v>1</v>
      </c>
      <c r="G43" s="155">
        <v>6</v>
      </c>
      <c r="H43" s="160">
        <f t="shared" si="37"/>
        <v>6</v>
      </c>
      <c r="I43" s="166">
        <f>IFERROR(IF(CEILING($H43*I28,1)=0,"",CEILING($H43*I28,1)),"")</f>
        <v>6</v>
      </c>
      <c r="J43" s="145">
        <f t="shared" ref="J43:R43" si="57">IFERROR(IF(CEILING($H43*J28,1)=0,"",CEILING($H43*J28,1)),"")</f>
        <v>1</v>
      </c>
      <c r="K43" s="145" t="str">
        <f t="shared" si="57"/>
        <v/>
      </c>
      <c r="L43" s="145" t="str">
        <f t="shared" ref="L43" si="58">IFERROR(IF(CEILING($H43*L28,1)=0,"",CEILING($H43*L28,1)),"")</f>
        <v/>
      </c>
      <c r="M43" s="145" t="str">
        <f t="shared" si="57"/>
        <v/>
      </c>
      <c r="N43" s="145" t="str">
        <f t="shared" si="57"/>
        <v/>
      </c>
      <c r="O43" s="145" t="str">
        <f t="shared" si="57"/>
        <v/>
      </c>
      <c r="P43" s="145" t="str">
        <f t="shared" si="57"/>
        <v/>
      </c>
      <c r="Q43" s="145">
        <f t="shared" si="57"/>
        <v>1</v>
      </c>
      <c r="R43" s="167" t="str">
        <f t="shared" si="57"/>
        <v/>
      </c>
      <c r="S43" s="203"/>
      <c r="T43" s="136">
        <f t="shared" si="36"/>
        <v>0.12</v>
      </c>
      <c r="X43" s="173">
        <v>5459.9759999999997</v>
      </c>
      <c r="Y43" s="179" t="s">
        <v>223</v>
      </c>
      <c r="Z43" s="174" t="s">
        <v>243</v>
      </c>
      <c r="AA43" s="174" t="s">
        <v>244</v>
      </c>
      <c r="AB43" s="180" t="s">
        <v>225</v>
      </c>
    </row>
    <row r="44" spans="1:28" x14ac:dyDescent="0.2">
      <c r="A44" s="118">
        <v>12</v>
      </c>
      <c r="B44" s="75">
        <v>18</v>
      </c>
      <c r="C44" s="143"/>
      <c r="D44" s="144" t="s">
        <v>167</v>
      </c>
      <c r="E44" s="153">
        <f t="shared" si="40"/>
        <v>50</v>
      </c>
      <c r="F44" s="153">
        <f t="shared" si="40"/>
        <v>1</v>
      </c>
      <c r="G44" s="155">
        <v>12</v>
      </c>
      <c r="H44" s="160">
        <f t="shared" si="37"/>
        <v>12</v>
      </c>
      <c r="I44" s="166">
        <f>IFERROR(IF(CEILING($H44*I28,1)=0,"",CEILING($H44*I28,1)),"")</f>
        <v>12</v>
      </c>
      <c r="J44" s="145">
        <f t="shared" ref="J44:R44" si="59">IFERROR(IF(CEILING($H44*J28,1)=0,"",CEILING($H44*J28,1)),"")</f>
        <v>2</v>
      </c>
      <c r="K44" s="145" t="str">
        <f t="shared" si="59"/>
        <v/>
      </c>
      <c r="L44" s="145" t="str">
        <f t="shared" ref="L44" si="60">IFERROR(IF(CEILING($H44*L28,1)=0,"",CEILING($H44*L28,1)),"")</f>
        <v/>
      </c>
      <c r="M44" s="145" t="str">
        <f t="shared" si="59"/>
        <v/>
      </c>
      <c r="N44" s="145" t="str">
        <f t="shared" si="59"/>
        <v/>
      </c>
      <c r="O44" s="145" t="str">
        <f t="shared" si="59"/>
        <v/>
      </c>
      <c r="P44" s="145" t="str">
        <f t="shared" si="59"/>
        <v/>
      </c>
      <c r="Q44" s="145">
        <f t="shared" si="59"/>
        <v>2</v>
      </c>
      <c r="R44" s="167" t="str">
        <f t="shared" si="59"/>
        <v/>
      </c>
      <c r="S44" s="203"/>
      <c r="T44" s="136">
        <f t="shared" si="36"/>
        <v>0.24</v>
      </c>
      <c r="X44" s="178">
        <v>242.66560000000001</v>
      </c>
      <c r="Y44" s="179" t="s">
        <v>223</v>
      </c>
      <c r="Z44" s="174" t="s">
        <v>245</v>
      </c>
      <c r="AA44" s="174" t="s">
        <v>244</v>
      </c>
      <c r="AB44" s="180" t="s">
        <v>225</v>
      </c>
    </row>
    <row r="45" spans="1:28" x14ac:dyDescent="0.2">
      <c r="A45" s="118">
        <v>13</v>
      </c>
      <c r="B45" s="75">
        <v>19</v>
      </c>
      <c r="C45" s="143"/>
      <c r="D45" s="144" t="s">
        <v>168</v>
      </c>
      <c r="E45" s="153">
        <f t="shared" si="40"/>
        <v>50</v>
      </c>
      <c r="F45" s="153">
        <f t="shared" si="40"/>
        <v>1</v>
      </c>
      <c r="G45" s="155">
        <v>6</v>
      </c>
      <c r="H45" s="160">
        <f t="shared" si="37"/>
        <v>6</v>
      </c>
      <c r="I45" s="166">
        <f>IFERROR(IF(CEILING($H45*I28,1)=0,"",CEILING($H45*I28,1)),"")</f>
        <v>6</v>
      </c>
      <c r="J45" s="145">
        <f t="shared" ref="J45:R45" si="61">IFERROR(IF(CEILING($H45*J28,1)=0,"",CEILING($H45*J28,1)),"")</f>
        <v>1</v>
      </c>
      <c r="K45" s="145" t="str">
        <f t="shared" si="61"/>
        <v/>
      </c>
      <c r="L45" s="145" t="str">
        <f t="shared" ref="L45" si="62">IFERROR(IF(CEILING($H45*L28,1)=0,"",CEILING($H45*L28,1)),"")</f>
        <v/>
      </c>
      <c r="M45" s="145" t="str">
        <f t="shared" si="61"/>
        <v/>
      </c>
      <c r="N45" s="145" t="str">
        <f t="shared" si="61"/>
        <v/>
      </c>
      <c r="O45" s="145" t="str">
        <f t="shared" si="61"/>
        <v/>
      </c>
      <c r="P45" s="145" t="str">
        <f t="shared" si="61"/>
        <v/>
      </c>
      <c r="Q45" s="145">
        <f t="shared" si="61"/>
        <v>1</v>
      </c>
      <c r="R45" s="167" t="str">
        <f t="shared" si="61"/>
        <v/>
      </c>
      <c r="S45" s="203"/>
      <c r="T45" s="136">
        <f t="shared" si="36"/>
        <v>0.12</v>
      </c>
      <c r="X45" s="173">
        <v>4853.3119999999999</v>
      </c>
      <c r="Y45" s="179" t="s">
        <v>223</v>
      </c>
      <c r="Z45" s="174" t="s">
        <v>243</v>
      </c>
      <c r="AA45" s="174" t="s">
        <v>244</v>
      </c>
      <c r="AB45" s="180" t="s">
        <v>225</v>
      </c>
    </row>
    <row r="46" spans="1:28" x14ac:dyDescent="0.2">
      <c r="A46" s="118">
        <v>14</v>
      </c>
      <c r="B46" s="75">
        <v>20</v>
      </c>
      <c r="C46" s="143"/>
      <c r="D46" s="144" t="s">
        <v>169</v>
      </c>
      <c r="E46" s="153">
        <f t="shared" si="40"/>
        <v>50</v>
      </c>
      <c r="F46" s="153">
        <f t="shared" si="40"/>
        <v>1</v>
      </c>
      <c r="G46" s="155">
        <v>24</v>
      </c>
      <c r="H46" s="160">
        <f t="shared" si="37"/>
        <v>24</v>
      </c>
      <c r="I46" s="166">
        <f>IFERROR(IF(CEILING($H46*I28,1)=0,"",CEILING($H46*I28,1)),"")</f>
        <v>24</v>
      </c>
      <c r="J46" s="145">
        <f t="shared" ref="J46:R46" si="63">IFERROR(IF(CEILING($H46*J28,1)=0,"",CEILING($H46*J28,1)),"")</f>
        <v>3</v>
      </c>
      <c r="K46" s="145" t="str">
        <f t="shared" si="63"/>
        <v/>
      </c>
      <c r="L46" s="145" t="str">
        <f t="shared" ref="L46" si="64">IFERROR(IF(CEILING($H46*L28,1)=0,"",CEILING($H46*L28,1)),"")</f>
        <v/>
      </c>
      <c r="M46" s="145" t="str">
        <f t="shared" si="63"/>
        <v/>
      </c>
      <c r="N46" s="145" t="str">
        <f t="shared" si="63"/>
        <v/>
      </c>
      <c r="O46" s="145" t="str">
        <f t="shared" si="63"/>
        <v/>
      </c>
      <c r="P46" s="145" t="str">
        <f t="shared" si="63"/>
        <v/>
      </c>
      <c r="Q46" s="145">
        <f t="shared" si="63"/>
        <v>3</v>
      </c>
      <c r="R46" s="167" t="str">
        <f t="shared" si="63"/>
        <v/>
      </c>
      <c r="S46" s="203"/>
      <c r="T46" s="136">
        <f t="shared" si="36"/>
        <v>0.48</v>
      </c>
      <c r="X46" s="173">
        <v>0</v>
      </c>
      <c r="Y46" s="175" t="s">
        <v>246</v>
      </c>
      <c r="Z46" s="188"/>
      <c r="AA46" s="176"/>
      <c r="AB46" s="177"/>
    </row>
    <row r="47" spans="1:28" x14ac:dyDescent="0.2">
      <c r="A47" s="118">
        <v>15</v>
      </c>
      <c r="B47" s="75">
        <v>21</v>
      </c>
      <c r="C47" s="143"/>
      <c r="D47" s="144" t="s">
        <v>170</v>
      </c>
      <c r="E47" s="153">
        <f t="shared" si="40"/>
        <v>50</v>
      </c>
      <c r="F47" s="153">
        <f t="shared" si="40"/>
        <v>1</v>
      </c>
      <c r="G47" s="155">
        <v>8</v>
      </c>
      <c r="H47" s="160">
        <f t="shared" si="37"/>
        <v>8</v>
      </c>
      <c r="I47" s="166">
        <f>IFERROR(IF(CEILING($H47*I28,1)=0,"",CEILING($H47*I28,1)),"")</f>
        <v>8</v>
      </c>
      <c r="J47" s="145">
        <f t="shared" ref="J47:R47" si="65">IFERROR(IF(CEILING($H47*J28,1)=0,"",CEILING($H47*J28,1)),"")</f>
        <v>1</v>
      </c>
      <c r="K47" s="145" t="str">
        <f t="shared" si="65"/>
        <v/>
      </c>
      <c r="L47" s="145" t="str">
        <f t="shared" ref="L47" si="66">IFERROR(IF(CEILING($H47*L28,1)=0,"",CEILING($H47*L28,1)),"")</f>
        <v/>
      </c>
      <c r="M47" s="145" t="str">
        <f t="shared" si="65"/>
        <v/>
      </c>
      <c r="N47" s="145" t="str">
        <f t="shared" si="65"/>
        <v/>
      </c>
      <c r="O47" s="145" t="str">
        <f t="shared" si="65"/>
        <v/>
      </c>
      <c r="P47" s="145" t="str">
        <f t="shared" si="65"/>
        <v/>
      </c>
      <c r="Q47" s="145">
        <f t="shared" si="65"/>
        <v>1</v>
      </c>
      <c r="R47" s="167" t="str">
        <f t="shared" si="65"/>
        <v/>
      </c>
      <c r="S47" s="203"/>
      <c r="T47" s="136">
        <f t="shared" si="36"/>
        <v>0.16</v>
      </c>
      <c r="X47" s="178">
        <v>1516.66</v>
      </c>
      <c r="Y47" s="179" t="s">
        <v>223</v>
      </c>
      <c r="Z47" s="174" t="s">
        <v>247</v>
      </c>
      <c r="AA47" s="174" t="s">
        <v>247</v>
      </c>
      <c r="AB47" s="180" t="s">
        <v>225</v>
      </c>
    </row>
    <row r="48" spans="1:28" x14ac:dyDescent="0.2">
      <c r="A48" s="118">
        <v>16</v>
      </c>
      <c r="B48" s="75">
        <v>22</v>
      </c>
      <c r="C48" s="143"/>
      <c r="D48" s="144" t="s">
        <v>171</v>
      </c>
      <c r="E48" s="153">
        <f>E47</f>
        <v>50</v>
      </c>
      <c r="F48" s="153">
        <f>F47</f>
        <v>1</v>
      </c>
      <c r="G48" s="155">
        <v>24</v>
      </c>
      <c r="H48" s="160">
        <f t="shared" si="37"/>
        <v>24</v>
      </c>
      <c r="I48" s="166">
        <f>IFERROR(IF(CEILING($H48*I28,1)=0,"",CEILING($H48*I28,1)),"")</f>
        <v>24</v>
      </c>
      <c r="J48" s="145">
        <f t="shared" ref="J48:R48" si="67">IFERROR(IF(CEILING($H48*J28,1)=0,"",CEILING($H48*J28,1)),"")</f>
        <v>3</v>
      </c>
      <c r="K48" s="145" t="str">
        <f t="shared" si="67"/>
        <v/>
      </c>
      <c r="L48" s="145" t="str">
        <f t="shared" ref="L48" si="68">IFERROR(IF(CEILING($H48*L28,1)=0,"",CEILING($H48*L28,1)),"")</f>
        <v/>
      </c>
      <c r="M48" s="145" t="str">
        <f t="shared" si="67"/>
        <v/>
      </c>
      <c r="N48" s="145" t="str">
        <f t="shared" si="67"/>
        <v/>
      </c>
      <c r="O48" s="145" t="str">
        <f t="shared" si="67"/>
        <v/>
      </c>
      <c r="P48" s="145" t="str">
        <f t="shared" si="67"/>
        <v/>
      </c>
      <c r="Q48" s="145">
        <f t="shared" si="67"/>
        <v>3</v>
      </c>
      <c r="R48" s="167" t="str">
        <f t="shared" si="67"/>
        <v/>
      </c>
      <c r="S48" s="203"/>
      <c r="T48" s="136">
        <f t="shared" si="36"/>
        <v>0.48</v>
      </c>
    </row>
    <row r="49" spans="1:20" x14ac:dyDescent="0.2">
      <c r="A49" s="118">
        <v>17</v>
      </c>
      <c r="B49" s="75">
        <v>23</v>
      </c>
      <c r="C49" s="143"/>
      <c r="D49" s="144" t="s">
        <v>172</v>
      </c>
      <c r="E49" s="153">
        <f t="shared" si="40"/>
        <v>50</v>
      </c>
      <c r="F49" s="153">
        <f t="shared" si="40"/>
        <v>1</v>
      </c>
      <c r="G49" s="155">
        <v>8</v>
      </c>
      <c r="H49" s="160">
        <f t="shared" si="37"/>
        <v>8</v>
      </c>
      <c r="I49" s="166">
        <f>IFERROR(IF(CEILING($H49*I28,1)=0,"",CEILING($H49*I28,1)),"")</f>
        <v>8</v>
      </c>
      <c r="J49" s="145">
        <f t="shared" ref="J49:R49" si="69">IFERROR(IF(CEILING($H49*J28,1)=0,"",CEILING($H49*J28,1)),"")</f>
        <v>1</v>
      </c>
      <c r="K49" s="145" t="str">
        <f t="shared" si="69"/>
        <v/>
      </c>
      <c r="L49" s="145" t="str">
        <f t="shared" ref="L49" si="70">IFERROR(IF(CEILING($H49*L28,1)=0,"",CEILING($H49*L28,1)),"")</f>
        <v/>
      </c>
      <c r="M49" s="145" t="str">
        <f t="shared" si="69"/>
        <v/>
      </c>
      <c r="N49" s="145" t="str">
        <f t="shared" si="69"/>
        <v/>
      </c>
      <c r="O49" s="145" t="str">
        <f t="shared" si="69"/>
        <v/>
      </c>
      <c r="P49" s="145" t="str">
        <f t="shared" si="69"/>
        <v/>
      </c>
      <c r="Q49" s="145">
        <f t="shared" si="69"/>
        <v>1</v>
      </c>
      <c r="R49" s="167" t="str">
        <f t="shared" si="69"/>
        <v/>
      </c>
      <c r="S49" s="203"/>
      <c r="T49" s="136">
        <f t="shared" si="36"/>
        <v>0.16</v>
      </c>
    </row>
    <row r="50" spans="1:20" x14ac:dyDescent="0.2">
      <c r="A50" s="118">
        <v>18</v>
      </c>
      <c r="B50" s="75">
        <v>24</v>
      </c>
      <c r="C50" s="143"/>
      <c r="D50" s="144" t="s">
        <v>173</v>
      </c>
      <c r="E50" s="153">
        <f t="shared" si="40"/>
        <v>50</v>
      </c>
      <c r="F50" s="153">
        <f t="shared" si="40"/>
        <v>1</v>
      </c>
      <c r="G50" s="155">
        <v>40</v>
      </c>
      <c r="H50" s="160">
        <f t="shared" si="37"/>
        <v>40</v>
      </c>
      <c r="I50" s="166">
        <f>IFERROR(IF(CEILING($H50*I28,1)=0,"",CEILING($H50*I28,1)),"")</f>
        <v>40</v>
      </c>
      <c r="J50" s="145">
        <f t="shared" ref="J50:R50" si="71">IFERROR(IF(CEILING($H50*J28,1)=0,"",CEILING($H50*J28,1)),"")</f>
        <v>4</v>
      </c>
      <c r="K50" s="145" t="str">
        <f t="shared" si="71"/>
        <v/>
      </c>
      <c r="L50" s="145" t="str">
        <f t="shared" ref="L50" si="72">IFERROR(IF(CEILING($H50*L28,1)=0,"",CEILING($H50*L28,1)),"")</f>
        <v/>
      </c>
      <c r="M50" s="145" t="str">
        <f t="shared" si="71"/>
        <v/>
      </c>
      <c r="N50" s="145" t="str">
        <f t="shared" si="71"/>
        <v/>
      </c>
      <c r="O50" s="145" t="str">
        <f t="shared" si="71"/>
        <v/>
      </c>
      <c r="P50" s="145" t="str">
        <f t="shared" si="71"/>
        <v/>
      </c>
      <c r="Q50" s="145">
        <f t="shared" si="71"/>
        <v>4</v>
      </c>
      <c r="R50" s="167" t="str">
        <f t="shared" si="71"/>
        <v/>
      </c>
      <c r="S50" s="203"/>
      <c r="T50" s="136">
        <f t="shared" si="36"/>
        <v>0.8</v>
      </c>
    </row>
    <row r="51" spans="1:20" x14ac:dyDescent="0.2">
      <c r="A51" s="118">
        <v>19</v>
      </c>
      <c r="B51" s="75">
        <v>25</v>
      </c>
      <c r="C51" s="143"/>
      <c r="D51" s="144" t="s">
        <v>174</v>
      </c>
      <c r="E51" s="153">
        <f t="shared" si="40"/>
        <v>50</v>
      </c>
      <c r="F51" s="153">
        <f t="shared" si="40"/>
        <v>1</v>
      </c>
      <c r="G51" s="155">
        <v>8</v>
      </c>
      <c r="H51" s="160">
        <f t="shared" si="37"/>
        <v>8</v>
      </c>
      <c r="I51" s="166">
        <f>IFERROR(IF(CEILING($H51*I28,1)=0,"",CEILING($H51*I28,1)),"")</f>
        <v>8</v>
      </c>
      <c r="J51" s="145">
        <f t="shared" ref="J51:R51" si="73">IFERROR(IF(CEILING($H51*J28,1)=0,"",CEILING($H51*J28,1)),"")</f>
        <v>1</v>
      </c>
      <c r="K51" s="145" t="str">
        <f t="shared" si="73"/>
        <v/>
      </c>
      <c r="L51" s="145" t="str">
        <f t="shared" ref="L51" si="74">IFERROR(IF(CEILING($H51*L28,1)=0,"",CEILING($H51*L28,1)),"")</f>
        <v/>
      </c>
      <c r="M51" s="145" t="str">
        <f t="shared" si="73"/>
        <v/>
      </c>
      <c r="N51" s="145" t="str">
        <f t="shared" si="73"/>
        <v/>
      </c>
      <c r="O51" s="145" t="str">
        <f t="shared" si="73"/>
        <v/>
      </c>
      <c r="P51" s="145" t="str">
        <f t="shared" si="73"/>
        <v/>
      </c>
      <c r="Q51" s="145">
        <f t="shared" si="73"/>
        <v>1</v>
      </c>
      <c r="R51" s="167" t="str">
        <f t="shared" si="73"/>
        <v/>
      </c>
      <c r="S51" s="203"/>
      <c r="T51" s="136">
        <f t="shared" si="36"/>
        <v>0.16</v>
      </c>
    </row>
    <row r="52" spans="1:20" x14ac:dyDescent="0.2">
      <c r="A52" s="118">
        <v>20</v>
      </c>
      <c r="B52" s="75">
        <v>26</v>
      </c>
      <c r="C52" s="143"/>
      <c r="D52" s="144" t="s">
        <v>175</v>
      </c>
      <c r="E52" s="153">
        <f t="shared" si="40"/>
        <v>50</v>
      </c>
      <c r="F52" s="153">
        <f t="shared" si="40"/>
        <v>1</v>
      </c>
      <c r="G52" s="155">
        <v>16</v>
      </c>
      <c r="H52" s="160">
        <f t="shared" si="37"/>
        <v>16</v>
      </c>
      <c r="I52" s="166">
        <f>IFERROR(IF(CEILING($H52*I28,1)=0,"",CEILING($H52*I28,1)),"")</f>
        <v>16</v>
      </c>
      <c r="J52" s="145">
        <f t="shared" ref="J52:R52" si="75">IFERROR(IF(CEILING($H52*J28,1)=0,"",CEILING($H52*J28,1)),"")</f>
        <v>2</v>
      </c>
      <c r="K52" s="145" t="str">
        <f t="shared" si="75"/>
        <v/>
      </c>
      <c r="L52" s="145" t="str">
        <f t="shared" ref="L52" si="76">IFERROR(IF(CEILING($H52*L28,1)=0,"",CEILING($H52*L28,1)),"")</f>
        <v/>
      </c>
      <c r="M52" s="145" t="str">
        <f t="shared" si="75"/>
        <v/>
      </c>
      <c r="N52" s="145" t="str">
        <f t="shared" si="75"/>
        <v/>
      </c>
      <c r="O52" s="145" t="str">
        <f t="shared" si="75"/>
        <v/>
      </c>
      <c r="P52" s="145" t="str">
        <f t="shared" si="75"/>
        <v/>
      </c>
      <c r="Q52" s="145">
        <f t="shared" si="75"/>
        <v>2</v>
      </c>
      <c r="R52" s="167" t="str">
        <f t="shared" si="75"/>
        <v/>
      </c>
      <c r="S52" s="203"/>
      <c r="T52" s="136">
        <f t="shared" si="36"/>
        <v>0.32</v>
      </c>
    </row>
    <row r="53" spans="1:20" x14ac:dyDescent="0.2">
      <c r="A53" s="118">
        <v>21</v>
      </c>
      <c r="B53" s="75">
        <v>27</v>
      </c>
      <c r="C53" s="143"/>
      <c r="D53" s="144" t="s">
        <v>176</v>
      </c>
      <c r="E53" s="153">
        <f t="shared" si="40"/>
        <v>50</v>
      </c>
      <c r="F53" s="153">
        <f t="shared" si="40"/>
        <v>1</v>
      </c>
      <c r="G53" s="155">
        <v>40</v>
      </c>
      <c r="H53" s="160">
        <f t="shared" si="37"/>
        <v>40</v>
      </c>
      <c r="I53" s="166">
        <f>IFERROR(IF(CEILING($H53*I28,1)=0,"",CEILING($H53*I28,1)),"")</f>
        <v>40</v>
      </c>
      <c r="J53" s="145">
        <f t="shared" ref="J53:R53" si="77">IFERROR(IF(CEILING($H53*J28,1)=0,"",CEILING($H53*J28,1)),"")</f>
        <v>4</v>
      </c>
      <c r="K53" s="145" t="str">
        <f t="shared" si="77"/>
        <v/>
      </c>
      <c r="L53" s="145" t="str">
        <f t="shared" ref="L53" si="78">IFERROR(IF(CEILING($H53*L28,1)=0,"",CEILING($H53*L28,1)),"")</f>
        <v/>
      </c>
      <c r="M53" s="145" t="str">
        <f t="shared" si="77"/>
        <v/>
      </c>
      <c r="N53" s="145" t="str">
        <f t="shared" si="77"/>
        <v/>
      </c>
      <c r="O53" s="145" t="str">
        <f t="shared" si="77"/>
        <v/>
      </c>
      <c r="P53" s="145" t="str">
        <f t="shared" si="77"/>
        <v/>
      </c>
      <c r="Q53" s="145">
        <f t="shared" si="77"/>
        <v>4</v>
      </c>
      <c r="R53" s="167" t="str">
        <f t="shared" si="77"/>
        <v/>
      </c>
      <c r="S53" s="203"/>
      <c r="T53" s="136">
        <f t="shared" si="36"/>
        <v>0.8</v>
      </c>
    </row>
    <row r="54" spans="1:20" x14ac:dyDescent="0.2">
      <c r="A54" s="118">
        <v>22</v>
      </c>
      <c r="B54" s="75">
        <v>28</v>
      </c>
      <c r="C54" s="143"/>
      <c r="D54" s="144" t="s">
        <v>177</v>
      </c>
      <c r="E54" s="153">
        <f t="shared" si="40"/>
        <v>50</v>
      </c>
      <c r="F54" s="153">
        <f t="shared" si="40"/>
        <v>1</v>
      </c>
      <c r="G54" s="155">
        <v>8</v>
      </c>
      <c r="H54" s="160">
        <f t="shared" si="37"/>
        <v>8</v>
      </c>
      <c r="I54" s="166">
        <f>IFERROR(IF(CEILING($H54*I28,1)=0,"",CEILING($H54*I28,1)),"")</f>
        <v>8</v>
      </c>
      <c r="J54" s="145">
        <f t="shared" ref="J54:R54" si="79">IFERROR(IF(CEILING($H54*J28,1)=0,"",CEILING($H54*J28,1)),"")</f>
        <v>1</v>
      </c>
      <c r="K54" s="145" t="str">
        <f t="shared" si="79"/>
        <v/>
      </c>
      <c r="L54" s="145" t="str">
        <f t="shared" ref="L54" si="80">IFERROR(IF(CEILING($H54*L28,1)=0,"",CEILING($H54*L28,1)),"")</f>
        <v/>
      </c>
      <c r="M54" s="145" t="str">
        <f t="shared" si="79"/>
        <v/>
      </c>
      <c r="N54" s="145" t="str">
        <f t="shared" si="79"/>
        <v/>
      </c>
      <c r="O54" s="145" t="str">
        <f t="shared" si="79"/>
        <v/>
      </c>
      <c r="P54" s="145" t="str">
        <f t="shared" si="79"/>
        <v/>
      </c>
      <c r="Q54" s="145">
        <f t="shared" si="79"/>
        <v>1</v>
      </c>
      <c r="R54" s="167" t="str">
        <f t="shared" si="79"/>
        <v/>
      </c>
      <c r="S54" s="203"/>
      <c r="T54" s="136">
        <f t="shared" si="36"/>
        <v>0.16</v>
      </c>
    </row>
    <row r="55" spans="1:20" x14ac:dyDescent="0.2">
      <c r="A55" s="118">
        <v>23</v>
      </c>
      <c r="B55" s="75">
        <v>29</v>
      </c>
      <c r="C55" s="143"/>
      <c r="D55" s="144" t="s">
        <v>178</v>
      </c>
      <c r="E55" s="153">
        <f t="shared" si="40"/>
        <v>50</v>
      </c>
      <c r="F55" s="153">
        <f t="shared" si="40"/>
        <v>1</v>
      </c>
      <c r="G55" s="155">
        <v>8</v>
      </c>
      <c r="H55" s="160">
        <f t="shared" si="37"/>
        <v>8</v>
      </c>
      <c r="I55" s="166">
        <f>IFERROR(IF(CEILING($H55*I28,1)=0,"",CEILING($H55*I28,1)),"")</f>
        <v>8</v>
      </c>
      <c r="J55" s="145">
        <f t="shared" ref="J55:R55" si="81">IFERROR(IF(CEILING($H55*J28,1)=0,"",CEILING($H55*J28,1)),"")</f>
        <v>1</v>
      </c>
      <c r="K55" s="145" t="str">
        <f t="shared" si="81"/>
        <v/>
      </c>
      <c r="L55" s="145" t="str">
        <f t="shared" ref="L55" si="82">IFERROR(IF(CEILING($H55*L28,1)=0,"",CEILING($H55*L28,1)),"")</f>
        <v/>
      </c>
      <c r="M55" s="145" t="str">
        <f t="shared" si="81"/>
        <v/>
      </c>
      <c r="N55" s="145" t="str">
        <f t="shared" si="81"/>
        <v/>
      </c>
      <c r="O55" s="145" t="str">
        <f t="shared" si="81"/>
        <v/>
      </c>
      <c r="P55" s="145" t="str">
        <f t="shared" si="81"/>
        <v/>
      </c>
      <c r="Q55" s="145">
        <f t="shared" si="81"/>
        <v>1</v>
      </c>
      <c r="R55" s="167" t="str">
        <f t="shared" si="81"/>
        <v/>
      </c>
      <c r="S55" s="203"/>
      <c r="T55" s="136">
        <f t="shared" si="36"/>
        <v>0.16</v>
      </c>
    </row>
    <row r="56" spans="1:20" x14ac:dyDescent="0.2">
      <c r="A56" s="118">
        <v>24</v>
      </c>
      <c r="B56" s="75">
        <v>30</v>
      </c>
      <c r="C56" s="143"/>
      <c r="D56" s="144" t="s">
        <v>179</v>
      </c>
      <c r="E56" s="153">
        <f t="shared" si="40"/>
        <v>50</v>
      </c>
      <c r="F56" s="153">
        <f t="shared" si="40"/>
        <v>1</v>
      </c>
      <c r="G56" s="155">
        <v>40</v>
      </c>
      <c r="H56" s="160">
        <f t="shared" si="37"/>
        <v>40</v>
      </c>
      <c r="I56" s="166">
        <f>IFERROR(IF(CEILING($H56*I28,1)=0,"",CEILING($H56*I28,1)),"")</f>
        <v>40</v>
      </c>
      <c r="J56" s="145">
        <f t="shared" ref="J56:R56" si="83">IFERROR(IF(CEILING($H56*J28,1)=0,"",CEILING($H56*J28,1)),"")</f>
        <v>4</v>
      </c>
      <c r="K56" s="145" t="str">
        <f t="shared" si="83"/>
        <v/>
      </c>
      <c r="L56" s="145" t="str">
        <f t="shared" ref="L56" si="84">IFERROR(IF(CEILING($H56*L28,1)=0,"",CEILING($H56*L28,1)),"")</f>
        <v/>
      </c>
      <c r="M56" s="145" t="str">
        <f t="shared" si="83"/>
        <v/>
      </c>
      <c r="N56" s="145" t="str">
        <f t="shared" si="83"/>
        <v/>
      </c>
      <c r="O56" s="145" t="str">
        <f t="shared" si="83"/>
        <v/>
      </c>
      <c r="P56" s="145" t="str">
        <f t="shared" si="83"/>
        <v/>
      </c>
      <c r="Q56" s="145">
        <f t="shared" si="83"/>
        <v>4</v>
      </c>
      <c r="R56" s="167" t="str">
        <f t="shared" si="83"/>
        <v/>
      </c>
      <c r="S56" s="203"/>
      <c r="T56" s="136">
        <f t="shared" si="36"/>
        <v>0.8</v>
      </c>
    </row>
    <row r="57" spans="1:20" x14ac:dyDescent="0.2">
      <c r="A57" s="118">
        <v>25</v>
      </c>
      <c r="B57" s="75">
        <v>31</v>
      </c>
      <c r="C57" s="143"/>
      <c r="D57" s="144" t="s">
        <v>180</v>
      </c>
      <c r="E57" s="153">
        <f t="shared" si="40"/>
        <v>50</v>
      </c>
      <c r="F57" s="153">
        <f t="shared" si="40"/>
        <v>1</v>
      </c>
      <c r="G57" s="155">
        <v>16</v>
      </c>
      <c r="H57" s="160">
        <f t="shared" si="37"/>
        <v>16</v>
      </c>
      <c r="I57" s="166">
        <f>IFERROR(IF(CEILING($H57*I28,1)=0,"",CEILING($H57*I28,1)),"")</f>
        <v>16</v>
      </c>
      <c r="J57" s="145">
        <f t="shared" ref="J57:R57" si="85">IFERROR(IF(CEILING($H57*J28,1)=0,"",CEILING($H57*J28,1)),"")</f>
        <v>2</v>
      </c>
      <c r="K57" s="145" t="str">
        <f t="shared" si="85"/>
        <v/>
      </c>
      <c r="L57" s="145" t="str">
        <f t="shared" ref="L57" si="86">IFERROR(IF(CEILING($H57*L28,1)=0,"",CEILING($H57*L28,1)),"")</f>
        <v/>
      </c>
      <c r="M57" s="145" t="str">
        <f t="shared" si="85"/>
        <v/>
      </c>
      <c r="N57" s="145" t="str">
        <f t="shared" si="85"/>
        <v/>
      </c>
      <c r="O57" s="145" t="str">
        <f t="shared" si="85"/>
        <v/>
      </c>
      <c r="P57" s="145" t="str">
        <f t="shared" si="85"/>
        <v/>
      </c>
      <c r="Q57" s="145">
        <f t="shared" si="85"/>
        <v>2</v>
      </c>
      <c r="R57" s="167" t="str">
        <f t="shared" si="85"/>
        <v/>
      </c>
      <c r="S57" s="203"/>
      <c r="T57" s="136">
        <f t="shared" si="36"/>
        <v>0.32</v>
      </c>
    </row>
    <row r="58" spans="1:20" x14ac:dyDescent="0.2">
      <c r="A58" s="118">
        <v>26</v>
      </c>
      <c r="B58" s="75">
        <v>32</v>
      </c>
      <c r="C58" s="143"/>
      <c r="D58" s="144" t="s">
        <v>181</v>
      </c>
      <c r="E58" s="153">
        <f t="shared" si="40"/>
        <v>50</v>
      </c>
      <c r="F58" s="153">
        <f t="shared" si="40"/>
        <v>1</v>
      </c>
      <c r="G58" s="155">
        <v>24</v>
      </c>
      <c r="H58" s="160">
        <f t="shared" si="37"/>
        <v>24</v>
      </c>
      <c r="I58" s="166">
        <f>IFERROR(IF(CEILING($H58*I28,1)=0,"",CEILING($H58*I28,1)),"")</f>
        <v>24</v>
      </c>
      <c r="J58" s="145">
        <f t="shared" ref="J58:R58" si="87">IFERROR(IF(CEILING($H58*J28,1)=0,"",CEILING($H58*J28,1)),"")</f>
        <v>3</v>
      </c>
      <c r="K58" s="145" t="str">
        <f t="shared" si="87"/>
        <v/>
      </c>
      <c r="L58" s="145" t="str">
        <f t="shared" ref="L58" si="88">IFERROR(IF(CEILING($H58*L28,1)=0,"",CEILING($H58*L28,1)),"")</f>
        <v/>
      </c>
      <c r="M58" s="145" t="str">
        <f t="shared" si="87"/>
        <v/>
      </c>
      <c r="N58" s="145" t="str">
        <f t="shared" si="87"/>
        <v/>
      </c>
      <c r="O58" s="145" t="str">
        <f t="shared" si="87"/>
        <v/>
      </c>
      <c r="P58" s="145" t="str">
        <f t="shared" si="87"/>
        <v/>
      </c>
      <c r="Q58" s="145">
        <f t="shared" si="87"/>
        <v>3</v>
      </c>
      <c r="R58" s="167" t="str">
        <f t="shared" si="87"/>
        <v/>
      </c>
      <c r="S58" s="203"/>
      <c r="T58" s="136">
        <f t="shared" si="36"/>
        <v>0.48</v>
      </c>
    </row>
    <row r="59" spans="1:20" x14ac:dyDescent="0.2">
      <c r="A59" s="118">
        <v>27</v>
      </c>
      <c r="B59" s="75">
        <v>33</v>
      </c>
      <c r="C59" s="143"/>
      <c r="D59" s="144" t="s">
        <v>182</v>
      </c>
      <c r="E59" s="153">
        <f t="shared" si="40"/>
        <v>50</v>
      </c>
      <c r="F59" s="153">
        <f t="shared" si="40"/>
        <v>1</v>
      </c>
      <c r="G59" s="155">
        <v>40</v>
      </c>
      <c r="H59" s="160">
        <f t="shared" si="37"/>
        <v>40</v>
      </c>
      <c r="I59" s="166">
        <f>IFERROR(IF(CEILING($H59*I28,1)=0,"",CEILING($H59*I28,1)),"")</f>
        <v>40</v>
      </c>
      <c r="J59" s="145">
        <f t="shared" ref="J59:R59" si="89">IFERROR(IF(CEILING($H59*J28,1)=0,"",CEILING($H59*J28,1)),"")</f>
        <v>4</v>
      </c>
      <c r="K59" s="145" t="str">
        <f t="shared" si="89"/>
        <v/>
      </c>
      <c r="L59" s="145" t="str">
        <f t="shared" ref="L59" si="90">IFERROR(IF(CEILING($H59*L28,1)=0,"",CEILING($H59*L28,1)),"")</f>
        <v/>
      </c>
      <c r="M59" s="145" t="str">
        <f t="shared" si="89"/>
        <v/>
      </c>
      <c r="N59" s="145" t="str">
        <f t="shared" si="89"/>
        <v/>
      </c>
      <c r="O59" s="145" t="str">
        <f t="shared" si="89"/>
        <v/>
      </c>
      <c r="P59" s="145" t="str">
        <f t="shared" si="89"/>
        <v/>
      </c>
      <c r="Q59" s="145">
        <f t="shared" si="89"/>
        <v>4</v>
      </c>
      <c r="R59" s="167" t="str">
        <f t="shared" si="89"/>
        <v/>
      </c>
      <c r="S59" s="203"/>
      <c r="T59" s="136">
        <f t="shared" si="36"/>
        <v>0.8</v>
      </c>
    </row>
    <row r="60" spans="1:20" x14ac:dyDescent="0.2">
      <c r="A60" s="118">
        <v>28</v>
      </c>
      <c r="B60" s="75">
        <v>34</v>
      </c>
      <c r="C60" s="143"/>
      <c r="D60" s="144" t="s">
        <v>183</v>
      </c>
      <c r="E60" s="153">
        <f t="shared" si="40"/>
        <v>50</v>
      </c>
      <c r="F60" s="153">
        <f t="shared" si="40"/>
        <v>1</v>
      </c>
      <c r="G60" s="155">
        <v>10</v>
      </c>
      <c r="H60" s="160">
        <f t="shared" si="37"/>
        <v>10</v>
      </c>
      <c r="I60" s="166">
        <f>IFERROR(IF(CEILING($H60*I28,1)=0,"",CEILING($H60*I28,1)),"")</f>
        <v>10</v>
      </c>
      <c r="J60" s="145">
        <f t="shared" ref="J60:R60" si="91">IFERROR(IF(CEILING($H60*J28,1)=0,"",CEILING($H60*J28,1)),"")</f>
        <v>1</v>
      </c>
      <c r="K60" s="145" t="str">
        <f t="shared" si="91"/>
        <v/>
      </c>
      <c r="L60" s="145" t="str">
        <f t="shared" ref="L60" si="92">IFERROR(IF(CEILING($H60*L28,1)=0,"",CEILING($H60*L28,1)),"")</f>
        <v/>
      </c>
      <c r="M60" s="145" t="str">
        <f t="shared" si="91"/>
        <v/>
      </c>
      <c r="N60" s="145" t="str">
        <f t="shared" si="91"/>
        <v/>
      </c>
      <c r="O60" s="145" t="str">
        <f t="shared" si="91"/>
        <v/>
      </c>
      <c r="P60" s="145" t="str">
        <f t="shared" si="91"/>
        <v/>
      </c>
      <c r="Q60" s="145">
        <f t="shared" si="91"/>
        <v>1</v>
      </c>
      <c r="R60" s="167" t="str">
        <f t="shared" si="91"/>
        <v/>
      </c>
      <c r="S60" s="203"/>
      <c r="T60" s="136">
        <f t="shared" si="36"/>
        <v>0.2</v>
      </c>
    </row>
    <row r="61" spans="1:20" x14ac:dyDescent="0.2">
      <c r="A61" s="118">
        <v>29</v>
      </c>
      <c r="B61" s="75">
        <v>35</v>
      </c>
      <c r="C61" s="143"/>
      <c r="D61" s="144" t="s">
        <v>184</v>
      </c>
      <c r="E61" s="153">
        <f t="shared" si="40"/>
        <v>50</v>
      </c>
      <c r="F61" s="153">
        <f t="shared" si="40"/>
        <v>1</v>
      </c>
      <c r="G61" s="155">
        <v>24</v>
      </c>
      <c r="H61" s="160">
        <f t="shared" si="37"/>
        <v>24</v>
      </c>
      <c r="I61" s="166">
        <f>IFERROR(IF(CEILING($H61*I28,1)=0,"",CEILING($H61*I28,1)),"")</f>
        <v>24</v>
      </c>
      <c r="J61" s="145">
        <f t="shared" ref="J61:R61" si="93">IFERROR(IF(CEILING($H61*J28,1)=0,"",CEILING($H61*J28,1)),"")</f>
        <v>3</v>
      </c>
      <c r="K61" s="145" t="str">
        <f t="shared" si="93"/>
        <v/>
      </c>
      <c r="L61" s="145" t="str">
        <f t="shared" ref="L61" si="94">IFERROR(IF(CEILING($H61*L28,1)=0,"",CEILING($H61*L28,1)),"")</f>
        <v/>
      </c>
      <c r="M61" s="145" t="str">
        <f t="shared" si="93"/>
        <v/>
      </c>
      <c r="N61" s="145" t="str">
        <f t="shared" si="93"/>
        <v/>
      </c>
      <c r="O61" s="145" t="str">
        <f t="shared" si="93"/>
        <v/>
      </c>
      <c r="P61" s="145" t="str">
        <f t="shared" si="93"/>
        <v/>
      </c>
      <c r="Q61" s="145">
        <f t="shared" si="93"/>
        <v>3</v>
      </c>
      <c r="R61" s="167" t="str">
        <f t="shared" si="93"/>
        <v/>
      </c>
      <c r="S61" s="203"/>
      <c r="T61" s="136">
        <f t="shared" si="36"/>
        <v>0.48</v>
      </c>
    </row>
    <row r="62" spans="1:20" x14ac:dyDescent="0.2">
      <c r="A62" s="118">
        <v>30</v>
      </c>
      <c r="B62" s="75">
        <v>36</v>
      </c>
      <c r="C62" s="143"/>
      <c r="D62" s="144" t="s">
        <v>185</v>
      </c>
      <c r="E62" s="153">
        <f t="shared" si="40"/>
        <v>50</v>
      </c>
      <c r="F62" s="153">
        <f t="shared" si="40"/>
        <v>1</v>
      </c>
      <c r="G62" s="155">
        <v>40</v>
      </c>
      <c r="H62" s="160">
        <f t="shared" si="37"/>
        <v>40</v>
      </c>
      <c r="I62" s="166">
        <f>IFERROR(IF(CEILING($H62*I28,1)=0,"",CEILING($H62*I28,1)),"")</f>
        <v>40</v>
      </c>
      <c r="J62" s="145">
        <f t="shared" ref="J62:R62" si="95">IFERROR(IF(CEILING($H62*J28,1)=0,"",CEILING($H62*J28,1)),"")</f>
        <v>4</v>
      </c>
      <c r="K62" s="145" t="str">
        <f t="shared" si="95"/>
        <v/>
      </c>
      <c r="L62" s="145" t="str">
        <f t="shared" ref="L62" si="96">IFERROR(IF(CEILING($H62*L28,1)=0,"",CEILING($H62*L28,1)),"")</f>
        <v/>
      </c>
      <c r="M62" s="145" t="str">
        <f t="shared" si="95"/>
        <v/>
      </c>
      <c r="N62" s="145" t="str">
        <f t="shared" si="95"/>
        <v/>
      </c>
      <c r="O62" s="145" t="str">
        <f t="shared" si="95"/>
        <v/>
      </c>
      <c r="P62" s="145" t="str">
        <f t="shared" si="95"/>
        <v/>
      </c>
      <c r="Q62" s="145">
        <f t="shared" si="95"/>
        <v>4</v>
      </c>
      <c r="R62" s="167" t="str">
        <f t="shared" si="95"/>
        <v/>
      </c>
      <c r="S62" s="203"/>
      <c r="T62" s="136">
        <f t="shared" si="36"/>
        <v>0.8</v>
      </c>
    </row>
    <row r="63" spans="1:20" x14ac:dyDescent="0.2">
      <c r="A63" s="118">
        <v>31</v>
      </c>
      <c r="B63" s="75">
        <v>37</v>
      </c>
      <c r="C63" s="143"/>
      <c r="D63" s="144" t="s">
        <v>186</v>
      </c>
      <c r="E63" s="153">
        <f t="shared" si="40"/>
        <v>50</v>
      </c>
      <c r="F63" s="153">
        <f t="shared" si="40"/>
        <v>1</v>
      </c>
      <c r="G63" s="155">
        <v>16</v>
      </c>
      <c r="H63" s="160">
        <f t="shared" si="37"/>
        <v>16</v>
      </c>
      <c r="I63" s="166">
        <f>IFERROR(IF(CEILING($H63*I28,1)=0,"",CEILING($H63*I28,1)),"")</f>
        <v>16</v>
      </c>
      <c r="J63" s="145">
        <f t="shared" ref="J63:R63" si="97">IFERROR(IF(CEILING($H63*J28,1)=0,"",CEILING($H63*J28,1)),"")</f>
        <v>2</v>
      </c>
      <c r="K63" s="145" t="str">
        <f t="shared" si="97"/>
        <v/>
      </c>
      <c r="L63" s="145" t="str">
        <f t="shared" ref="L63" si="98">IFERROR(IF(CEILING($H63*L28,1)=0,"",CEILING($H63*L28,1)),"")</f>
        <v/>
      </c>
      <c r="M63" s="145" t="str">
        <f t="shared" si="97"/>
        <v/>
      </c>
      <c r="N63" s="145" t="str">
        <f t="shared" si="97"/>
        <v/>
      </c>
      <c r="O63" s="145" t="str">
        <f t="shared" si="97"/>
        <v/>
      </c>
      <c r="P63" s="145" t="str">
        <f t="shared" si="97"/>
        <v/>
      </c>
      <c r="Q63" s="145">
        <f t="shared" si="97"/>
        <v>2</v>
      </c>
      <c r="R63" s="167" t="str">
        <f t="shared" si="97"/>
        <v/>
      </c>
      <c r="S63" s="203"/>
      <c r="T63" s="136">
        <f t="shared" si="36"/>
        <v>0.32</v>
      </c>
    </row>
    <row r="64" spans="1:20" x14ac:dyDescent="0.2">
      <c r="A64" s="118">
        <v>32</v>
      </c>
      <c r="B64" s="75">
        <v>38</v>
      </c>
      <c r="C64" s="143"/>
      <c r="D64" s="144" t="s">
        <v>187</v>
      </c>
      <c r="E64" s="153">
        <f t="shared" si="40"/>
        <v>50</v>
      </c>
      <c r="F64" s="153">
        <f t="shared" si="40"/>
        <v>1</v>
      </c>
      <c r="G64" s="155">
        <v>32</v>
      </c>
      <c r="H64" s="160">
        <f t="shared" si="37"/>
        <v>32</v>
      </c>
      <c r="I64" s="166">
        <f>IFERROR(IF(CEILING($H64*I28,1)=0,"",CEILING($H64*I28,1)),"")</f>
        <v>32</v>
      </c>
      <c r="J64" s="145">
        <f t="shared" ref="J64:R64" si="99">IFERROR(IF(CEILING($H64*J28,1)=0,"",CEILING($H64*J28,1)),"")</f>
        <v>4</v>
      </c>
      <c r="K64" s="145" t="str">
        <f t="shared" si="99"/>
        <v/>
      </c>
      <c r="L64" s="145" t="str">
        <f t="shared" ref="L64" si="100">IFERROR(IF(CEILING($H64*L28,1)=0,"",CEILING($H64*L28,1)),"")</f>
        <v/>
      </c>
      <c r="M64" s="145" t="str">
        <f t="shared" si="99"/>
        <v/>
      </c>
      <c r="N64" s="145" t="str">
        <f t="shared" si="99"/>
        <v/>
      </c>
      <c r="O64" s="145" t="str">
        <f t="shared" si="99"/>
        <v/>
      </c>
      <c r="P64" s="145" t="str">
        <f t="shared" si="99"/>
        <v/>
      </c>
      <c r="Q64" s="145">
        <f t="shared" si="99"/>
        <v>4</v>
      </c>
      <c r="R64" s="167" t="str">
        <f t="shared" si="99"/>
        <v/>
      </c>
      <c r="S64" s="203"/>
      <c r="T64" s="136">
        <f t="shared" si="36"/>
        <v>0.64</v>
      </c>
    </row>
    <row r="65" spans="1:23" x14ac:dyDescent="0.2">
      <c r="A65" s="118">
        <v>33</v>
      </c>
      <c r="B65" s="75">
        <v>39</v>
      </c>
      <c r="C65" s="143"/>
      <c r="D65" s="144" t="s">
        <v>188</v>
      </c>
      <c r="E65" s="153">
        <f t="shared" si="40"/>
        <v>50</v>
      </c>
      <c r="F65" s="153">
        <f t="shared" si="40"/>
        <v>1</v>
      </c>
      <c r="G65" s="155">
        <v>24</v>
      </c>
      <c r="H65" s="160">
        <f t="shared" si="37"/>
        <v>24</v>
      </c>
      <c r="I65" s="166">
        <f>IFERROR(IF(CEILING($H65*I28,1)=0,"",CEILING($H65*I28,1)),"")</f>
        <v>24</v>
      </c>
      <c r="J65" s="145">
        <f t="shared" ref="J65:R65" si="101">IFERROR(IF(CEILING($H65*J28,1)=0,"",CEILING($H65*J28,1)),"")</f>
        <v>3</v>
      </c>
      <c r="K65" s="145" t="str">
        <f t="shared" si="101"/>
        <v/>
      </c>
      <c r="L65" s="145" t="str">
        <f t="shared" ref="L65" si="102">IFERROR(IF(CEILING($H65*L28,1)=0,"",CEILING($H65*L28,1)),"")</f>
        <v/>
      </c>
      <c r="M65" s="145" t="str">
        <f t="shared" si="101"/>
        <v/>
      </c>
      <c r="N65" s="145" t="str">
        <f t="shared" si="101"/>
        <v/>
      </c>
      <c r="O65" s="145" t="str">
        <f t="shared" si="101"/>
        <v/>
      </c>
      <c r="P65" s="145" t="str">
        <f t="shared" si="101"/>
        <v/>
      </c>
      <c r="Q65" s="145">
        <f t="shared" si="101"/>
        <v>3</v>
      </c>
      <c r="R65" s="167" t="str">
        <f t="shared" si="101"/>
        <v/>
      </c>
      <c r="S65" s="203"/>
      <c r="T65" s="136">
        <f t="shared" si="36"/>
        <v>0.48</v>
      </c>
    </row>
    <row r="66" spans="1:23" x14ac:dyDescent="0.2">
      <c r="A66" s="118">
        <v>34</v>
      </c>
      <c r="B66" s="75">
        <v>40</v>
      </c>
      <c r="C66" s="143"/>
      <c r="D66" s="144" t="s">
        <v>189</v>
      </c>
      <c r="E66" s="153">
        <f t="shared" si="40"/>
        <v>50</v>
      </c>
      <c r="F66" s="153">
        <f t="shared" si="40"/>
        <v>1</v>
      </c>
      <c r="G66" s="155">
        <v>6</v>
      </c>
      <c r="H66" s="160">
        <f t="shared" si="37"/>
        <v>6</v>
      </c>
      <c r="I66" s="166">
        <f>IFERROR(IF(CEILING($H66*I28,1)=0,"",CEILING($H66*I28,1)),"")</f>
        <v>6</v>
      </c>
      <c r="J66" s="145">
        <f t="shared" ref="J66:R66" si="103">IFERROR(IF(CEILING($H66*J28,1)=0,"",CEILING($H66*J28,1)),"")</f>
        <v>1</v>
      </c>
      <c r="K66" s="145" t="str">
        <f t="shared" si="103"/>
        <v/>
      </c>
      <c r="L66" s="145" t="str">
        <f t="shared" ref="L66" si="104">IFERROR(IF(CEILING($H66*L28,1)=0,"",CEILING($H66*L28,1)),"")</f>
        <v/>
      </c>
      <c r="M66" s="145" t="str">
        <f t="shared" si="103"/>
        <v/>
      </c>
      <c r="N66" s="145" t="str">
        <f t="shared" si="103"/>
        <v/>
      </c>
      <c r="O66" s="145" t="str">
        <f t="shared" si="103"/>
        <v/>
      </c>
      <c r="P66" s="145" t="str">
        <f t="shared" si="103"/>
        <v/>
      </c>
      <c r="Q66" s="145">
        <f t="shared" si="103"/>
        <v>1</v>
      </c>
      <c r="R66" s="167" t="str">
        <f t="shared" si="103"/>
        <v/>
      </c>
      <c r="S66" s="203"/>
      <c r="T66" s="136">
        <f t="shared" si="36"/>
        <v>0.12</v>
      </c>
    </row>
    <row r="67" spans="1:23" ht="13.5" thickBot="1" x14ac:dyDescent="0.25">
      <c r="A67" s="146">
        <v>35</v>
      </c>
      <c r="B67" s="75">
        <v>41</v>
      </c>
      <c r="C67" s="147"/>
      <c r="D67" s="148" t="s">
        <v>190</v>
      </c>
      <c r="E67" s="153">
        <f t="shared" si="40"/>
        <v>50</v>
      </c>
      <c r="F67" s="153">
        <f t="shared" si="40"/>
        <v>1</v>
      </c>
      <c r="G67" s="156">
        <v>12</v>
      </c>
      <c r="H67" s="160">
        <f t="shared" si="37"/>
        <v>12</v>
      </c>
      <c r="I67" s="168">
        <f>IFERROR(IF(CEILING($H67*I28,1)=0,"",CEILING($H67*I28,1)),"")</f>
        <v>12</v>
      </c>
      <c r="J67" s="169">
        <f t="shared" ref="J67:R67" si="105">IFERROR(IF(CEILING($H67*J28,1)=0,"",CEILING($H67*J28,1)),"")</f>
        <v>2</v>
      </c>
      <c r="K67" s="169" t="str">
        <f t="shared" si="105"/>
        <v/>
      </c>
      <c r="L67" s="169" t="str">
        <f t="shared" ref="L67" si="106">IFERROR(IF(CEILING($H67*L28,1)=0,"",CEILING($H67*L28,1)),"")</f>
        <v/>
      </c>
      <c r="M67" s="169" t="str">
        <f t="shared" si="105"/>
        <v/>
      </c>
      <c r="N67" s="169" t="str">
        <f t="shared" si="105"/>
        <v/>
      </c>
      <c r="O67" s="169" t="str">
        <f t="shared" si="105"/>
        <v/>
      </c>
      <c r="P67" s="169" t="str">
        <f t="shared" si="105"/>
        <v/>
      </c>
      <c r="Q67" s="169">
        <f t="shared" si="105"/>
        <v>2</v>
      </c>
      <c r="R67" s="170" t="str">
        <f t="shared" si="105"/>
        <v/>
      </c>
      <c r="S67" s="203"/>
      <c r="T67" s="136">
        <f t="shared" si="36"/>
        <v>0.24</v>
      </c>
    </row>
    <row r="68" spans="1:23" ht="13.5" thickBot="1" x14ac:dyDescent="0.25">
      <c r="A68" s="204" t="s">
        <v>50</v>
      </c>
      <c r="B68" s="214">
        <v>42</v>
      </c>
      <c r="C68" s="206" t="str">
        <f>Feature_Plan!E12</f>
        <v>eCS Algo</v>
      </c>
      <c r="D68" s="207"/>
      <c r="E68" s="259">
        <v>100</v>
      </c>
      <c r="F68" s="259">
        <v>2</v>
      </c>
      <c r="G68" s="208"/>
      <c r="H68" s="209"/>
      <c r="I68" s="210">
        <f>IF(VLOOKUP($C68,Feature_Plan!$E$11:$R$40,Feature_Plan!I$1,0)=0,"",VLOOKUP($C68,Feature_Plan!$E$11:$R$40,Feature_Plan!I$1,0))</f>
        <v>0.4</v>
      </c>
      <c r="J68" s="211">
        <f>IF(VLOOKUP($C68,Feature_Plan!$E$11:$R$40,Feature_Plan!J$1,0)=0,"",VLOOKUP($C68,Feature_Plan!$E$11:$R$40,Feature_Plan!J$1,0))</f>
        <v>0.6</v>
      </c>
      <c r="K68" s="211">
        <f>IF(VLOOKUP($C68,Feature_Plan!$E$11:$R$40,Feature_Plan!K$1,0)=0,"",VLOOKUP($C68,Feature_Plan!$E$11:$R$40,Feature_Plan!K$1,0))</f>
        <v>0.8</v>
      </c>
      <c r="L68" s="211">
        <f>IF(VLOOKUP($C68,Feature_Plan!$E$11:$R$40,Feature_Plan!L$1,0)=0,"",VLOOKUP($C68,Feature_Plan!$E$11:$R$40,Feature_Plan!L$1,0))</f>
        <v>0.9</v>
      </c>
      <c r="M68" s="211">
        <f>IF(VLOOKUP($C68,Feature_Plan!$E$11:$R$40,Feature_Plan!M$1,0)=0,"",VLOOKUP($C68,Feature_Plan!$E$11:$R$40,Feature_Plan!M$1,0))</f>
        <v>1</v>
      </c>
      <c r="N68" s="211" t="str">
        <f>IF(VLOOKUP($C68,Feature_Plan!$E$11:$R$40,Feature_Plan!N$1,0)=0,"",VLOOKUP($C68,Feature_Plan!$E$11:$R$40,Feature_Plan!N$1,0))</f>
        <v/>
      </c>
      <c r="O68" s="211" t="str">
        <f>IF(VLOOKUP($C68,Feature_Plan!$E$11:$R$40,Feature_Plan!O$1,0)=0,"",VLOOKUP($C68,Feature_Plan!$E$11:$R$40,Feature_Plan!O$1,0))</f>
        <v/>
      </c>
      <c r="P68" s="211" t="str">
        <f>IF(VLOOKUP($C68,Feature_Plan!$E$11:$R$40,Feature_Plan!P$1,0)=0,"",VLOOKUP($C68,Feature_Plan!$E$11:$R$40,Feature_Plan!P$1,0))</f>
        <v/>
      </c>
      <c r="Q68" s="211">
        <f>IF(VLOOKUP($C68,Feature_Plan!$E$11:$R$40,Feature_Plan!Q$1,0)=0,"",VLOOKUP($C68,Feature_Plan!$E$11:$R$40,Feature_Plan!Q$1,0))</f>
        <v>1.1000000000000001</v>
      </c>
      <c r="R68" s="212">
        <f>IF(VLOOKUP($C68,Feature_Plan!$E$11:$R$40,Feature_Plan!R$1,0)=0,"",VLOOKUP($C68,Feature_Plan!$E$11:$R$40,Feature_Plan!R$1,0))</f>
        <v>1.2</v>
      </c>
      <c r="V68" s="136">
        <v>877697</v>
      </c>
      <c r="W68" s="136" t="s">
        <v>133</v>
      </c>
    </row>
    <row r="69" spans="1:23" x14ac:dyDescent="0.2">
      <c r="A69" s="213" t="s">
        <v>154</v>
      </c>
      <c r="B69" s="214">
        <v>43</v>
      </c>
      <c r="C69" s="215"/>
      <c r="D69" s="216"/>
      <c r="E69" s="217"/>
      <c r="F69" s="216"/>
      <c r="G69" s="218"/>
      <c r="H69" s="219"/>
      <c r="I69" s="220">
        <f>IF(I68="","",I68)</f>
        <v>0.4</v>
      </c>
      <c r="J69" s="218">
        <f>IF(J68="","",J68-(SUM($I69:I69)))</f>
        <v>0.19999999999999996</v>
      </c>
      <c r="K69" s="218">
        <f>IF(K68="","",K68-(SUM($I69:J69)))</f>
        <v>0.20000000000000007</v>
      </c>
      <c r="L69" s="218">
        <f>IF(L68="","",L68-(SUM($I69:K69)))</f>
        <v>9.9999999999999978E-2</v>
      </c>
      <c r="M69" s="218">
        <f>IF(M68="","",M68-(SUM($I69:L69)))</f>
        <v>9.9999999999999978E-2</v>
      </c>
      <c r="N69" s="218" t="str">
        <f>IF(N68="","",N68-(SUM($I69:M69)))</f>
        <v/>
      </c>
      <c r="O69" s="218" t="str">
        <f>IF(O68="","",O68-(SUM($I69:N69)))</f>
        <v/>
      </c>
      <c r="P69" s="218" t="str">
        <f>IF(P68="","",P68-(SUM($I69:O69)))</f>
        <v/>
      </c>
      <c r="Q69" s="218">
        <f>IF(Q68="","",Q68-(SUM($I69:P69)))</f>
        <v>0.10000000000000009</v>
      </c>
      <c r="R69" s="221">
        <f>IF(R68="","",R68-(SUM($I69:Q69)))</f>
        <v>9.9999999999999867E-2</v>
      </c>
    </row>
    <row r="70" spans="1:23" ht="13.5" thickBot="1" x14ac:dyDescent="0.25">
      <c r="A70" s="222" t="s">
        <v>155</v>
      </c>
      <c r="B70" s="214">
        <v>44</v>
      </c>
      <c r="C70" s="223"/>
      <c r="D70" s="224"/>
      <c r="E70" s="225"/>
      <c r="F70" s="224"/>
      <c r="G70" s="226">
        <f>SUM(G74:G108)</f>
        <v>1104</v>
      </c>
      <c r="H70" s="227">
        <f>SUM(H74:H108)</f>
        <v>2208</v>
      </c>
      <c r="I70" s="228">
        <f>SUM(I74:I108)</f>
        <v>898</v>
      </c>
      <c r="J70" s="226">
        <f t="shared" ref="J70:R70" si="107">SUM(J74:J108)</f>
        <v>457</v>
      </c>
      <c r="K70" s="226">
        <f t="shared" si="107"/>
        <v>457</v>
      </c>
      <c r="L70" s="226">
        <f t="shared" ref="L70:M70" si="108">SUM(L74:L108)</f>
        <v>235</v>
      </c>
      <c r="M70" s="226">
        <f t="shared" si="108"/>
        <v>235</v>
      </c>
      <c r="N70" s="226">
        <f t="shared" si="107"/>
        <v>0</v>
      </c>
      <c r="O70" s="226">
        <f t="shared" si="107"/>
        <v>0</v>
      </c>
      <c r="P70" s="226">
        <f t="shared" si="107"/>
        <v>0</v>
      </c>
      <c r="Q70" s="226">
        <f t="shared" si="107"/>
        <v>235</v>
      </c>
      <c r="R70" s="229">
        <f t="shared" si="107"/>
        <v>235</v>
      </c>
      <c r="S70" s="67">
        <f>SUM(I70:R70)</f>
        <v>2752</v>
      </c>
    </row>
    <row r="71" spans="1:23" x14ac:dyDescent="0.2">
      <c r="A71" s="230" t="s">
        <v>215</v>
      </c>
      <c r="B71" s="214">
        <v>45</v>
      </c>
      <c r="C71" s="262" t="str">
        <f>CONCATENATE(C68,"\",A71)</f>
        <v>eCS Algo\Sys Eng</v>
      </c>
      <c r="D71" s="231"/>
      <c r="E71" s="232"/>
      <c r="F71" s="231"/>
      <c r="G71" s="233">
        <f>SUM(G74:G86)</f>
        <v>168</v>
      </c>
      <c r="H71" s="234">
        <f t="shared" ref="H71:R71" si="109">SUM(H74:H86)</f>
        <v>336</v>
      </c>
      <c r="I71" s="235">
        <f t="shared" si="109"/>
        <v>142</v>
      </c>
      <c r="J71" s="233">
        <f t="shared" si="109"/>
        <v>74</v>
      </c>
      <c r="K71" s="233">
        <f t="shared" si="109"/>
        <v>74</v>
      </c>
      <c r="L71" s="233">
        <f t="shared" ref="L71:M71" si="110">SUM(L74:L86)</f>
        <v>39</v>
      </c>
      <c r="M71" s="233">
        <f t="shared" si="110"/>
        <v>39</v>
      </c>
      <c r="N71" s="233">
        <f t="shared" si="109"/>
        <v>0</v>
      </c>
      <c r="O71" s="233">
        <f t="shared" si="109"/>
        <v>0</v>
      </c>
      <c r="P71" s="233">
        <f t="shared" si="109"/>
        <v>0</v>
      </c>
      <c r="Q71" s="233">
        <f t="shared" si="109"/>
        <v>39</v>
      </c>
      <c r="R71" s="236">
        <f t="shared" si="109"/>
        <v>39</v>
      </c>
      <c r="S71" s="67">
        <f>SUM(I71:R71)</f>
        <v>446</v>
      </c>
    </row>
    <row r="72" spans="1:23" x14ac:dyDescent="0.2">
      <c r="A72" s="237" t="s">
        <v>216</v>
      </c>
      <c r="B72" s="214">
        <v>46</v>
      </c>
      <c r="C72" s="263" t="str">
        <f>CONCATENATE(C68,"\",A72)</f>
        <v>eCS Algo\SW Dev</v>
      </c>
      <c r="D72" s="238"/>
      <c r="E72" s="239"/>
      <c r="F72" s="238"/>
      <c r="G72" s="240">
        <f>SUM(G87:G99)</f>
        <v>528</v>
      </c>
      <c r="H72" s="241">
        <f t="shared" ref="H72:R72" si="111">SUM(H87:H99)</f>
        <v>1056</v>
      </c>
      <c r="I72" s="242">
        <f t="shared" si="111"/>
        <v>426</v>
      </c>
      <c r="J72" s="240">
        <f t="shared" si="111"/>
        <v>217</v>
      </c>
      <c r="K72" s="240">
        <f t="shared" si="111"/>
        <v>217</v>
      </c>
      <c r="L72" s="240">
        <f t="shared" ref="L72:M72" si="112">SUM(L87:L99)</f>
        <v>112</v>
      </c>
      <c r="M72" s="240">
        <f t="shared" si="112"/>
        <v>112</v>
      </c>
      <c r="N72" s="240">
        <f t="shared" si="111"/>
        <v>0</v>
      </c>
      <c r="O72" s="240">
        <f t="shared" si="111"/>
        <v>0</v>
      </c>
      <c r="P72" s="240">
        <f t="shared" si="111"/>
        <v>0</v>
      </c>
      <c r="Q72" s="240">
        <f t="shared" si="111"/>
        <v>112</v>
      </c>
      <c r="R72" s="243">
        <f t="shared" si="111"/>
        <v>112</v>
      </c>
      <c r="S72" s="67">
        <f>SUM(I72:R72)</f>
        <v>1308</v>
      </c>
    </row>
    <row r="73" spans="1:23" ht="13.5" thickBot="1" x14ac:dyDescent="0.25">
      <c r="A73" s="244" t="s">
        <v>92</v>
      </c>
      <c r="B73" s="214">
        <v>47</v>
      </c>
      <c r="C73" s="264" t="str">
        <f>CONCATENATE(C68,"\",A73)</f>
        <v>eCS Algo\Testing</v>
      </c>
      <c r="D73" s="245"/>
      <c r="E73" s="246"/>
      <c r="F73" s="245"/>
      <c r="G73" s="247">
        <f>SUM(G100:G108)</f>
        <v>408</v>
      </c>
      <c r="H73" s="248">
        <f t="shared" ref="H73:R73" si="113">SUM(H100:H108)</f>
        <v>816</v>
      </c>
      <c r="I73" s="242">
        <f t="shared" si="113"/>
        <v>330</v>
      </c>
      <c r="J73" s="240">
        <f t="shared" si="113"/>
        <v>166</v>
      </c>
      <c r="K73" s="240">
        <f t="shared" si="113"/>
        <v>166</v>
      </c>
      <c r="L73" s="240">
        <f t="shared" ref="L73:M73" si="114">SUM(L100:L108)</f>
        <v>84</v>
      </c>
      <c r="M73" s="240">
        <f t="shared" si="114"/>
        <v>84</v>
      </c>
      <c r="N73" s="240">
        <f t="shared" si="113"/>
        <v>0</v>
      </c>
      <c r="O73" s="240">
        <f t="shared" si="113"/>
        <v>0</v>
      </c>
      <c r="P73" s="240">
        <f t="shared" si="113"/>
        <v>0</v>
      </c>
      <c r="Q73" s="240">
        <f t="shared" si="113"/>
        <v>84</v>
      </c>
      <c r="R73" s="243">
        <f t="shared" si="113"/>
        <v>84</v>
      </c>
      <c r="S73" s="67">
        <f>SUM(I73:R73)</f>
        <v>998</v>
      </c>
    </row>
    <row r="74" spans="1:23" x14ac:dyDescent="0.2">
      <c r="A74" s="139">
        <v>1</v>
      </c>
      <c r="B74" s="75">
        <v>48</v>
      </c>
      <c r="C74" s="140"/>
      <c r="D74" s="141" t="s">
        <v>156</v>
      </c>
      <c r="E74" s="153">
        <f>E68</f>
        <v>100</v>
      </c>
      <c r="F74" s="153">
        <f>F68</f>
        <v>2</v>
      </c>
      <c r="G74" s="145">
        <f t="shared" ref="G74:G88" si="115">E74*G33/E33</f>
        <v>8</v>
      </c>
      <c r="H74" s="160">
        <f>G74*F74</f>
        <v>16</v>
      </c>
      <c r="I74" s="164">
        <f>IFERROR(IF(CEILING($H74*I69,1)=0,"",CEILING($H74*I69,1)),"")</f>
        <v>7</v>
      </c>
      <c r="J74" s="150">
        <f t="shared" ref="J74:R74" si="116">IFERROR(IF(CEILING($H74*J69,1)=0,"",CEILING($H74*J69,1)),"")</f>
        <v>4</v>
      </c>
      <c r="K74" s="150">
        <f t="shared" si="116"/>
        <v>4</v>
      </c>
      <c r="L74" s="150">
        <f t="shared" ref="L74" si="117">IFERROR(IF(CEILING($H74*L69,1)=0,"",CEILING($H74*L69,1)),"")</f>
        <v>2</v>
      </c>
      <c r="M74" s="150">
        <f t="shared" si="116"/>
        <v>2</v>
      </c>
      <c r="N74" s="150" t="str">
        <f t="shared" si="116"/>
        <v/>
      </c>
      <c r="O74" s="150" t="str">
        <f t="shared" si="116"/>
        <v/>
      </c>
      <c r="P74" s="150" t="str">
        <f t="shared" si="116"/>
        <v/>
      </c>
      <c r="Q74" s="150">
        <f t="shared" si="116"/>
        <v>2</v>
      </c>
      <c r="R74" s="165">
        <f t="shared" si="116"/>
        <v>2</v>
      </c>
    </row>
    <row r="75" spans="1:23" x14ac:dyDescent="0.2">
      <c r="A75" s="118">
        <v>2</v>
      </c>
      <c r="B75" s="75">
        <v>49</v>
      </c>
      <c r="C75" s="143"/>
      <c r="D75" s="144" t="s">
        <v>157</v>
      </c>
      <c r="E75" s="153">
        <f>E74</f>
        <v>100</v>
      </c>
      <c r="F75" s="153">
        <f>F74</f>
        <v>2</v>
      </c>
      <c r="G75" s="145">
        <f t="shared" si="115"/>
        <v>16</v>
      </c>
      <c r="H75" s="160">
        <f t="shared" ref="H75:H108" si="118">G75*F75</f>
        <v>32</v>
      </c>
      <c r="I75" s="166">
        <f>IFERROR(IF(CEILING($H75*I69,1)=0,"",CEILING($H75*I69,1)),"")</f>
        <v>13</v>
      </c>
      <c r="J75" s="145">
        <f t="shared" ref="J75:R75" si="119">IFERROR(IF(CEILING($H75*J69,1)=0,"",CEILING($H75*J69,1)),"")</f>
        <v>7</v>
      </c>
      <c r="K75" s="145">
        <f t="shared" si="119"/>
        <v>7</v>
      </c>
      <c r="L75" s="145">
        <f t="shared" ref="L75" si="120">IFERROR(IF(CEILING($H75*L69,1)=0,"",CEILING($H75*L69,1)),"")</f>
        <v>4</v>
      </c>
      <c r="M75" s="145">
        <f t="shared" si="119"/>
        <v>4</v>
      </c>
      <c r="N75" s="145" t="str">
        <f t="shared" si="119"/>
        <v/>
      </c>
      <c r="O75" s="145" t="str">
        <f t="shared" si="119"/>
        <v/>
      </c>
      <c r="P75" s="145" t="str">
        <f t="shared" si="119"/>
        <v/>
      </c>
      <c r="Q75" s="145">
        <f t="shared" si="119"/>
        <v>4</v>
      </c>
      <c r="R75" s="167">
        <f t="shared" si="119"/>
        <v>4</v>
      </c>
    </row>
    <row r="76" spans="1:23" x14ac:dyDescent="0.2">
      <c r="A76" s="118">
        <v>3</v>
      </c>
      <c r="B76" s="75">
        <v>50</v>
      </c>
      <c r="C76" s="143"/>
      <c r="D76" s="144" t="s">
        <v>158</v>
      </c>
      <c r="E76" s="153">
        <f t="shared" ref="E76:F108" si="121">E75</f>
        <v>100</v>
      </c>
      <c r="F76" s="153">
        <f t="shared" si="121"/>
        <v>2</v>
      </c>
      <c r="G76" s="145">
        <f t="shared" si="115"/>
        <v>4</v>
      </c>
      <c r="H76" s="160">
        <f t="shared" si="118"/>
        <v>8</v>
      </c>
      <c r="I76" s="166">
        <f>IFERROR(IF(CEILING($H76*I69,1)=0,"",CEILING($H76*I69,1)),"")</f>
        <v>4</v>
      </c>
      <c r="J76" s="145">
        <f t="shared" ref="J76:R76" si="122">IFERROR(IF(CEILING($H76*J69,1)=0,"",CEILING($H76*J69,1)),"")</f>
        <v>2</v>
      </c>
      <c r="K76" s="145">
        <f t="shared" si="122"/>
        <v>2</v>
      </c>
      <c r="L76" s="145">
        <f t="shared" ref="L76" si="123">IFERROR(IF(CEILING($H76*L69,1)=0,"",CEILING($H76*L69,1)),"")</f>
        <v>1</v>
      </c>
      <c r="M76" s="145">
        <f t="shared" si="122"/>
        <v>1</v>
      </c>
      <c r="N76" s="145" t="str">
        <f t="shared" si="122"/>
        <v/>
      </c>
      <c r="O76" s="145" t="str">
        <f t="shared" si="122"/>
        <v/>
      </c>
      <c r="P76" s="145" t="str">
        <f t="shared" si="122"/>
        <v/>
      </c>
      <c r="Q76" s="145">
        <f t="shared" si="122"/>
        <v>1</v>
      </c>
      <c r="R76" s="167">
        <f t="shared" si="122"/>
        <v>1</v>
      </c>
    </row>
    <row r="77" spans="1:23" x14ac:dyDescent="0.2">
      <c r="A77" s="118">
        <v>4</v>
      </c>
      <c r="B77" s="75">
        <v>51</v>
      </c>
      <c r="C77" s="143"/>
      <c r="D77" s="144" t="s">
        <v>159</v>
      </c>
      <c r="E77" s="153">
        <f t="shared" si="121"/>
        <v>100</v>
      </c>
      <c r="F77" s="153">
        <f t="shared" si="121"/>
        <v>2</v>
      </c>
      <c r="G77" s="145">
        <f t="shared" si="115"/>
        <v>8</v>
      </c>
      <c r="H77" s="160">
        <f t="shared" si="118"/>
        <v>16</v>
      </c>
      <c r="I77" s="166">
        <f>IFERROR(IF(CEILING($H77*I69,1)=0,"",CEILING($H77*I69,1)),"")</f>
        <v>7</v>
      </c>
      <c r="J77" s="145">
        <f t="shared" ref="J77:R77" si="124">IFERROR(IF(CEILING($H77*J69,1)=0,"",CEILING($H77*J69,1)),"")</f>
        <v>4</v>
      </c>
      <c r="K77" s="145">
        <f t="shared" si="124"/>
        <v>4</v>
      </c>
      <c r="L77" s="145">
        <f t="shared" ref="L77" si="125">IFERROR(IF(CEILING($H77*L69,1)=0,"",CEILING($H77*L69,1)),"")</f>
        <v>2</v>
      </c>
      <c r="M77" s="145">
        <f t="shared" si="124"/>
        <v>2</v>
      </c>
      <c r="N77" s="145" t="str">
        <f t="shared" si="124"/>
        <v/>
      </c>
      <c r="O77" s="145" t="str">
        <f t="shared" si="124"/>
        <v/>
      </c>
      <c r="P77" s="145" t="str">
        <f t="shared" si="124"/>
        <v/>
      </c>
      <c r="Q77" s="145">
        <f t="shared" si="124"/>
        <v>2</v>
      </c>
      <c r="R77" s="167">
        <f t="shared" si="124"/>
        <v>2</v>
      </c>
    </row>
    <row r="78" spans="1:23" x14ac:dyDescent="0.2">
      <c r="A78" s="118">
        <v>5</v>
      </c>
      <c r="B78" s="75">
        <v>52</v>
      </c>
      <c r="C78" s="143"/>
      <c r="D78" s="144" t="s">
        <v>160</v>
      </c>
      <c r="E78" s="153">
        <f t="shared" si="121"/>
        <v>100</v>
      </c>
      <c r="F78" s="153">
        <f t="shared" si="121"/>
        <v>2</v>
      </c>
      <c r="G78" s="145">
        <f t="shared" si="115"/>
        <v>4</v>
      </c>
      <c r="H78" s="160">
        <f t="shared" si="118"/>
        <v>8</v>
      </c>
      <c r="I78" s="166">
        <f>IFERROR(IF(CEILING($H78*I69,1)=0,"",CEILING($H78*I69,1)),"")</f>
        <v>4</v>
      </c>
      <c r="J78" s="145">
        <f t="shared" ref="J78:R78" si="126">IFERROR(IF(CEILING($H78*J69,1)=0,"",CEILING($H78*J69,1)),"")</f>
        <v>2</v>
      </c>
      <c r="K78" s="145">
        <f t="shared" si="126"/>
        <v>2</v>
      </c>
      <c r="L78" s="145">
        <f t="shared" ref="L78" si="127">IFERROR(IF(CEILING($H78*L69,1)=0,"",CEILING($H78*L69,1)),"")</f>
        <v>1</v>
      </c>
      <c r="M78" s="145">
        <f t="shared" si="126"/>
        <v>1</v>
      </c>
      <c r="N78" s="145" t="str">
        <f t="shared" si="126"/>
        <v/>
      </c>
      <c r="O78" s="145" t="str">
        <f t="shared" si="126"/>
        <v/>
      </c>
      <c r="P78" s="145" t="str">
        <f t="shared" si="126"/>
        <v/>
      </c>
      <c r="Q78" s="145">
        <f t="shared" si="126"/>
        <v>1</v>
      </c>
      <c r="R78" s="167">
        <f t="shared" si="126"/>
        <v>1</v>
      </c>
    </row>
    <row r="79" spans="1:23" x14ac:dyDescent="0.2">
      <c r="A79" s="118">
        <v>6</v>
      </c>
      <c r="B79" s="75">
        <v>53</v>
      </c>
      <c r="C79" s="143"/>
      <c r="D79" s="144" t="s">
        <v>161</v>
      </c>
      <c r="E79" s="153">
        <f t="shared" si="121"/>
        <v>100</v>
      </c>
      <c r="F79" s="153">
        <f t="shared" si="121"/>
        <v>2</v>
      </c>
      <c r="G79" s="145">
        <f t="shared" si="115"/>
        <v>12</v>
      </c>
      <c r="H79" s="160">
        <f t="shared" si="118"/>
        <v>24</v>
      </c>
      <c r="I79" s="166">
        <f>IFERROR(IF(CEILING($H79*I69,1)=0,"",CEILING($H79*I69,1)),"")</f>
        <v>10</v>
      </c>
      <c r="J79" s="145">
        <f t="shared" ref="J79:R79" si="128">IFERROR(IF(CEILING($H79*J69,1)=0,"",CEILING($H79*J69,1)),"")</f>
        <v>5</v>
      </c>
      <c r="K79" s="145">
        <f t="shared" si="128"/>
        <v>5</v>
      </c>
      <c r="L79" s="145">
        <f t="shared" ref="L79" si="129">IFERROR(IF(CEILING($H79*L69,1)=0,"",CEILING($H79*L69,1)),"")</f>
        <v>3</v>
      </c>
      <c r="M79" s="145">
        <f t="shared" si="128"/>
        <v>3</v>
      </c>
      <c r="N79" s="145" t="str">
        <f t="shared" si="128"/>
        <v/>
      </c>
      <c r="O79" s="145" t="str">
        <f t="shared" si="128"/>
        <v/>
      </c>
      <c r="P79" s="145" t="str">
        <f t="shared" si="128"/>
        <v/>
      </c>
      <c r="Q79" s="145">
        <f t="shared" si="128"/>
        <v>3</v>
      </c>
      <c r="R79" s="167">
        <f t="shared" si="128"/>
        <v>3</v>
      </c>
    </row>
    <row r="80" spans="1:23" x14ac:dyDescent="0.2">
      <c r="A80" s="118">
        <v>7</v>
      </c>
      <c r="B80" s="75">
        <v>54</v>
      </c>
      <c r="C80" s="143"/>
      <c r="D80" s="144" t="s">
        <v>162</v>
      </c>
      <c r="E80" s="153">
        <f t="shared" si="121"/>
        <v>100</v>
      </c>
      <c r="F80" s="153">
        <f t="shared" si="121"/>
        <v>2</v>
      </c>
      <c r="G80" s="145">
        <f t="shared" si="115"/>
        <v>8</v>
      </c>
      <c r="H80" s="160">
        <f t="shared" si="118"/>
        <v>16</v>
      </c>
      <c r="I80" s="166">
        <f>IFERROR(IF(CEILING($H80*I69,1)=0,"",CEILING($H80*I69,1)),"")</f>
        <v>7</v>
      </c>
      <c r="J80" s="145">
        <f t="shared" ref="J80:R80" si="130">IFERROR(IF(CEILING($H80*J69,1)=0,"",CEILING($H80*J69,1)),"")</f>
        <v>4</v>
      </c>
      <c r="K80" s="145">
        <f t="shared" si="130"/>
        <v>4</v>
      </c>
      <c r="L80" s="145">
        <f t="shared" ref="L80" si="131">IFERROR(IF(CEILING($H80*L69,1)=0,"",CEILING($H80*L69,1)),"")</f>
        <v>2</v>
      </c>
      <c r="M80" s="145">
        <f t="shared" si="130"/>
        <v>2</v>
      </c>
      <c r="N80" s="145" t="str">
        <f t="shared" si="130"/>
        <v/>
      </c>
      <c r="O80" s="145" t="str">
        <f t="shared" si="130"/>
        <v/>
      </c>
      <c r="P80" s="145" t="str">
        <f t="shared" si="130"/>
        <v/>
      </c>
      <c r="Q80" s="145">
        <f t="shared" si="130"/>
        <v>2</v>
      </c>
      <c r="R80" s="167">
        <f t="shared" si="130"/>
        <v>2</v>
      </c>
    </row>
    <row r="81" spans="1:18" x14ac:dyDescent="0.2">
      <c r="A81" s="118">
        <v>8</v>
      </c>
      <c r="B81" s="75">
        <v>55</v>
      </c>
      <c r="C81" s="143"/>
      <c r="D81" s="144" t="s">
        <v>163</v>
      </c>
      <c r="E81" s="153">
        <f t="shared" si="121"/>
        <v>100</v>
      </c>
      <c r="F81" s="153">
        <f t="shared" si="121"/>
        <v>2</v>
      </c>
      <c r="G81" s="145">
        <f t="shared" si="115"/>
        <v>8</v>
      </c>
      <c r="H81" s="160">
        <f t="shared" si="118"/>
        <v>16</v>
      </c>
      <c r="I81" s="166">
        <f>IFERROR(IF(CEILING($H81*I69,1)=0,"",CEILING($H81*I69,1)),"")</f>
        <v>7</v>
      </c>
      <c r="J81" s="145">
        <f t="shared" ref="J81:R81" si="132">IFERROR(IF(CEILING($H81*J69,1)=0,"",CEILING($H81*J69,1)),"")</f>
        <v>4</v>
      </c>
      <c r="K81" s="145">
        <f t="shared" si="132"/>
        <v>4</v>
      </c>
      <c r="L81" s="145">
        <f t="shared" ref="L81" si="133">IFERROR(IF(CEILING($H81*L69,1)=0,"",CEILING($H81*L69,1)),"")</f>
        <v>2</v>
      </c>
      <c r="M81" s="145">
        <f t="shared" si="132"/>
        <v>2</v>
      </c>
      <c r="N81" s="145" t="str">
        <f t="shared" si="132"/>
        <v/>
      </c>
      <c r="O81" s="145" t="str">
        <f t="shared" si="132"/>
        <v/>
      </c>
      <c r="P81" s="145" t="str">
        <f t="shared" si="132"/>
        <v/>
      </c>
      <c r="Q81" s="145">
        <f t="shared" si="132"/>
        <v>2</v>
      </c>
      <c r="R81" s="167">
        <f t="shared" si="132"/>
        <v>2</v>
      </c>
    </row>
    <row r="82" spans="1:18" x14ac:dyDescent="0.2">
      <c r="A82" s="118">
        <v>9</v>
      </c>
      <c r="B82" s="75">
        <v>56</v>
      </c>
      <c r="C82" s="143"/>
      <c r="D82" s="144" t="s">
        <v>164</v>
      </c>
      <c r="E82" s="153">
        <f t="shared" si="121"/>
        <v>100</v>
      </c>
      <c r="F82" s="153">
        <f t="shared" si="121"/>
        <v>2</v>
      </c>
      <c r="G82" s="145">
        <f t="shared" si="115"/>
        <v>4</v>
      </c>
      <c r="H82" s="160">
        <f t="shared" si="118"/>
        <v>8</v>
      </c>
      <c r="I82" s="166">
        <f>IFERROR(IF(CEILING($H82*I69,1)=0,"",CEILING($H82*I69,1)),"")</f>
        <v>4</v>
      </c>
      <c r="J82" s="145">
        <f t="shared" ref="J82:R82" si="134">IFERROR(IF(CEILING($H82*J69,1)=0,"",CEILING($H82*J69,1)),"")</f>
        <v>2</v>
      </c>
      <c r="K82" s="145">
        <f t="shared" si="134"/>
        <v>2</v>
      </c>
      <c r="L82" s="145">
        <f t="shared" ref="L82" si="135">IFERROR(IF(CEILING($H82*L69,1)=0,"",CEILING($H82*L69,1)),"")</f>
        <v>1</v>
      </c>
      <c r="M82" s="145">
        <f t="shared" si="134"/>
        <v>1</v>
      </c>
      <c r="N82" s="145" t="str">
        <f t="shared" si="134"/>
        <v/>
      </c>
      <c r="O82" s="145" t="str">
        <f t="shared" si="134"/>
        <v/>
      </c>
      <c r="P82" s="145" t="str">
        <f t="shared" si="134"/>
        <v/>
      </c>
      <c r="Q82" s="145">
        <f t="shared" si="134"/>
        <v>1</v>
      </c>
      <c r="R82" s="167">
        <f t="shared" si="134"/>
        <v>1</v>
      </c>
    </row>
    <row r="83" spans="1:18" x14ac:dyDescent="0.2">
      <c r="A83" s="118">
        <v>10</v>
      </c>
      <c r="B83" s="75">
        <v>57</v>
      </c>
      <c r="C83" s="143"/>
      <c r="D83" s="144" t="s">
        <v>165</v>
      </c>
      <c r="E83" s="153">
        <f t="shared" si="121"/>
        <v>100</v>
      </c>
      <c r="F83" s="153">
        <f t="shared" si="121"/>
        <v>2</v>
      </c>
      <c r="G83" s="145">
        <f t="shared" si="115"/>
        <v>48</v>
      </c>
      <c r="H83" s="160">
        <f t="shared" si="118"/>
        <v>96</v>
      </c>
      <c r="I83" s="166">
        <f>IFERROR(IF(CEILING($H83*I69,1)=0,"",CEILING($H83*I69,1)),"")</f>
        <v>39</v>
      </c>
      <c r="J83" s="145">
        <f t="shared" ref="J83:R83" si="136">IFERROR(IF(CEILING($H83*J69,1)=0,"",CEILING($H83*J69,1)),"")</f>
        <v>20</v>
      </c>
      <c r="K83" s="145">
        <f t="shared" si="136"/>
        <v>20</v>
      </c>
      <c r="L83" s="145">
        <f t="shared" ref="L83" si="137">IFERROR(IF(CEILING($H83*L69,1)=0,"",CEILING($H83*L69,1)),"")</f>
        <v>10</v>
      </c>
      <c r="M83" s="145">
        <f t="shared" si="136"/>
        <v>10</v>
      </c>
      <c r="N83" s="145" t="str">
        <f t="shared" si="136"/>
        <v/>
      </c>
      <c r="O83" s="145" t="str">
        <f t="shared" si="136"/>
        <v/>
      </c>
      <c r="P83" s="145" t="str">
        <f t="shared" si="136"/>
        <v/>
      </c>
      <c r="Q83" s="145">
        <f t="shared" si="136"/>
        <v>10</v>
      </c>
      <c r="R83" s="167">
        <f t="shared" si="136"/>
        <v>10</v>
      </c>
    </row>
    <row r="84" spans="1:18" x14ac:dyDescent="0.2">
      <c r="A84" s="118">
        <v>11</v>
      </c>
      <c r="B84" s="75">
        <v>58</v>
      </c>
      <c r="C84" s="143"/>
      <c r="D84" s="144" t="s">
        <v>166</v>
      </c>
      <c r="E84" s="153">
        <f t="shared" si="121"/>
        <v>100</v>
      </c>
      <c r="F84" s="153">
        <f t="shared" si="121"/>
        <v>2</v>
      </c>
      <c r="G84" s="145">
        <f t="shared" si="115"/>
        <v>12</v>
      </c>
      <c r="H84" s="160">
        <f t="shared" si="118"/>
        <v>24</v>
      </c>
      <c r="I84" s="166">
        <f>IFERROR(IF(CEILING($H84*I69,1)=0,"",CEILING($H84*I69,1)),"")</f>
        <v>10</v>
      </c>
      <c r="J84" s="145">
        <f t="shared" ref="J84:R84" si="138">IFERROR(IF(CEILING($H84*J69,1)=0,"",CEILING($H84*J69,1)),"")</f>
        <v>5</v>
      </c>
      <c r="K84" s="145">
        <f t="shared" si="138"/>
        <v>5</v>
      </c>
      <c r="L84" s="145">
        <f t="shared" ref="L84" si="139">IFERROR(IF(CEILING($H84*L69,1)=0,"",CEILING($H84*L69,1)),"")</f>
        <v>3</v>
      </c>
      <c r="M84" s="145">
        <f t="shared" si="138"/>
        <v>3</v>
      </c>
      <c r="N84" s="145" t="str">
        <f t="shared" si="138"/>
        <v/>
      </c>
      <c r="O84" s="145" t="str">
        <f t="shared" si="138"/>
        <v/>
      </c>
      <c r="P84" s="145" t="str">
        <f t="shared" si="138"/>
        <v/>
      </c>
      <c r="Q84" s="145">
        <f t="shared" si="138"/>
        <v>3</v>
      </c>
      <c r="R84" s="167">
        <f t="shared" si="138"/>
        <v>3</v>
      </c>
    </row>
    <row r="85" spans="1:18" x14ac:dyDescent="0.2">
      <c r="A85" s="118">
        <v>12</v>
      </c>
      <c r="B85" s="75">
        <v>59</v>
      </c>
      <c r="C85" s="143"/>
      <c r="D85" s="144" t="s">
        <v>167</v>
      </c>
      <c r="E85" s="153">
        <f t="shared" si="121"/>
        <v>100</v>
      </c>
      <c r="F85" s="153">
        <f t="shared" si="121"/>
        <v>2</v>
      </c>
      <c r="G85" s="145">
        <f t="shared" si="115"/>
        <v>24</v>
      </c>
      <c r="H85" s="160">
        <f t="shared" si="118"/>
        <v>48</v>
      </c>
      <c r="I85" s="166">
        <f>IFERROR(IF(CEILING($H85*I69,1)=0,"",CEILING($H85*I69,1)),"")</f>
        <v>20</v>
      </c>
      <c r="J85" s="145">
        <f t="shared" ref="J85:R85" si="140">IFERROR(IF(CEILING($H85*J69,1)=0,"",CEILING($H85*J69,1)),"")</f>
        <v>10</v>
      </c>
      <c r="K85" s="145">
        <f t="shared" si="140"/>
        <v>10</v>
      </c>
      <c r="L85" s="145">
        <f t="shared" ref="L85" si="141">IFERROR(IF(CEILING($H85*L69,1)=0,"",CEILING($H85*L69,1)),"")</f>
        <v>5</v>
      </c>
      <c r="M85" s="145">
        <f t="shared" si="140"/>
        <v>5</v>
      </c>
      <c r="N85" s="145" t="str">
        <f t="shared" si="140"/>
        <v/>
      </c>
      <c r="O85" s="145" t="str">
        <f t="shared" si="140"/>
        <v/>
      </c>
      <c r="P85" s="145" t="str">
        <f t="shared" si="140"/>
        <v/>
      </c>
      <c r="Q85" s="145">
        <f t="shared" si="140"/>
        <v>5</v>
      </c>
      <c r="R85" s="167">
        <f t="shared" si="140"/>
        <v>5</v>
      </c>
    </row>
    <row r="86" spans="1:18" x14ac:dyDescent="0.2">
      <c r="A86" s="118">
        <v>13</v>
      </c>
      <c r="B86" s="75">
        <v>60</v>
      </c>
      <c r="C86" s="143"/>
      <c r="D86" s="144" t="s">
        <v>168</v>
      </c>
      <c r="E86" s="153">
        <f t="shared" si="121"/>
        <v>100</v>
      </c>
      <c r="F86" s="153">
        <f t="shared" si="121"/>
        <v>2</v>
      </c>
      <c r="G86" s="145">
        <f t="shared" si="115"/>
        <v>12</v>
      </c>
      <c r="H86" s="160">
        <f t="shared" si="118"/>
        <v>24</v>
      </c>
      <c r="I86" s="166">
        <f>IFERROR(IF(CEILING($H86*I69,1)=0,"",CEILING($H86*I69,1)),"")</f>
        <v>10</v>
      </c>
      <c r="J86" s="145">
        <f t="shared" ref="J86:R86" si="142">IFERROR(IF(CEILING($H86*J69,1)=0,"",CEILING($H86*J69,1)),"")</f>
        <v>5</v>
      </c>
      <c r="K86" s="145">
        <f t="shared" si="142"/>
        <v>5</v>
      </c>
      <c r="L86" s="145">
        <f t="shared" ref="L86" si="143">IFERROR(IF(CEILING($H86*L69,1)=0,"",CEILING($H86*L69,1)),"")</f>
        <v>3</v>
      </c>
      <c r="M86" s="145">
        <f t="shared" si="142"/>
        <v>3</v>
      </c>
      <c r="N86" s="145" t="str">
        <f t="shared" si="142"/>
        <v/>
      </c>
      <c r="O86" s="145" t="str">
        <f t="shared" si="142"/>
        <v/>
      </c>
      <c r="P86" s="145" t="str">
        <f t="shared" si="142"/>
        <v/>
      </c>
      <c r="Q86" s="145">
        <f t="shared" si="142"/>
        <v>3</v>
      </c>
      <c r="R86" s="167">
        <f t="shared" si="142"/>
        <v>3</v>
      </c>
    </row>
    <row r="87" spans="1:18" x14ac:dyDescent="0.2">
      <c r="A87" s="118">
        <v>14</v>
      </c>
      <c r="B87" s="75">
        <v>61</v>
      </c>
      <c r="C87" s="143"/>
      <c r="D87" s="144" t="s">
        <v>169</v>
      </c>
      <c r="E87" s="153">
        <f t="shared" si="121"/>
        <v>100</v>
      </c>
      <c r="F87" s="153">
        <f t="shared" si="121"/>
        <v>2</v>
      </c>
      <c r="G87" s="145">
        <f t="shared" si="115"/>
        <v>48</v>
      </c>
      <c r="H87" s="160">
        <f t="shared" si="118"/>
        <v>96</v>
      </c>
      <c r="I87" s="166">
        <f>IFERROR(IF(CEILING($H87*I69,1)=0,"",CEILING($H87*I69,1)),"")</f>
        <v>39</v>
      </c>
      <c r="J87" s="145">
        <f t="shared" ref="J87:R87" si="144">IFERROR(IF(CEILING($H87*J69,1)=0,"",CEILING($H87*J69,1)),"")</f>
        <v>20</v>
      </c>
      <c r="K87" s="145">
        <f t="shared" si="144"/>
        <v>20</v>
      </c>
      <c r="L87" s="145">
        <f t="shared" ref="L87" si="145">IFERROR(IF(CEILING($H87*L69,1)=0,"",CEILING($H87*L69,1)),"")</f>
        <v>10</v>
      </c>
      <c r="M87" s="145">
        <f t="shared" si="144"/>
        <v>10</v>
      </c>
      <c r="N87" s="145" t="str">
        <f t="shared" si="144"/>
        <v/>
      </c>
      <c r="O87" s="145" t="str">
        <f t="shared" si="144"/>
        <v/>
      </c>
      <c r="P87" s="145" t="str">
        <f t="shared" si="144"/>
        <v/>
      </c>
      <c r="Q87" s="145">
        <f t="shared" si="144"/>
        <v>10</v>
      </c>
      <c r="R87" s="167">
        <f t="shared" si="144"/>
        <v>10</v>
      </c>
    </row>
    <row r="88" spans="1:18" x14ac:dyDescent="0.2">
      <c r="A88" s="118">
        <v>15</v>
      </c>
      <c r="B88" s="75">
        <v>62</v>
      </c>
      <c r="C88" s="143"/>
      <c r="D88" s="144" t="s">
        <v>170</v>
      </c>
      <c r="E88" s="153">
        <f t="shared" si="121"/>
        <v>100</v>
      </c>
      <c r="F88" s="153">
        <f t="shared" si="121"/>
        <v>2</v>
      </c>
      <c r="G88" s="145">
        <f t="shared" si="115"/>
        <v>16</v>
      </c>
      <c r="H88" s="160">
        <f t="shared" si="118"/>
        <v>32</v>
      </c>
      <c r="I88" s="166">
        <f>IFERROR(IF(CEILING($H88*I69,1)=0,"",CEILING($H88*I69,1)),"")</f>
        <v>13</v>
      </c>
      <c r="J88" s="145">
        <f t="shared" ref="J88:R88" si="146">IFERROR(IF(CEILING($H88*J69,1)=0,"",CEILING($H88*J69,1)),"")</f>
        <v>7</v>
      </c>
      <c r="K88" s="145">
        <f t="shared" si="146"/>
        <v>7</v>
      </c>
      <c r="L88" s="145">
        <f t="shared" ref="L88" si="147">IFERROR(IF(CEILING($H88*L69,1)=0,"",CEILING($H88*L69,1)),"")</f>
        <v>4</v>
      </c>
      <c r="M88" s="145">
        <f t="shared" si="146"/>
        <v>4</v>
      </c>
      <c r="N88" s="145" t="str">
        <f t="shared" si="146"/>
        <v/>
      </c>
      <c r="O88" s="145" t="str">
        <f t="shared" si="146"/>
        <v/>
      </c>
      <c r="P88" s="145" t="str">
        <f t="shared" si="146"/>
        <v/>
      </c>
      <c r="Q88" s="145">
        <f t="shared" si="146"/>
        <v>4</v>
      </c>
      <c r="R88" s="167">
        <f t="shared" si="146"/>
        <v>4</v>
      </c>
    </row>
    <row r="89" spans="1:18" x14ac:dyDescent="0.2">
      <c r="A89" s="118">
        <v>16</v>
      </c>
      <c r="B89" s="75">
        <v>63</v>
      </c>
      <c r="C89" s="143"/>
      <c r="D89" s="144" t="s">
        <v>171</v>
      </c>
      <c r="E89" s="153">
        <f t="shared" si="121"/>
        <v>100</v>
      </c>
      <c r="F89" s="153">
        <f t="shared" si="121"/>
        <v>2</v>
      </c>
      <c r="G89" s="145">
        <f t="shared" ref="G89:G108" si="148">E89*G48/E48</f>
        <v>48</v>
      </c>
      <c r="H89" s="160">
        <f t="shared" si="118"/>
        <v>96</v>
      </c>
      <c r="I89" s="166">
        <f t="shared" ref="I89:R89" si="149">IFERROR(IF(CEILING($H89*I69,1)=0,"",CEILING($H89*I69,1)),"")</f>
        <v>39</v>
      </c>
      <c r="J89" s="145">
        <f t="shared" si="149"/>
        <v>20</v>
      </c>
      <c r="K89" s="145">
        <f t="shared" si="149"/>
        <v>20</v>
      </c>
      <c r="L89" s="145">
        <f t="shared" ref="L89" si="150">IFERROR(IF(CEILING($H89*L69,1)=0,"",CEILING($H89*L69,1)),"")</f>
        <v>10</v>
      </c>
      <c r="M89" s="145">
        <f t="shared" si="149"/>
        <v>10</v>
      </c>
      <c r="N89" s="145" t="str">
        <f t="shared" si="149"/>
        <v/>
      </c>
      <c r="O89" s="145" t="str">
        <f t="shared" si="149"/>
        <v/>
      </c>
      <c r="P89" s="145" t="str">
        <f t="shared" si="149"/>
        <v/>
      </c>
      <c r="Q89" s="145">
        <f t="shared" si="149"/>
        <v>10</v>
      </c>
      <c r="R89" s="167">
        <f t="shared" si="149"/>
        <v>10</v>
      </c>
    </row>
    <row r="90" spans="1:18" x14ac:dyDescent="0.2">
      <c r="A90" s="118">
        <v>17</v>
      </c>
      <c r="B90" s="75">
        <v>64</v>
      </c>
      <c r="C90" s="143"/>
      <c r="D90" s="144" t="s">
        <v>172</v>
      </c>
      <c r="E90" s="153">
        <f t="shared" si="121"/>
        <v>100</v>
      </c>
      <c r="F90" s="153">
        <f t="shared" si="121"/>
        <v>2</v>
      </c>
      <c r="G90" s="145">
        <f t="shared" si="148"/>
        <v>16</v>
      </c>
      <c r="H90" s="160">
        <f t="shared" si="118"/>
        <v>32</v>
      </c>
      <c r="I90" s="166">
        <f t="shared" ref="I90:R90" si="151">IFERROR(IF(CEILING($H90*I69,1)=0,"",CEILING($H90*I69,1)),"")</f>
        <v>13</v>
      </c>
      <c r="J90" s="145">
        <f t="shared" si="151"/>
        <v>7</v>
      </c>
      <c r="K90" s="145">
        <f t="shared" si="151"/>
        <v>7</v>
      </c>
      <c r="L90" s="145">
        <f t="shared" ref="L90" si="152">IFERROR(IF(CEILING($H90*L69,1)=0,"",CEILING($H90*L69,1)),"")</f>
        <v>4</v>
      </c>
      <c r="M90" s="145">
        <f t="shared" si="151"/>
        <v>4</v>
      </c>
      <c r="N90" s="145" t="str">
        <f t="shared" si="151"/>
        <v/>
      </c>
      <c r="O90" s="145" t="str">
        <f t="shared" si="151"/>
        <v/>
      </c>
      <c r="P90" s="145" t="str">
        <f t="shared" si="151"/>
        <v/>
      </c>
      <c r="Q90" s="145">
        <f t="shared" si="151"/>
        <v>4</v>
      </c>
      <c r="R90" s="167">
        <f t="shared" si="151"/>
        <v>4</v>
      </c>
    </row>
    <row r="91" spans="1:18" x14ac:dyDescent="0.2">
      <c r="A91" s="118">
        <v>18</v>
      </c>
      <c r="B91" s="75">
        <v>65</v>
      </c>
      <c r="C91" s="143"/>
      <c r="D91" s="144" t="s">
        <v>173</v>
      </c>
      <c r="E91" s="153">
        <f t="shared" si="121"/>
        <v>100</v>
      </c>
      <c r="F91" s="153">
        <f t="shared" si="121"/>
        <v>2</v>
      </c>
      <c r="G91" s="145">
        <f t="shared" si="148"/>
        <v>80</v>
      </c>
      <c r="H91" s="160">
        <f t="shared" si="118"/>
        <v>160</v>
      </c>
      <c r="I91" s="166">
        <f t="shared" ref="I91:R91" si="153">IFERROR(IF(CEILING($H91*I69,1)=0,"",CEILING($H91*I69,1)),"")</f>
        <v>64</v>
      </c>
      <c r="J91" s="145">
        <f t="shared" si="153"/>
        <v>32</v>
      </c>
      <c r="K91" s="145">
        <f t="shared" si="153"/>
        <v>32</v>
      </c>
      <c r="L91" s="145">
        <f t="shared" ref="L91" si="154">IFERROR(IF(CEILING($H91*L69,1)=0,"",CEILING($H91*L69,1)),"")</f>
        <v>16</v>
      </c>
      <c r="M91" s="145">
        <f t="shared" si="153"/>
        <v>16</v>
      </c>
      <c r="N91" s="145" t="str">
        <f t="shared" si="153"/>
        <v/>
      </c>
      <c r="O91" s="145" t="str">
        <f t="shared" si="153"/>
        <v/>
      </c>
      <c r="P91" s="145" t="str">
        <f t="shared" si="153"/>
        <v/>
      </c>
      <c r="Q91" s="145">
        <f t="shared" si="153"/>
        <v>16</v>
      </c>
      <c r="R91" s="167">
        <f t="shared" si="153"/>
        <v>16</v>
      </c>
    </row>
    <row r="92" spans="1:18" x14ac:dyDescent="0.2">
      <c r="A92" s="118">
        <v>19</v>
      </c>
      <c r="B92" s="75">
        <v>66</v>
      </c>
      <c r="C92" s="143"/>
      <c r="D92" s="144" t="s">
        <v>174</v>
      </c>
      <c r="E92" s="153">
        <f t="shared" si="121"/>
        <v>100</v>
      </c>
      <c r="F92" s="153">
        <f t="shared" si="121"/>
        <v>2</v>
      </c>
      <c r="G92" s="145">
        <f t="shared" si="148"/>
        <v>16</v>
      </c>
      <c r="H92" s="160">
        <f t="shared" si="118"/>
        <v>32</v>
      </c>
      <c r="I92" s="166">
        <f t="shared" ref="I92:R92" si="155">IFERROR(IF(CEILING($H92*I69,1)=0,"",CEILING($H92*I69,1)),"")</f>
        <v>13</v>
      </c>
      <c r="J92" s="145">
        <f t="shared" si="155"/>
        <v>7</v>
      </c>
      <c r="K92" s="145">
        <f t="shared" si="155"/>
        <v>7</v>
      </c>
      <c r="L92" s="145">
        <f t="shared" ref="L92" si="156">IFERROR(IF(CEILING($H92*L69,1)=0,"",CEILING($H92*L69,1)),"")</f>
        <v>4</v>
      </c>
      <c r="M92" s="145">
        <f t="shared" si="155"/>
        <v>4</v>
      </c>
      <c r="N92" s="145" t="str">
        <f t="shared" si="155"/>
        <v/>
      </c>
      <c r="O92" s="145" t="str">
        <f t="shared" si="155"/>
        <v/>
      </c>
      <c r="P92" s="145" t="str">
        <f t="shared" si="155"/>
        <v/>
      </c>
      <c r="Q92" s="145">
        <f t="shared" si="155"/>
        <v>4</v>
      </c>
      <c r="R92" s="167">
        <f t="shared" si="155"/>
        <v>4</v>
      </c>
    </row>
    <row r="93" spans="1:18" x14ac:dyDescent="0.2">
      <c r="A93" s="118">
        <v>20</v>
      </c>
      <c r="B93" s="75">
        <v>67</v>
      </c>
      <c r="C93" s="143"/>
      <c r="D93" s="144" t="s">
        <v>175</v>
      </c>
      <c r="E93" s="153">
        <f t="shared" si="121"/>
        <v>100</v>
      </c>
      <c r="F93" s="153">
        <f t="shared" si="121"/>
        <v>2</v>
      </c>
      <c r="G93" s="145">
        <f t="shared" si="148"/>
        <v>32</v>
      </c>
      <c r="H93" s="160">
        <f t="shared" si="118"/>
        <v>64</v>
      </c>
      <c r="I93" s="166">
        <f t="shared" ref="I93:R93" si="157">IFERROR(IF(CEILING($H93*I69,1)=0,"",CEILING($H93*I69,1)),"")</f>
        <v>26</v>
      </c>
      <c r="J93" s="145">
        <f t="shared" si="157"/>
        <v>13</v>
      </c>
      <c r="K93" s="145">
        <f t="shared" si="157"/>
        <v>13</v>
      </c>
      <c r="L93" s="145">
        <f t="shared" ref="L93" si="158">IFERROR(IF(CEILING($H93*L69,1)=0,"",CEILING($H93*L69,1)),"")</f>
        <v>7</v>
      </c>
      <c r="M93" s="145">
        <f t="shared" si="157"/>
        <v>7</v>
      </c>
      <c r="N93" s="145" t="str">
        <f t="shared" si="157"/>
        <v/>
      </c>
      <c r="O93" s="145" t="str">
        <f t="shared" si="157"/>
        <v/>
      </c>
      <c r="P93" s="145" t="str">
        <f t="shared" si="157"/>
        <v/>
      </c>
      <c r="Q93" s="145">
        <f t="shared" si="157"/>
        <v>7</v>
      </c>
      <c r="R93" s="167">
        <f t="shared" si="157"/>
        <v>7</v>
      </c>
    </row>
    <row r="94" spans="1:18" x14ac:dyDescent="0.2">
      <c r="A94" s="118">
        <v>21</v>
      </c>
      <c r="B94" s="75">
        <v>68</v>
      </c>
      <c r="C94" s="143"/>
      <c r="D94" s="144" t="s">
        <v>176</v>
      </c>
      <c r="E94" s="153">
        <f t="shared" si="121"/>
        <v>100</v>
      </c>
      <c r="F94" s="153">
        <f t="shared" si="121"/>
        <v>2</v>
      </c>
      <c r="G94" s="145">
        <f t="shared" si="148"/>
        <v>80</v>
      </c>
      <c r="H94" s="160">
        <f t="shared" si="118"/>
        <v>160</v>
      </c>
      <c r="I94" s="166">
        <f t="shared" ref="I94:R94" si="159">IFERROR(IF(CEILING($H94*I69,1)=0,"",CEILING($H94*I69,1)),"")</f>
        <v>64</v>
      </c>
      <c r="J94" s="145">
        <f t="shared" si="159"/>
        <v>32</v>
      </c>
      <c r="K94" s="145">
        <f t="shared" si="159"/>
        <v>32</v>
      </c>
      <c r="L94" s="145">
        <f t="shared" ref="L94" si="160">IFERROR(IF(CEILING($H94*L69,1)=0,"",CEILING($H94*L69,1)),"")</f>
        <v>16</v>
      </c>
      <c r="M94" s="145">
        <f t="shared" si="159"/>
        <v>16</v>
      </c>
      <c r="N94" s="145" t="str">
        <f t="shared" si="159"/>
        <v/>
      </c>
      <c r="O94" s="145" t="str">
        <f t="shared" si="159"/>
        <v/>
      </c>
      <c r="P94" s="145" t="str">
        <f t="shared" si="159"/>
        <v/>
      </c>
      <c r="Q94" s="145">
        <f t="shared" si="159"/>
        <v>16</v>
      </c>
      <c r="R94" s="167">
        <f t="shared" si="159"/>
        <v>16</v>
      </c>
    </row>
    <row r="95" spans="1:18" x14ac:dyDescent="0.2">
      <c r="A95" s="118">
        <v>22</v>
      </c>
      <c r="B95" s="75">
        <v>69</v>
      </c>
      <c r="C95" s="143"/>
      <c r="D95" s="144" t="s">
        <v>177</v>
      </c>
      <c r="E95" s="153">
        <f t="shared" si="121"/>
        <v>100</v>
      </c>
      <c r="F95" s="153">
        <f t="shared" si="121"/>
        <v>2</v>
      </c>
      <c r="G95" s="145">
        <f t="shared" si="148"/>
        <v>16</v>
      </c>
      <c r="H95" s="160">
        <f t="shared" si="118"/>
        <v>32</v>
      </c>
      <c r="I95" s="166">
        <f t="shared" ref="I95:R95" si="161">IFERROR(IF(CEILING($H95*I69,1)=0,"",CEILING($H95*I69,1)),"")</f>
        <v>13</v>
      </c>
      <c r="J95" s="145">
        <f t="shared" si="161"/>
        <v>7</v>
      </c>
      <c r="K95" s="145">
        <f t="shared" si="161"/>
        <v>7</v>
      </c>
      <c r="L95" s="145">
        <f t="shared" ref="L95" si="162">IFERROR(IF(CEILING($H95*L69,1)=0,"",CEILING($H95*L69,1)),"")</f>
        <v>4</v>
      </c>
      <c r="M95" s="145">
        <f t="shared" si="161"/>
        <v>4</v>
      </c>
      <c r="N95" s="145" t="str">
        <f t="shared" si="161"/>
        <v/>
      </c>
      <c r="O95" s="145" t="str">
        <f t="shared" si="161"/>
        <v/>
      </c>
      <c r="P95" s="145" t="str">
        <f t="shared" si="161"/>
        <v/>
      </c>
      <c r="Q95" s="145">
        <f t="shared" si="161"/>
        <v>4</v>
      </c>
      <c r="R95" s="167">
        <f t="shared" si="161"/>
        <v>4</v>
      </c>
    </row>
    <row r="96" spans="1:18" x14ac:dyDescent="0.2">
      <c r="A96" s="118">
        <v>23</v>
      </c>
      <c r="B96" s="75">
        <v>70</v>
      </c>
      <c r="C96" s="143"/>
      <c r="D96" s="144" t="s">
        <v>178</v>
      </c>
      <c r="E96" s="153">
        <f t="shared" si="121"/>
        <v>100</v>
      </c>
      <c r="F96" s="153">
        <f t="shared" si="121"/>
        <v>2</v>
      </c>
      <c r="G96" s="145">
        <f t="shared" si="148"/>
        <v>16</v>
      </c>
      <c r="H96" s="160">
        <f t="shared" si="118"/>
        <v>32</v>
      </c>
      <c r="I96" s="166">
        <f t="shared" ref="I96:R96" si="163">IFERROR(IF(CEILING($H96*I69,1)=0,"",CEILING($H96*I69,1)),"")</f>
        <v>13</v>
      </c>
      <c r="J96" s="145">
        <f t="shared" si="163"/>
        <v>7</v>
      </c>
      <c r="K96" s="145">
        <f t="shared" si="163"/>
        <v>7</v>
      </c>
      <c r="L96" s="145">
        <f t="shared" ref="L96" si="164">IFERROR(IF(CEILING($H96*L69,1)=0,"",CEILING($H96*L69,1)),"")</f>
        <v>4</v>
      </c>
      <c r="M96" s="145">
        <f t="shared" si="163"/>
        <v>4</v>
      </c>
      <c r="N96" s="145" t="str">
        <f t="shared" si="163"/>
        <v/>
      </c>
      <c r="O96" s="145" t="str">
        <f t="shared" si="163"/>
        <v/>
      </c>
      <c r="P96" s="145" t="str">
        <f t="shared" si="163"/>
        <v/>
      </c>
      <c r="Q96" s="145">
        <f t="shared" si="163"/>
        <v>4</v>
      </c>
      <c r="R96" s="167">
        <f t="shared" si="163"/>
        <v>4</v>
      </c>
    </row>
    <row r="97" spans="1:23" x14ac:dyDescent="0.2">
      <c r="A97" s="118">
        <v>24</v>
      </c>
      <c r="B97" s="75">
        <v>71</v>
      </c>
      <c r="C97" s="143"/>
      <c r="D97" s="144" t="s">
        <v>179</v>
      </c>
      <c r="E97" s="153">
        <f t="shared" si="121"/>
        <v>100</v>
      </c>
      <c r="F97" s="153">
        <f t="shared" si="121"/>
        <v>2</v>
      </c>
      <c r="G97" s="145">
        <f t="shared" si="148"/>
        <v>80</v>
      </c>
      <c r="H97" s="160">
        <f t="shared" si="118"/>
        <v>160</v>
      </c>
      <c r="I97" s="166">
        <f t="shared" ref="I97:R97" si="165">IFERROR(IF(CEILING($H97*I69,1)=0,"",CEILING($H97*I69,1)),"")</f>
        <v>64</v>
      </c>
      <c r="J97" s="145">
        <f t="shared" si="165"/>
        <v>32</v>
      </c>
      <c r="K97" s="145">
        <f t="shared" si="165"/>
        <v>32</v>
      </c>
      <c r="L97" s="145">
        <f t="shared" ref="L97" si="166">IFERROR(IF(CEILING($H97*L69,1)=0,"",CEILING($H97*L69,1)),"")</f>
        <v>16</v>
      </c>
      <c r="M97" s="145">
        <f t="shared" si="165"/>
        <v>16</v>
      </c>
      <c r="N97" s="145" t="str">
        <f t="shared" si="165"/>
        <v/>
      </c>
      <c r="O97" s="145" t="str">
        <f t="shared" si="165"/>
        <v/>
      </c>
      <c r="P97" s="145" t="str">
        <f t="shared" si="165"/>
        <v/>
      </c>
      <c r="Q97" s="145">
        <f t="shared" si="165"/>
        <v>16</v>
      </c>
      <c r="R97" s="167">
        <f t="shared" si="165"/>
        <v>16</v>
      </c>
    </row>
    <row r="98" spans="1:23" x14ac:dyDescent="0.2">
      <c r="A98" s="118">
        <v>25</v>
      </c>
      <c r="B98" s="75">
        <v>72</v>
      </c>
      <c r="C98" s="143"/>
      <c r="D98" s="144" t="s">
        <v>180</v>
      </c>
      <c r="E98" s="153">
        <f t="shared" si="121"/>
        <v>100</v>
      </c>
      <c r="F98" s="153">
        <f t="shared" si="121"/>
        <v>2</v>
      </c>
      <c r="G98" s="145">
        <f t="shared" si="148"/>
        <v>32</v>
      </c>
      <c r="H98" s="160">
        <f t="shared" si="118"/>
        <v>64</v>
      </c>
      <c r="I98" s="166">
        <f t="shared" ref="I98:R98" si="167">IFERROR(IF(CEILING($H98*I69,1)=0,"",CEILING($H98*I69,1)),"")</f>
        <v>26</v>
      </c>
      <c r="J98" s="145">
        <f t="shared" si="167"/>
        <v>13</v>
      </c>
      <c r="K98" s="145">
        <f t="shared" si="167"/>
        <v>13</v>
      </c>
      <c r="L98" s="145">
        <f t="shared" ref="L98" si="168">IFERROR(IF(CEILING($H98*L69,1)=0,"",CEILING($H98*L69,1)),"")</f>
        <v>7</v>
      </c>
      <c r="M98" s="145">
        <f t="shared" si="167"/>
        <v>7</v>
      </c>
      <c r="N98" s="145" t="str">
        <f t="shared" si="167"/>
        <v/>
      </c>
      <c r="O98" s="145" t="str">
        <f t="shared" si="167"/>
        <v/>
      </c>
      <c r="P98" s="145" t="str">
        <f t="shared" si="167"/>
        <v/>
      </c>
      <c r="Q98" s="145">
        <f t="shared" si="167"/>
        <v>7</v>
      </c>
      <c r="R98" s="167">
        <f t="shared" si="167"/>
        <v>7</v>
      </c>
    </row>
    <row r="99" spans="1:23" x14ac:dyDescent="0.2">
      <c r="A99" s="118">
        <v>26</v>
      </c>
      <c r="B99" s="75">
        <v>73</v>
      </c>
      <c r="C99" s="143"/>
      <c r="D99" s="144" t="s">
        <v>181</v>
      </c>
      <c r="E99" s="153">
        <f t="shared" si="121"/>
        <v>100</v>
      </c>
      <c r="F99" s="153">
        <f t="shared" si="121"/>
        <v>2</v>
      </c>
      <c r="G99" s="145">
        <f t="shared" si="148"/>
        <v>48</v>
      </c>
      <c r="H99" s="160">
        <f t="shared" si="118"/>
        <v>96</v>
      </c>
      <c r="I99" s="166">
        <f t="shared" ref="I99:R99" si="169">IFERROR(IF(CEILING($H99*I69,1)=0,"",CEILING($H99*I69,1)),"")</f>
        <v>39</v>
      </c>
      <c r="J99" s="145">
        <f t="shared" si="169"/>
        <v>20</v>
      </c>
      <c r="K99" s="145">
        <f t="shared" si="169"/>
        <v>20</v>
      </c>
      <c r="L99" s="145">
        <f t="shared" ref="L99" si="170">IFERROR(IF(CEILING($H99*L69,1)=0,"",CEILING($H99*L69,1)),"")</f>
        <v>10</v>
      </c>
      <c r="M99" s="145">
        <f t="shared" si="169"/>
        <v>10</v>
      </c>
      <c r="N99" s="145" t="str">
        <f t="shared" si="169"/>
        <v/>
      </c>
      <c r="O99" s="145" t="str">
        <f t="shared" si="169"/>
        <v/>
      </c>
      <c r="P99" s="145" t="str">
        <f t="shared" si="169"/>
        <v/>
      </c>
      <c r="Q99" s="145">
        <f t="shared" si="169"/>
        <v>10</v>
      </c>
      <c r="R99" s="167">
        <f t="shared" si="169"/>
        <v>10</v>
      </c>
    </row>
    <row r="100" spans="1:23" x14ac:dyDescent="0.2">
      <c r="A100" s="118">
        <v>27</v>
      </c>
      <c r="B100" s="75">
        <v>74</v>
      </c>
      <c r="C100" s="143"/>
      <c r="D100" s="144" t="s">
        <v>182</v>
      </c>
      <c r="E100" s="153">
        <f t="shared" si="121"/>
        <v>100</v>
      </c>
      <c r="F100" s="153">
        <f t="shared" si="121"/>
        <v>2</v>
      </c>
      <c r="G100" s="145">
        <f t="shared" si="148"/>
        <v>80</v>
      </c>
      <c r="H100" s="160">
        <f t="shared" si="118"/>
        <v>160</v>
      </c>
      <c r="I100" s="166">
        <f t="shared" ref="I100:R100" si="171">IFERROR(IF(CEILING($H100*I69,1)=0,"",CEILING($H100*I69,1)),"")</f>
        <v>64</v>
      </c>
      <c r="J100" s="145">
        <f t="shared" si="171"/>
        <v>32</v>
      </c>
      <c r="K100" s="145">
        <f t="shared" si="171"/>
        <v>32</v>
      </c>
      <c r="L100" s="145">
        <f t="shared" ref="L100" si="172">IFERROR(IF(CEILING($H100*L69,1)=0,"",CEILING($H100*L69,1)),"")</f>
        <v>16</v>
      </c>
      <c r="M100" s="145">
        <f t="shared" si="171"/>
        <v>16</v>
      </c>
      <c r="N100" s="145" t="str">
        <f t="shared" si="171"/>
        <v/>
      </c>
      <c r="O100" s="145" t="str">
        <f t="shared" si="171"/>
        <v/>
      </c>
      <c r="P100" s="145" t="str">
        <f t="shared" si="171"/>
        <v/>
      </c>
      <c r="Q100" s="145">
        <f t="shared" si="171"/>
        <v>16</v>
      </c>
      <c r="R100" s="167">
        <f t="shared" si="171"/>
        <v>16</v>
      </c>
    </row>
    <row r="101" spans="1:23" x14ac:dyDescent="0.2">
      <c r="A101" s="118">
        <v>28</v>
      </c>
      <c r="B101" s="75">
        <v>75</v>
      </c>
      <c r="C101" s="143"/>
      <c r="D101" s="144" t="s">
        <v>183</v>
      </c>
      <c r="E101" s="153">
        <f t="shared" si="121"/>
        <v>100</v>
      </c>
      <c r="F101" s="153">
        <f t="shared" si="121"/>
        <v>2</v>
      </c>
      <c r="G101" s="145">
        <f t="shared" si="148"/>
        <v>20</v>
      </c>
      <c r="H101" s="160">
        <f t="shared" si="118"/>
        <v>40</v>
      </c>
      <c r="I101" s="166">
        <f t="shared" ref="I101:R101" si="173">IFERROR(IF(CEILING($H101*I69,1)=0,"",CEILING($H101*I69,1)),"")</f>
        <v>16</v>
      </c>
      <c r="J101" s="145">
        <f t="shared" si="173"/>
        <v>8</v>
      </c>
      <c r="K101" s="145">
        <f t="shared" si="173"/>
        <v>8</v>
      </c>
      <c r="L101" s="145">
        <f t="shared" ref="L101" si="174">IFERROR(IF(CEILING($H101*L69,1)=0,"",CEILING($H101*L69,1)),"")</f>
        <v>4</v>
      </c>
      <c r="M101" s="145">
        <f t="shared" si="173"/>
        <v>4</v>
      </c>
      <c r="N101" s="145" t="str">
        <f t="shared" si="173"/>
        <v/>
      </c>
      <c r="O101" s="145" t="str">
        <f t="shared" si="173"/>
        <v/>
      </c>
      <c r="P101" s="145" t="str">
        <f t="shared" si="173"/>
        <v/>
      </c>
      <c r="Q101" s="145">
        <f t="shared" si="173"/>
        <v>4</v>
      </c>
      <c r="R101" s="167">
        <f t="shared" si="173"/>
        <v>4</v>
      </c>
    </row>
    <row r="102" spans="1:23" x14ac:dyDescent="0.2">
      <c r="A102" s="118">
        <v>29</v>
      </c>
      <c r="B102" s="75">
        <v>76</v>
      </c>
      <c r="C102" s="143"/>
      <c r="D102" s="144" t="s">
        <v>184</v>
      </c>
      <c r="E102" s="153">
        <f t="shared" si="121"/>
        <v>100</v>
      </c>
      <c r="F102" s="153">
        <f t="shared" si="121"/>
        <v>2</v>
      </c>
      <c r="G102" s="145">
        <f t="shared" si="148"/>
        <v>48</v>
      </c>
      <c r="H102" s="160">
        <f t="shared" si="118"/>
        <v>96</v>
      </c>
      <c r="I102" s="166">
        <f t="shared" ref="I102:R102" si="175">IFERROR(IF(CEILING($H102*I69,1)=0,"",CEILING($H102*I69,1)),"")</f>
        <v>39</v>
      </c>
      <c r="J102" s="145">
        <f t="shared" si="175"/>
        <v>20</v>
      </c>
      <c r="K102" s="145">
        <f t="shared" si="175"/>
        <v>20</v>
      </c>
      <c r="L102" s="145">
        <f t="shared" ref="L102" si="176">IFERROR(IF(CEILING($H102*L69,1)=0,"",CEILING($H102*L69,1)),"")</f>
        <v>10</v>
      </c>
      <c r="M102" s="145">
        <f t="shared" si="175"/>
        <v>10</v>
      </c>
      <c r="N102" s="145" t="str">
        <f t="shared" si="175"/>
        <v/>
      </c>
      <c r="O102" s="145" t="str">
        <f t="shared" si="175"/>
        <v/>
      </c>
      <c r="P102" s="145" t="str">
        <f t="shared" si="175"/>
        <v/>
      </c>
      <c r="Q102" s="145">
        <f t="shared" si="175"/>
        <v>10</v>
      </c>
      <c r="R102" s="167">
        <f t="shared" si="175"/>
        <v>10</v>
      </c>
    </row>
    <row r="103" spans="1:23" x14ac:dyDescent="0.2">
      <c r="A103" s="118">
        <v>30</v>
      </c>
      <c r="B103" s="75">
        <v>77</v>
      </c>
      <c r="C103" s="143"/>
      <c r="D103" s="144" t="s">
        <v>185</v>
      </c>
      <c r="E103" s="153">
        <f t="shared" si="121"/>
        <v>100</v>
      </c>
      <c r="F103" s="153">
        <f t="shared" si="121"/>
        <v>2</v>
      </c>
      <c r="G103" s="145">
        <f t="shared" si="148"/>
        <v>80</v>
      </c>
      <c r="H103" s="160">
        <f t="shared" si="118"/>
        <v>160</v>
      </c>
      <c r="I103" s="166">
        <f t="shared" ref="I103:R103" si="177">IFERROR(IF(CEILING($H103*I69,1)=0,"",CEILING($H103*I69,1)),"")</f>
        <v>64</v>
      </c>
      <c r="J103" s="145">
        <f t="shared" si="177"/>
        <v>32</v>
      </c>
      <c r="K103" s="145">
        <f t="shared" si="177"/>
        <v>32</v>
      </c>
      <c r="L103" s="145">
        <f t="shared" ref="L103" si="178">IFERROR(IF(CEILING($H103*L69,1)=0,"",CEILING($H103*L69,1)),"")</f>
        <v>16</v>
      </c>
      <c r="M103" s="145">
        <f t="shared" si="177"/>
        <v>16</v>
      </c>
      <c r="N103" s="145" t="str">
        <f t="shared" si="177"/>
        <v/>
      </c>
      <c r="O103" s="145" t="str">
        <f t="shared" si="177"/>
        <v/>
      </c>
      <c r="P103" s="145" t="str">
        <f t="shared" si="177"/>
        <v/>
      </c>
      <c r="Q103" s="145">
        <f t="shared" si="177"/>
        <v>16</v>
      </c>
      <c r="R103" s="167">
        <f t="shared" si="177"/>
        <v>16</v>
      </c>
    </row>
    <row r="104" spans="1:23" x14ac:dyDescent="0.2">
      <c r="A104" s="118">
        <v>31</v>
      </c>
      <c r="B104" s="75">
        <v>78</v>
      </c>
      <c r="C104" s="143"/>
      <c r="D104" s="144" t="s">
        <v>186</v>
      </c>
      <c r="E104" s="153">
        <f t="shared" si="121"/>
        <v>100</v>
      </c>
      <c r="F104" s="153">
        <f t="shared" si="121"/>
        <v>2</v>
      </c>
      <c r="G104" s="145">
        <f t="shared" si="148"/>
        <v>32</v>
      </c>
      <c r="H104" s="160">
        <f t="shared" si="118"/>
        <v>64</v>
      </c>
      <c r="I104" s="166">
        <f t="shared" ref="I104:R104" si="179">IFERROR(IF(CEILING($H104*I69,1)=0,"",CEILING($H104*I69,1)),"")</f>
        <v>26</v>
      </c>
      <c r="J104" s="145">
        <f t="shared" si="179"/>
        <v>13</v>
      </c>
      <c r="K104" s="145">
        <f t="shared" si="179"/>
        <v>13</v>
      </c>
      <c r="L104" s="145">
        <f t="shared" ref="L104" si="180">IFERROR(IF(CEILING($H104*L69,1)=0,"",CEILING($H104*L69,1)),"")</f>
        <v>7</v>
      </c>
      <c r="M104" s="145">
        <f t="shared" si="179"/>
        <v>7</v>
      </c>
      <c r="N104" s="145" t="str">
        <f t="shared" si="179"/>
        <v/>
      </c>
      <c r="O104" s="145" t="str">
        <f t="shared" si="179"/>
        <v/>
      </c>
      <c r="P104" s="145" t="str">
        <f t="shared" si="179"/>
        <v/>
      </c>
      <c r="Q104" s="145">
        <f t="shared" si="179"/>
        <v>7</v>
      </c>
      <c r="R104" s="167">
        <f t="shared" si="179"/>
        <v>7</v>
      </c>
    </row>
    <row r="105" spans="1:23" x14ac:dyDescent="0.2">
      <c r="A105" s="118">
        <v>32</v>
      </c>
      <c r="B105" s="75">
        <v>79</v>
      </c>
      <c r="C105" s="143"/>
      <c r="D105" s="144" t="s">
        <v>187</v>
      </c>
      <c r="E105" s="153">
        <f t="shared" si="121"/>
        <v>100</v>
      </c>
      <c r="F105" s="153">
        <f t="shared" si="121"/>
        <v>2</v>
      </c>
      <c r="G105" s="145">
        <f>E105*G64/E64</f>
        <v>64</v>
      </c>
      <c r="H105" s="160">
        <f t="shared" si="118"/>
        <v>128</v>
      </c>
      <c r="I105" s="166">
        <f t="shared" ref="I105:R105" si="181">IFERROR(IF(CEILING($H105*I69,1)=0,"",CEILING($H105*I69,1)),"")</f>
        <v>52</v>
      </c>
      <c r="J105" s="145">
        <f t="shared" si="181"/>
        <v>26</v>
      </c>
      <c r="K105" s="145">
        <f t="shared" si="181"/>
        <v>26</v>
      </c>
      <c r="L105" s="145">
        <f t="shared" ref="L105" si="182">IFERROR(IF(CEILING($H105*L69,1)=0,"",CEILING($H105*L69,1)),"")</f>
        <v>13</v>
      </c>
      <c r="M105" s="145">
        <f t="shared" si="181"/>
        <v>13</v>
      </c>
      <c r="N105" s="145" t="str">
        <f t="shared" si="181"/>
        <v/>
      </c>
      <c r="O105" s="145" t="str">
        <f t="shared" si="181"/>
        <v/>
      </c>
      <c r="P105" s="145" t="str">
        <f t="shared" si="181"/>
        <v/>
      </c>
      <c r="Q105" s="145">
        <f t="shared" si="181"/>
        <v>13</v>
      </c>
      <c r="R105" s="167">
        <f t="shared" si="181"/>
        <v>13</v>
      </c>
    </row>
    <row r="106" spans="1:23" x14ac:dyDescent="0.2">
      <c r="A106" s="118">
        <v>33</v>
      </c>
      <c r="B106" s="75">
        <v>80</v>
      </c>
      <c r="C106" s="143"/>
      <c r="D106" s="144" t="s">
        <v>188</v>
      </c>
      <c r="E106" s="153">
        <f t="shared" si="121"/>
        <v>100</v>
      </c>
      <c r="F106" s="153">
        <f t="shared" si="121"/>
        <v>2</v>
      </c>
      <c r="G106" s="145">
        <f t="shared" si="148"/>
        <v>48</v>
      </c>
      <c r="H106" s="160">
        <f t="shared" si="118"/>
        <v>96</v>
      </c>
      <c r="I106" s="166">
        <f t="shared" ref="I106:R106" si="183">IFERROR(IF(CEILING($H106*I69,1)=0,"",CEILING($H106*I69,1)),"")</f>
        <v>39</v>
      </c>
      <c r="J106" s="145">
        <f t="shared" si="183"/>
        <v>20</v>
      </c>
      <c r="K106" s="145">
        <f t="shared" si="183"/>
        <v>20</v>
      </c>
      <c r="L106" s="145">
        <f t="shared" ref="L106" si="184">IFERROR(IF(CEILING($H106*L69,1)=0,"",CEILING($H106*L69,1)),"")</f>
        <v>10</v>
      </c>
      <c r="M106" s="145">
        <f t="shared" si="183"/>
        <v>10</v>
      </c>
      <c r="N106" s="145" t="str">
        <f t="shared" si="183"/>
        <v/>
      </c>
      <c r="O106" s="145" t="str">
        <f t="shared" si="183"/>
        <v/>
      </c>
      <c r="P106" s="145" t="str">
        <f t="shared" si="183"/>
        <v/>
      </c>
      <c r="Q106" s="145">
        <f t="shared" si="183"/>
        <v>10</v>
      </c>
      <c r="R106" s="167">
        <f t="shared" si="183"/>
        <v>10</v>
      </c>
    </row>
    <row r="107" spans="1:23" x14ac:dyDescent="0.2">
      <c r="A107" s="118">
        <v>34</v>
      </c>
      <c r="B107" s="75">
        <v>81</v>
      </c>
      <c r="C107" s="143"/>
      <c r="D107" s="144" t="s">
        <v>189</v>
      </c>
      <c r="E107" s="153">
        <f t="shared" si="121"/>
        <v>100</v>
      </c>
      <c r="F107" s="153">
        <f t="shared" si="121"/>
        <v>2</v>
      </c>
      <c r="G107" s="145">
        <f t="shared" si="148"/>
        <v>12</v>
      </c>
      <c r="H107" s="160">
        <f t="shared" si="118"/>
        <v>24</v>
      </c>
      <c r="I107" s="166">
        <f t="shared" ref="I107:R107" si="185">IFERROR(IF(CEILING($H107*I69,1)=0,"",CEILING($H107*I69,1)),"")</f>
        <v>10</v>
      </c>
      <c r="J107" s="145">
        <f t="shared" si="185"/>
        <v>5</v>
      </c>
      <c r="K107" s="145">
        <f t="shared" si="185"/>
        <v>5</v>
      </c>
      <c r="L107" s="145">
        <f t="shared" ref="L107" si="186">IFERROR(IF(CEILING($H107*L69,1)=0,"",CEILING($H107*L69,1)),"")</f>
        <v>3</v>
      </c>
      <c r="M107" s="145">
        <f t="shared" si="185"/>
        <v>3</v>
      </c>
      <c r="N107" s="145" t="str">
        <f t="shared" si="185"/>
        <v/>
      </c>
      <c r="O107" s="145" t="str">
        <f t="shared" si="185"/>
        <v/>
      </c>
      <c r="P107" s="145" t="str">
        <f t="shared" si="185"/>
        <v/>
      </c>
      <c r="Q107" s="145">
        <f t="shared" si="185"/>
        <v>3</v>
      </c>
      <c r="R107" s="167">
        <f t="shared" si="185"/>
        <v>3</v>
      </c>
    </row>
    <row r="108" spans="1:23" ht="13.5" thickBot="1" x14ac:dyDescent="0.25">
      <c r="A108" s="146">
        <v>35</v>
      </c>
      <c r="B108" s="75">
        <v>82</v>
      </c>
      <c r="C108" s="147"/>
      <c r="D108" s="148" t="s">
        <v>190</v>
      </c>
      <c r="E108" s="153">
        <f t="shared" si="121"/>
        <v>100</v>
      </c>
      <c r="F108" s="153">
        <f t="shared" si="121"/>
        <v>2</v>
      </c>
      <c r="G108" s="145">
        <f t="shared" si="148"/>
        <v>24</v>
      </c>
      <c r="H108" s="160">
        <f t="shared" si="118"/>
        <v>48</v>
      </c>
      <c r="I108" s="168">
        <f t="shared" ref="I108:R108" si="187">IFERROR(IF(CEILING($H108*I69,1)=0,"",CEILING($H108*I69,1)),"")</f>
        <v>20</v>
      </c>
      <c r="J108" s="169">
        <f t="shared" si="187"/>
        <v>10</v>
      </c>
      <c r="K108" s="169">
        <f t="shared" si="187"/>
        <v>10</v>
      </c>
      <c r="L108" s="169">
        <f t="shared" ref="L108" si="188">IFERROR(IF(CEILING($H108*L69,1)=0,"",CEILING($H108*L69,1)),"")</f>
        <v>5</v>
      </c>
      <c r="M108" s="169">
        <f t="shared" si="187"/>
        <v>5</v>
      </c>
      <c r="N108" s="169" t="str">
        <f t="shared" si="187"/>
        <v/>
      </c>
      <c r="O108" s="169" t="str">
        <f t="shared" si="187"/>
        <v/>
      </c>
      <c r="P108" s="169" t="str">
        <f t="shared" si="187"/>
        <v/>
      </c>
      <c r="Q108" s="169">
        <f t="shared" si="187"/>
        <v>5</v>
      </c>
      <c r="R108" s="170">
        <f t="shared" si="187"/>
        <v>5</v>
      </c>
    </row>
    <row r="109" spans="1:23" ht="13.5" thickBot="1" x14ac:dyDescent="0.25">
      <c r="A109" s="204" t="s">
        <v>50</v>
      </c>
      <c r="B109" s="214">
        <v>83</v>
      </c>
      <c r="C109" s="249" t="str">
        <f>Feature_Plan!E13</f>
        <v>Solenoid control</v>
      </c>
      <c r="D109" s="207"/>
      <c r="E109" s="259">
        <v>90</v>
      </c>
      <c r="F109" s="259">
        <v>1.5</v>
      </c>
      <c r="G109" s="208"/>
      <c r="H109" s="209"/>
      <c r="I109" s="210">
        <f>IF(VLOOKUP($C109,Feature_Plan!$E$11:$R$40,Feature_Plan!I$1,0)=0,"",VLOOKUP($C109,Feature_Plan!$E$11:$R$40,Feature_Plan!I$1,0))</f>
        <v>0.4</v>
      </c>
      <c r="J109" s="211">
        <f>IF(VLOOKUP($C109,Feature_Plan!$E$11:$R$40,Feature_Plan!J$1,0)=0,"",VLOOKUP($C109,Feature_Plan!$E$11:$R$40,Feature_Plan!J$1,0))</f>
        <v>0.6</v>
      </c>
      <c r="K109" s="211">
        <f>IF(VLOOKUP($C109,Feature_Plan!$E$11:$R$40,Feature_Plan!K$1,0)=0,"",VLOOKUP($C109,Feature_Plan!$E$11:$R$40,Feature_Plan!K$1,0))</f>
        <v>0.8</v>
      </c>
      <c r="L109" s="211">
        <f>IF(VLOOKUP($C109,Feature_Plan!$E$11:$R$40,Feature_Plan!L$1,0)=0,"",VLOOKUP($C109,Feature_Plan!$E$11:$R$40,Feature_Plan!L$1,0))</f>
        <v>0.9</v>
      </c>
      <c r="M109" s="211">
        <f>IF(VLOOKUP($C109,Feature_Plan!$E$11:$R$40,Feature_Plan!M$1,0)=0,"",VLOOKUP($C109,Feature_Plan!$E$11:$R$40,Feature_Plan!M$1,0))</f>
        <v>1</v>
      </c>
      <c r="N109" s="211" t="str">
        <f>IF(VLOOKUP($C109,Feature_Plan!$E$11:$R$40,Feature_Plan!N$1,0)=0,"",VLOOKUP($C109,Feature_Plan!$E$11:$R$40,Feature_Plan!N$1,0))</f>
        <v/>
      </c>
      <c r="O109" s="211" t="str">
        <f>IF(VLOOKUP($C109,Feature_Plan!$E$11:$R$40,Feature_Plan!O$1,0)=0,"",VLOOKUP($C109,Feature_Plan!$E$11:$R$40,Feature_Plan!O$1,0))</f>
        <v/>
      </c>
      <c r="P109" s="211" t="str">
        <f>IF(VLOOKUP($C109,Feature_Plan!$E$11:$R$40,Feature_Plan!P$1,0)=0,"",VLOOKUP($C109,Feature_Plan!$E$11:$R$40,Feature_Plan!P$1,0))</f>
        <v/>
      </c>
      <c r="Q109" s="211">
        <f>IF(VLOOKUP($C109,Feature_Plan!$E$11:$R$40,Feature_Plan!Q$1,0)=0,"",VLOOKUP($C109,Feature_Plan!$E$11:$R$40,Feature_Plan!Q$1,0))</f>
        <v>1.1000000000000001</v>
      </c>
      <c r="R109" s="212">
        <f>IF(VLOOKUP($C109,Feature_Plan!$E$11:$R$40,Feature_Plan!R$1,0)=0,"",VLOOKUP($C109,Feature_Plan!$E$11:$R$40,Feature_Plan!R$1,0))</f>
        <v>1.2</v>
      </c>
      <c r="V109" s="136">
        <v>877704</v>
      </c>
      <c r="W109" s="136" t="s">
        <v>133</v>
      </c>
    </row>
    <row r="110" spans="1:23" x14ac:dyDescent="0.2">
      <c r="A110" s="213" t="s">
        <v>154</v>
      </c>
      <c r="B110" s="214">
        <v>84</v>
      </c>
      <c r="C110" s="250"/>
      <c r="D110" s="216"/>
      <c r="E110" s="217"/>
      <c r="F110" s="216"/>
      <c r="G110" s="251"/>
      <c r="H110" s="252"/>
      <c r="I110" s="220">
        <f>IF(I109="","",I109)</f>
        <v>0.4</v>
      </c>
      <c r="J110" s="218">
        <f>IF(J109="","",J109-(SUM($I110:I110)))</f>
        <v>0.19999999999999996</v>
      </c>
      <c r="K110" s="218">
        <f>IF(K109="","",K109-(SUM($I110:J110)))</f>
        <v>0.20000000000000007</v>
      </c>
      <c r="L110" s="218">
        <f>IF(L109="","",L109-(SUM($I110:K110)))</f>
        <v>9.9999999999999978E-2</v>
      </c>
      <c r="M110" s="218">
        <f>IF(M109="","",M109-(SUM($I110:L110)))</f>
        <v>9.9999999999999978E-2</v>
      </c>
      <c r="N110" s="218" t="str">
        <f>IF(N109="","",N109-(SUM($I110:M110)))</f>
        <v/>
      </c>
      <c r="O110" s="218" t="str">
        <f>IF(O109="","",O109-(SUM($I110:N110)))</f>
        <v/>
      </c>
      <c r="P110" s="218" t="str">
        <f>IF(P109="","",P109-(SUM($I110:O110)))</f>
        <v/>
      </c>
      <c r="Q110" s="218">
        <f>IF(Q109="","",Q109-(SUM($I110:P110)))</f>
        <v>0.10000000000000009</v>
      </c>
      <c r="R110" s="221">
        <f>IF(R109="","",R109-(SUM($I110:Q110)))</f>
        <v>9.9999999999999867E-2</v>
      </c>
    </row>
    <row r="111" spans="1:23" ht="13.5" thickBot="1" x14ac:dyDescent="0.25">
      <c r="A111" s="222" t="s">
        <v>155</v>
      </c>
      <c r="B111" s="214">
        <v>85</v>
      </c>
      <c r="C111" s="223"/>
      <c r="D111" s="224"/>
      <c r="E111" s="225"/>
      <c r="F111" s="224"/>
      <c r="G111" s="226">
        <f>SUM(G115:G149)</f>
        <v>993.6</v>
      </c>
      <c r="H111" s="227">
        <f>SUM(H115:H149)</f>
        <v>1490.4000000000005</v>
      </c>
      <c r="I111" s="228">
        <f>SUM(I115:I149)</f>
        <v>613</v>
      </c>
      <c r="J111" s="226">
        <f t="shared" ref="J111:R111" si="189">SUM(J115:J149)</f>
        <v>317</v>
      </c>
      <c r="K111" s="226">
        <f t="shared" si="189"/>
        <v>317</v>
      </c>
      <c r="L111" s="226">
        <f t="shared" ref="L111:M111" si="190">SUM(L115:L149)</f>
        <v>169</v>
      </c>
      <c r="M111" s="226">
        <f t="shared" si="190"/>
        <v>169</v>
      </c>
      <c r="N111" s="226">
        <f t="shared" si="189"/>
        <v>0</v>
      </c>
      <c r="O111" s="226">
        <f t="shared" si="189"/>
        <v>0</v>
      </c>
      <c r="P111" s="226">
        <f t="shared" si="189"/>
        <v>0</v>
      </c>
      <c r="Q111" s="226">
        <f t="shared" si="189"/>
        <v>169</v>
      </c>
      <c r="R111" s="229">
        <f t="shared" si="189"/>
        <v>169</v>
      </c>
      <c r="S111" s="67">
        <f>SUM(I111:R111)</f>
        <v>1923</v>
      </c>
    </row>
    <row r="112" spans="1:23" x14ac:dyDescent="0.2">
      <c r="A112" s="230" t="s">
        <v>215</v>
      </c>
      <c r="B112" s="214">
        <v>86</v>
      </c>
      <c r="C112" s="262" t="str">
        <f>CONCATENATE(C109,"\",A112)</f>
        <v>Solenoid control\Sys Eng</v>
      </c>
      <c r="D112" s="231"/>
      <c r="E112" s="232"/>
      <c r="F112" s="231"/>
      <c r="G112" s="233">
        <f>SUM(G115:G127)</f>
        <v>151.20000000000002</v>
      </c>
      <c r="H112" s="234">
        <f t="shared" ref="H112:R112" si="191">SUM(H115:H127)</f>
        <v>226.80000000000007</v>
      </c>
      <c r="I112" s="235">
        <f t="shared" si="191"/>
        <v>98</v>
      </c>
      <c r="J112" s="233">
        <f t="shared" si="191"/>
        <v>55</v>
      </c>
      <c r="K112" s="233">
        <f t="shared" si="191"/>
        <v>55</v>
      </c>
      <c r="L112" s="233">
        <f t="shared" ref="L112:M112" si="192">SUM(L115:L127)</f>
        <v>31</v>
      </c>
      <c r="M112" s="233">
        <f t="shared" si="192"/>
        <v>31</v>
      </c>
      <c r="N112" s="233">
        <f t="shared" si="191"/>
        <v>0</v>
      </c>
      <c r="O112" s="233">
        <f t="shared" si="191"/>
        <v>0</v>
      </c>
      <c r="P112" s="233">
        <f t="shared" si="191"/>
        <v>0</v>
      </c>
      <c r="Q112" s="233">
        <f t="shared" si="191"/>
        <v>31</v>
      </c>
      <c r="R112" s="236">
        <f t="shared" si="191"/>
        <v>31</v>
      </c>
      <c r="S112" s="67">
        <f>SUM(I112:R112)</f>
        <v>332</v>
      </c>
    </row>
    <row r="113" spans="1:19" x14ac:dyDescent="0.2">
      <c r="A113" s="237" t="s">
        <v>216</v>
      </c>
      <c r="B113" s="214">
        <v>87</v>
      </c>
      <c r="C113" s="263" t="str">
        <f>CONCATENATE(C109,"\",A113)</f>
        <v>Solenoid control\SW Dev</v>
      </c>
      <c r="D113" s="238"/>
      <c r="E113" s="239"/>
      <c r="F113" s="238"/>
      <c r="G113" s="240">
        <f>SUM(G128:G140)</f>
        <v>475.2</v>
      </c>
      <c r="H113" s="241">
        <f t="shared" ref="H113:R113" si="193">SUM(H128:H140)</f>
        <v>712.80000000000018</v>
      </c>
      <c r="I113" s="242">
        <f t="shared" si="193"/>
        <v>291</v>
      </c>
      <c r="J113" s="240">
        <f t="shared" si="193"/>
        <v>148</v>
      </c>
      <c r="K113" s="240">
        <f t="shared" si="193"/>
        <v>148</v>
      </c>
      <c r="L113" s="240">
        <f t="shared" ref="L113:M113" si="194">SUM(L128:L140)</f>
        <v>79</v>
      </c>
      <c r="M113" s="240">
        <f t="shared" si="194"/>
        <v>79</v>
      </c>
      <c r="N113" s="240">
        <f t="shared" si="193"/>
        <v>0</v>
      </c>
      <c r="O113" s="240">
        <f t="shared" si="193"/>
        <v>0</v>
      </c>
      <c r="P113" s="240">
        <f t="shared" si="193"/>
        <v>0</v>
      </c>
      <c r="Q113" s="240">
        <f t="shared" si="193"/>
        <v>79</v>
      </c>
      <c r="R113" s="243">
        <f t="shared" si="193"/>
        <v>79</v>
      </c>
      <c r="S113" s="67">
        <f>SUM(I113:R113)</f>
        <v>903</v>
      </c>
    </row>
    <row r="114" spans="1:19" ht="13.5" thickBot="1" x14ac:dyDescent="0.25">
      <c r="A114" s="244" t="s">
        <v>92</v>
      </c>
      <c r="B114" s="214">
        <v>88</v>
      </c>
      <c r="C114" s="264" t="str">
        <f>CONCATENATE(C109,"\",A114)</f>
        <v>Solenoid control\Testing</v>
      </c>
      <c r="D114" s="245"/>
      <c r="E114" s="246"/>
      <c r="F114" s="245"/>
      <c r="G114" s="247">
        <f>SUM(G141:G149)</f>
        <v>367.20000000000005</v>
      </c>
      <c r="H114" s="248">
        <f t="shared" ref="H114:R114" si="195">SUM(H141:H149)</f>
        <v>550.79999999999995</v>
      </c>
      <c r="I114" s="242">
        <f t="shared" si="195"/>
        <v>224</v>
      </c>
      <c r="J114" s="240">
        <f t="shared" si="195"/>
        <v>114</v>
      </c>
      <c r="K114" s="240">
        <f t="shared" si="195"/>
        <v>114</v>
      </c>
      <c r="L114" s="240">
        <f t="shared" ref="L114:M114" si="196">SUM(L141:L149)</f>
        <v>59</v>
      </c>
      <c r="M114" s="240">
        <f t="shared" si="196"/>
        <v>59</v>
      </c>
      <c r="N114" s="240">
        <f t="shared" si="195"/>
        <v>0</v>
      </c>
      <c r="O114" s="240">
        <f t="shared" si="195"/>
        <v>0</v>
      </c>
      <c r="P114" s="240">
        <f t="shared" si="195"/>
        <v>0</v>
      </c>
      <c r="Q114" s="240">
        <f t="shared" si="195"/>
        <v>59</v>
      </c>
      <c r="R114" s="243">
        <f t="shared" si="195"/>
        <v>59</v>
      </c>
      <c r="S114" s="67">
        <f>SUM(I114:R114)</f>
        <v>688</v>
      </c>
    </row>
    <row r="115" spans="1:19" x14ac:dyDescent="0.2">
      <c r="A115" s="139">
        <v>1</v>
      </c>
      <c r="B115" s="75">
        <v>89</v>
      </c>
      <c r="C115" s="149"/>
      <c r="D115" s="141" t="s">
        <v>156</v>
      </c>
      <c r="E115" s="153">
        <f>E109</f>
        <v>90</v>
      </c>
      <c r="F115" s="153">
        <f>F109</f>
        <v>1.5</v>
      </c>
      <c r="G115" s="145">
        <f t="shared" ref="G115:G145" si="197">E115*G74/E74</f>
        <v>7.2</v>
      </c>
      <c r="H115" s="160">
        <f>G115*F115</f>
        <v>10.8</v>
      </c>
      <c r="I115" s="164">
        <f>IFERROR(IF(CEILING($H115*I110,1)=0,"",CEILING($H115*I110,1)),"")</f>
        <v>5</v>
      </c>
      <c r="J115" s="150">
        <f t="shared" ref="J115:R115" si="198">IFERROR(IF(CEILING($H115*J110,1)=0,"",CEILING($H115*J110,1)),"")</f>
        <v>3</v>
      </c>
      <c r="K115" s="150">
        <f t="shared" si="198"/>
        <v>3</v>
      </c>
      <c r="L115" s="150">
        <f t="shared" ref="L115" si="199">IFERROR(IF(CEILING($H115*L110,1)=0,"",CEILING($H115*L110,1)),"")</f>
        <v>2</v>
      </c>
      <c r="M115" s="150">
        <f t="shared" si="198"/>
        <v>2</v>
      </c>
      <c r="N115" s="150" t="str">
        <f t="shared" si="198"/>
        <v/>
      </c>
      <c r="O115" s="150" t="str">
        <f t="shared" si="198"/>
        <v/>
      </c>
      <c r="P115" s="150" t="str">
        <f t="shared" si="198"/>
        <v/>
      </c>
      <c r="Q115" s="150">
        <f t="shared" si="198"/>
        <v>2</v>
      </c>
      <c r="R115" s="165">
        <f t="shared" si="198"/>
        <v>2</v>
      </c>
    </row>
    <row r="116" spans="1:19" x14ac:dyDescent="0.2">
      <c r="A116" s="118">
        <v>2</v>
      </c>
      <c r="B116" s="75">
        <v>90</v>
      </c>
      <c r="C116" s="143"/>
      <c r="D116" s="144" t="s">
        <v>157</v>
      </c>
      <c r="E116" s="153">
        <f>E115</f>
        <v>90</v>
      </c>
      <c r="F116" s="153">
        <f>F115</f>
        <v>1.5</v>
      </c>
      <c r="G116" s="145">
        <f t="shared" si="197"/>
        <v>14.4</v>
      </c>
      <c r="H116" s="160">
        <f t="shared" ref="H116:H149" si="200">G116*F116</f>
        <v>21.6</v>
      </c>
      <c r="I116" s="166">
        <f>IFERROR(IF(CEILING($H116*I110,1)=0,"",CEILING($H116*I110,1)),"")</f>
        <v>9</v>
      </c>
      <c r="J116" s="145">
        <f t="shared" ref="J116:R116" si="201">IFERROR(IF(CEILING($H116*J110,1)=0,"",CEILING($H116*J110,1)),"")</f>
        <v>5</v>
      </c>
      <c r="K116" s="145">
        <f t="shared" si="201"/>
        <v>5</v>
      </c>
      <c r="L116" s="145">
        <f t="shared" ref="L116" si="202">IFERROR(IF(CEILING($H116*L110,1)=0,"",CEILING($H116*L110,1)),"")</f>
        <v>3</v>
      </c>
      <c r="M116" s="145">
        <f t="shared" si="201"/>
        <v>3</v>
      </c>
      <c r="N116" s="145" t="str">
        <f t="shared" si="201"/>
        <v/>
      </c>
      <c r="O116" s="145" t="str">
        <f t="shared" si="201"/>
        <v/>
      </c>
      <c r="P116" s="145" t="str">
        <f t="shared" si="201"/>
        <v/>
      </c>
      <c r="Q116" s="145">
        <f t="shared" si="201"/>
        <v>3</v>
      </c>
      <c r="R116" s="167">
        <f t="shared" si="201"/>
        <v>3</v>
      </c>
    </row>
    <row r="117" spans="1:19" x14ac:dyDescent="0.2">
      <c r="A117" s="118">
        <v>3</v>
      </c>
      <c r="B117" s="75">
        <v>91</v>
      </c>
      <c r="C117" s="143"/>
      <c r="D117" s="144" t="s">
        <v>158</v>
      </c>
      <c r="E117" s="153">
        <f t="shared" ref="E117:E149" si="203">E116</f>
        <v>90</v>
      </c>
      <c r="F117" s="153">
        <f t="shared" ref="F117:F149" si="204">F116</f>
        <v>1.5</v>
      </c>
      <c r="G117" s="145">
        <f t="shared" si="197"/>
        <v>3.6</v>
      </c>
      <c r="H117" s="160">
        <f t="shared" si="200"/>
        <v>5.4</v>
      </c>
      <c r="I117" s="166">
        <f>IFERROR(IF(CEILING($H117*I110,1)=0,"",CEILING($H117*I110,1)),"")</f>
        <v>3</v>
      </c>
      <c r="J117" s="145">
        <f t="shared" ref="J117:R117" si="205">IFERROR(IF(CEILING($H117*J110,1)=0,"",CEILING($H117*J110,1)),"")</f>
        <v>2</v>
      </c>
      <c r="K117" s="145">
        <f t="shared" si="205"/>
        <v>2</v>
      </c>
      <c r="L117" s="145">
        <f t="shared" ref="L117" si="206">IFERROR(IF(CEILING($H117*L110,1)=0,"",CEILING($H117*L110,1)),"")</f>
        <v>1</v>
      </c>
      <c r="M117" s="145">
        <f t="shared" si="205"/>
        <v>1</v>
      </c>
      <c r="N117" s="145" t="str">
        <f t="shared" si="205"/>
        <v/>
      </c>
      <c r="O117" s="145" t="str">
        <f t="shared" si="205"/>
        <v/>
      </c>
      <c r="P117" s="145" t="str">
        <f t="shared" si="205"/>
        <v/>
      </c>
      <c r="Q117" s="145">
        <f t="shared" si="205"/>
        <v>1</v>
      </c>
      <c r="R117" s="167">
        <f t="shared" si="205"/>
        <v>1</v>
      </c>
    </row>
    <row r="118" spans="1:19" x14ac:dyDescent="0.2">
      <c r="A118" s="118">
        <v>4</v>
      </c>
      <c r="B118" s="75">
        <v>92</v>
      </c>
      <c r="C118" s="143"/>
      <c r="D118" s="144" t="s">
        <v>159</v>
      </c>
      <c r="E118" s="153">
        <f t="shared" si="203"/>
        <v>90</v>
      </c>
      <c r="F118" s="153">
        <f t="shared" si="204"/>
        <v>1.5</v>
      </c>
      <c r="G118" s="145">
        <f t="shared" si="197"/>
        <v>7.2</v>
      </c>
      <c r="H118" s="160">
        <f t="shared" si="200"/>
        <v>10.8</v>
      </c>
      <c r="I118" s="166">
        <f>IFERROR(IF(CEILING($H118*I110,1)=0,"",CEILING($H118*I110,1)),"")</f>
        <v>5</v>
      </c>
      <c r="J118" s="145">
        <f t="shared" ref="J118:R118" si="207">IFERROR(IF(CEILING($H118*J110,1)=0,"",CEILING($H118*J110,1)),"")</f>
        <v>3</v>
      </c>
      <c r="K118" s="145">
        <f t="shared" si="207"/>
        <v>3</v>
      </c>
      <c r="L118" s="145">
        <f t="shared" ref="L118" si="208">IFERROR(IF(CEILING($H118*L110,1)=0,"",CEILING($H118*L110,1)),"")</f>
        <v>2</v>
      </c>
      <c r="M118" s="145">
        <f t="shared" si="207"/>
        <v>2</v>
      </c>
      <c r="N118" s="145" t="str">
        <f t="shared" si="207"/>
        <v/>
      </c>
      <c r="O118" s="145" t="str">
        <f t="shared" si="207"/>
        <v/>
      </c>
      <c r="P118" s="145" t="str">
        <f t="shared" si="207"/>
        <v/>
      </c>
      <c r="Q118" s="145">
        <f t="shared" si="207"/>
        <v>2</v>
      </c>
      <c r="R118" s="167">
        <f t="shared" si="207"/>
        <v>2</v>
      </c>
    </row>
    <row r="119" spans="1:19" x14ac:dyDescent="0.2">
      <c r="A119" s="118">
        <v>5</v>
      </c>
      <c r="B119" s="75">
        <v>93</v>
      </c>
      <c r="C119" s="143"/>
      <c r="D119" s="144" t="s">
        <v>160</v>
      </c>
      <c r="E119" s="153">
        <f t="shared" si="203"/>
        <v>90</v>
      </c>
      <c r="F119" s="153">
        <f t="shared" si="204"/>
        <v>1.5</v>
      </c>
      <c r="G119" s="145">
        <f t="shared" si="197"/>
        <v>3.6</v>
      </c>
      <c r="H119" s="160">
        <f t="shared" si="200"/>
        <v>5.4</v>
      </c>
      <c r="I119" s="166">
        <f>IFERROR(IF(CEILING($H119*I110,1)=0,"",CEILING($H119*I110,1)),"")</f>
        <v>3</v>
      </c>
      <c r="J119" s="145">
        <f t="shared" ref="J119:R119" si="209">IFERROR(IF(CEILING($H119*J110,1)=0,"",CEILING($H119*J110,1)),"")</f>
        <v>2</v>
      </c>
      <c r="K119" s="145">
        <f t="shared" si="209"/>
        <v>2</v>
      </c>
      <c r="L119" s="145">
        <f t="shared" ref="L119" si="210">IFERROR(IF(CEILING($H119*L110,1)=0,"",CEILING($H119*L110,1)),"")</f>
        <v>1</v>
      </c>
      <c r="M119" s="145">
        <f t="shared" si="209"/>
        <v>1</v>
      </c>
      <c r="N119" s="145" t="str">
        <f t="shared" si="209"/>
        <v/>
      </c>
      <c r="O119" s="145" t="str">
        <f t="shared" si="209"/>
        <v/>
      </c>
      <c r="P119" s="145" t="str">
        <f t="shared" si="209"/>
        <v/>
      </c>
      <c r="Q119" s="145">
        <f t="shared" si="209"/>
        <v>1</v>
      </c>
      <c r="R119" s="167">
        <f t="shared" si="209"/>
        <v>1</v>
      </c>
    </row>
    <row r="120" spans="1:19" x14ac:dyDescent="0.2">
      <c r="A120" s="118">
        <v>6</v>
      </c>
      <c r="B120" s="75">
        <v>94</v>
      </c>
      <c r="C120" s="143"/>
      <c r="D120" s="144" t="s">
        <v>161</v>
      </c>
      <c r="E120" s="153">
        <f t="shared" si="203"/>
        <v>90</v>
      </c>
      <c r="F120" s="153">
        <f t="shared" si="204"/>
        <v>1.5</v>
      </c>
      <c r="G120" s="145">
        <f t="shared" si="197"/>
        <v>10.8</v>
      </c>
      <c r="H120" s="160">
        <f t="shared" si="200"/>
        <v>16.200000000000003</v>
      </c>
      <c r="I120" s="166">
        <f>IFERROR(IF(CEILING($H120*I110,1)=0,"",CEILING($H120*I110,1)),"")</f>
        <v>7</v>
      </c>
      <c r="J120" s="145">
        <f t="shared" ref="J120:R120" si="211">IFERROR(IF(CEILING($H120*J110,1)=0,"",CEILING($H120*J110,1)),"")</f>
        <v>4</v>
      </c>
      <c r="K120" s="145">
        <f t="shared" si="211"/>
        <v>4</v>
      </c>
      <c r="L120" s="145">
        <f t="shared" ref="L120" si="212">IFERROR(IF(CEILING($H120*L110,1)=0,"",CEILING($H120*L110,1)),"")</f>
        <v>2</v>
      </c>
      <c r="M120" s="145">
        <f t="shared" si="211"/>
        <v>2</v>
      </c>
      <c r="N120" s="145" t="str">
        <f t="shared" si="211"/>
        <v/>
      </c>
      <c r="O120" s="145" t="str">
        <f t="shared" si="211"/>
        <v/>
      </c>
      <c r="P120" s="145" t="str">
        <f t="shared" si="211"/>
        <v/>
      </c>
      <c r="Q120" s="145">
        <f t="shared" si="211"/>
        <v>2</v>
      </c>
      <c r="R120" s="167">
        <f t="shared" si="211"/>
        <v>2</v>
      </c>
    </row>
    <row r="121" spans="1:19" x14ac:dyDescent="0.2">
      <c r="A121" s="118">
        <v>7</v>
      </c>
      <c r="B121" s="75">
        <v>95</v>
      </c>
      <c r="C121" s="143"/>
      <c r="D121" s="144" t="s">
        <v>162</v>
      </c>
      <c r="E121" s="153">
        <f t="shared" si="203"/>
        <v>90</v>
      </c>
      <c r="F121" s="153">
        <f t="shared" si="204"/>
        <v>1.5</v>
      </c>
      <c r="G121" s="145">
        <f t="shared" si="197"/>
        <v>7.2</v>
      </c>
      <c r="H121" s="160">
        <f t="shared" si="200"/>
        <v>10.8</v>
      </c>
      <c r="I121" s="166">
        <f>IFERROR(IF(CEILING($H121*I110,1)=0,"",CEILING($H121*I110,1)),"")</f>
        <v>5</v>
      </c>
      <c r="J121" s="145">
        <f t="shared" ref="J121:R121" si="213">IFERROR(IF(CEILING($H121*J110,1)=0,"",CEILING($H121*J110,1)),"")</f>
        <v>3</v>
      </c>
      <c r="K121" s="145">
        <f t="shared" si="213"/>
        <v>3</v>
      </c>
      <c r="L121" s="145">
        <f t="shared" ref="L121" si="214">IFERROR(IF(CEILING($H121*L110,1)=0,"",CEILING($H121*L110,1)),"")</f>
        <v>2</v>
      </c>
      <c r="M121" s="145">
        <f t="shared" si="213"/>
        <v>2</v>
      </c>
      <c r="N121" s="145" t="str">
        <f t="shared" si="213"/>
        <v/>
      </c>
      <c r="O121" s="145" t="str">
        <f t="shared" si="213"/>
        <v/>
      </c>
      <c r="P121" s="145" t="str">
        <f t="shared" si="213"/>
        <v/>
      </c>
      <c r="Q121" s="145">
        <f t="shared" si="213"/>
        <v>2</v>
      </c>
      <c r="R121" s="167">
        <f t="shared" si="213"/>
        <v>2</v>
      </c>
    </row>
    <row r="122" spans="1:19" x14ac:dyDescent="0.2">
      <c r="A122" s="118">
        <v>8</v>
      </c>
      <c r="B122" s="75">
        <v>96</v>
      </c>
      <c r="C122" s="143"/>
      <c r="D122" s="144" t="s">
        <v>163</v>
      </c>
      <c r="E122" s="153">
        <f t="shared" si="203"/>
        <v>90</v>
      </c>
      <c r="F122" s="153">
        <f t="shared" si="204"/>
        <v>1.5</v>
      </c>
      <c r="G122" s="145">
        <f t="shared" si="197"/>
        <v>7.2</v>
      </c>
      <c r="H122" s="160">
        <f t="shared" si="200"/>
        <v>10.8</v>
      </c>
      <c r="I122" s="166">
        <f>IFERROR(IF(CEILING($H122*I110,1)=0,"",CEILING($H122*I110,1)),"")</f>
        <v>5</v>
      </c>
      <c r="J122" s="145">
        <f t="shared" ref="J122:R122" si="215">IFERROR(IF(CEILING($H122*J110,1)=0,"",CEILING($H122*J110,1)),"")</f>
        <v>3</v>
      </c>
      <c r="K122" s="145">
        <f t="shared" si="215"/>
        <v>3</v>
      </c>
      <c r="L122" s="145">
        <f t="shared" ref="L122" si="216">IFERROR(IF(CEILING($H122*L110,1)=0,"",CEILING($H122*L110,1)),"")</f>
        <v>2</v>
      </c>
      <c r="M122" s="145">
        <f t="shared" si="215"/>
        <v>2</v>
      </c>
      <c r="N122" s="145" t="str">
        <f t="shared" si="215"/>
        <v/>
      </c>
      <c r="O122" s="145" t="str">
        <f t="shared" si="215"/>
        <v/>
      </c>
      <c r="P122" s="145" t="str">
        <f t="shared" si="215"/>
        <v/>
      </c>
      <c r="Q122" s="145">
        <f t="shared" si="215"/>
        <v>2</v>
      </c>
      <c r="R122" s="167">
        <f t="shared" si="215"/>
        <v>2</v>
      </c>
    </row>
    <row r="123" spans="1:19" x14ac:dyDescent="0.2">
      <c r="A123" s="118">
        <v>9</v>
      </c>
      <c r="B123" s="75">
        <v>97</v>
      </c>
      <c r="C123" s="143"/>
      <c r="D123" s="144" t="s">
        <v>164</v>
      </c>
      <c r="E123" s="153">
        <f t="shared" si="203"/>
        <v>90</v>
      </c>
      <c r="F123" s="153">
        <f t="shared" si="204"/>
        <v>1.5</v>
      </c>
      <c r="G123" s="145">
        <f t="shared" si="197"/>
        <v>3.6</v>
      </c>
      <c r="H123" s="160">
        <f t="shared" si="200"/>
        <v>5.4</v>
      </c>
      <c r="I123" s="166">
        <f>IFERROR(IF(CEILING($H123*I110,1)=0,"",CEILING($H123*I110,1)),"")</f>
        <v>3</v>
      </c>
      <c r="J123" s="145">
        <f t="shared" ref="J123:R123" si="217">IFERROR(IF(CEILING($H123*J110,1)=0,"",CEILING($H123*J110,1)),"")</f>
        <v>2</v>
      </c>
      <c r="K123" s="145">
        <f t="shared" si="217"/>
        <v>2</v>
      </c>
      <c r="L123" s="145">
        <f t="shared" ref="L123" si="218">IFERROR(IF(CEILING($H123*L110,1)=0,"",CEILING($H123*L110,1)),"")</f>
        <v>1</v>
      </c>
      <c r="M123" s="145">
        <f t="shared" si="217"/>
        <v>1</v>
      </c>
      <c r="N123" s="145" t="str">
        <f t="shared" si="217"/>
        <v/>
      </c>
      <c r="O123" s="145" t="str">
        <f t="shared" si="217"/>
        <v/>
      </c>
      <c r="P123" s="145" t="str">
        <f t="shared" si="217"/>
        <v/>
      </c>
      <c r="Q123" s="145">
        <f t="shared" si="217"/>
        <v>1</v>
      </c>
      <c r="R123" s="167">
        <f t="shared" si="217"/>
        <v>1</v>
      </c>
    </row>
    <row r="124" spans="1:19" x14ac:dyDescent="0.2">
      <c r="A124" s="118">
        <v>10</v>
      </c>
      <c r="B124" s="75">
        <v>98</v>
      </c>
      <c r="C124" s="143"/>
      <c r="D124" s="144" t="s">
        <v>165</v>
      </c>
      <c r="E124" s="153">
        <f t="shared" si="203"/>
        <v>90</v>
      </c>
      <c r="F124" s="153">
        <f t="shared" si="204"/>
        <v>1.5</v>
      </c>
      <c r="G124" s="145">
        <f t="shared" si="197"/>
        <v>43.2</v>
      </c>
      <c r="H124" s="160">
        <f t="shared" si="200"/>
        <v>64.800000000000011</v>
      </c>
      <c r="I124" s="166">
        <f>IFERROR(IF(CEILING($H124*I110,1)=0,"",CEILING($H124*I110,1)),"")</f>
        <v>26</v>
      </c>
      <c r="J124" s="145">
        <f t="shared" ref="J124:R124" si="219">IFERROR(IF(CEILING($H124*J110,1)=0,"",CEILING($H124*J110,1)),"")</f>
        <v>13</v>
      </c>
      <c r="K124" s="145">
        <f t="shared" si="219"/>
        <v>13</v>
      </c>
      <c r="L124" s="145">
        <f t="shared" ref="L124" si="220">IFERROR(IF(CEILING($H124*L110,1)=0,"",CEILING($H124*L110,1)),"")</f>
        <v>7</v>
      </c>
      <c r="M124" s="145">
        <f t="shared" si="219"/>
        <v>7</v>
      </c>
      <c r="N124" s="145" t="str">
        <f t="shared" si="219"/>
        <v/>
      </c>
      <c r="O124" s="145" t="str">
        <f t="shared" si="219"/>
        <v/>
      </c>
      <c r="P124" s="145" t="str">
        <f t="shared" si="219"/>
        <v/>
      </c>
      <c r="Q124" s="145">
        <f t="shared" si="219"/>
        <v>7</v>
      </c>
      <c r="R124" s="167">
        <f t="shared" si="219"/>
        <v>7</v>
      </c>
    </row>
    <row r="125" spans="1:19" x14ac:dyDescent="0.2">
      <c r="A125" s="118">
        <v>11</v>
      </c>
      <c r="B125" s="75">
        <v>99</v>
      </c>
      <c r="C125" s="143"/>
      <c r="D125" s="144" t="s">
        <v>166</v>
      </c>
      <c r="E125" s="153">
        <f t="shared" si="203"/>
        <v>90</v>
      </c>
      <c r="F125" s="153">
        <f t="shared" si="204"/>
        <v>1.5</v>
      </c>
      <c r="G125" s="145">
        <f t="shared" si="197"/>
        <v>10.8</v>
      </c>
      <c r="H125" s="160">
        <f t="shared" si="200"/>
        <v>16.200000000000003</v>
      </c>
      <c r="I125" s="166">
        <f>IFERROR(IF(CEILING($H125*I110,1)=0,"",CEILING($H125*I110,1)),"")</f>
        <v>7</v>
      </c>
      <c r="J125" s="145">
        <f t="shared" ref="J125:R125" si="221">IFERROR(IF(CEILING($H125*J110,1)=0,"",CEILING($H125*J110,1)),"")</f>
        <v>4</v>
      </c>
      <c r="K125" s="145">
        <f t="shared" si="221"/>
        <v>4</v>
      </c>
      <c r="L125" s="145">
        <f t="shared" ref="L125" si="222">IFERROR(IF(CEILING($H125*L110,1)=0,"",CEILING($H125*L110,1)),"")</f>
        <v>2</v>
      </c>
      <c r="M125" s="145">
        <f t="shared" si="221"/>
        <v>2</v>
      </c>
      <c r="N125" s="145" t="str">
        <f t="shared" si="221"/>
        <v/>
      </c>
      <c r="O125" s="145" t="str">
        <f t="shared" si="221"/>
        <v/>
      </c>
      <c r="P125" s="145" t="str">
        <f t="shared" si="221"/>
        <v/>
      </c>
      <c r="Q125" s="145">
        <f t="shared" si="221"/>
        <v>2</v>
      </c>
      <c r="R125" s="167">
        <f t="shared" si="221"/>
        <v>2</v>
      </c>
    </row>
    <row r="126" spans="1:19" x14ac:dyDescent="0.2">
      <c r="A126" s="118">
        <v>12</v>
      </c>
      <c r="B126" s="75">
        <v>100</v>
      </c>
      <c r="C126" s="143"/>
      <c r="D126" s="144" t="s">
        <v>167</v>
      </c>
      <c r="E126" s="153">
        <f t="shared" si="203"/>
        <v>90</v>
      </c>
      <c r="F126" s="153">
        <f t="shared" si="204"/>
        <v>1.5</v>
      </c>
      <c r="G126" s="145">
        <f t="shared" si="197"/>
        <v>21.6</v>
      </c>
      <c r="H126" s="160">
        <f t="shared" si="200"/>
        <v>32.400000000000006</v>
      </c>
      <c r="I126" s="166">
        <f>IFERROR(IF(CEILING($H126*I110,1)=0,"",CEILING($H126*I110,1)),"")</f>
        <v>13</v>
      </c>
      <c r="J126" s="145">
        <f t="shared" ref="J126:R126" si="223">IFERROR(IF(CEILING($H126*J110,1)=0,"",CEILING($H126*J110,1)),"")</f>
        <v>7</v>
      </c>
      <c r="K126" s="145">
        <f t="shared" si="223"/>
        <v>7</v>
      </c>
      <c r="L126" s="145">
        <f t="shared" ref="L126" si="224">IFERROR(IF(CEILING($H126*L110,1)=0,"",CEILING($H126*L110,1)),"")</f>
        <v>4</v>
      </c>
      <c r="M126" s="145">
        <f t="shared" si="223"/>
        <v>4</v>
      </c>
      <c r="N126" s="145" t="str">
        <f t="shared" si="223"/>
        <v/>
      </c>
      <c r="O126" s="145" t="str">
        <f t="shared" si="223"/>
        <v/>
      </c>
      <c r="P126" s="145" t="str">
        <f t="shared" si="223"/>
        <v/>
      </c>
      <c r="Q126" s="145">
        <f t="shared" si="223"/>
        <v>4</v>
      </c>
      <c r="R126" s="167">
        <f t="shared" si="223"/>
        <v>4</v>
      </c>
    </row>
    <row r="127" spans="1:19" x14ac:dyDescent="0.2">
      <c r="A127" s="118">
        <v>13</v>
      </c>
      <c r="B127" s="75">
        <v>101</v>
      </c>
      <c r="C127" s="143"/>
      <c r="D127" s="144" t="s">
        <v>168</v>
      </c>
      <c r="E127" s="153">
        <f t="shared" si="203"/>
        <v>90</v>
      </c>
      <c r="F127" s="153">
        <f t="shared" si="204"/>
        <v>1.5</v>
      </c>
      <c r="G127" s="145">
        <f t="shared" si="197"/>
        <v>10.8</v>
      </c>
      <c r="H127" s="160">
        <f t="shared" si="200"/>
        <v>16.200000000000003</v>
      </c>
      <c r="I127" s="166">
        <f>IFERROR(IF(CEILING($H127*I110,1)=0,"",CEILING($H127*I110,1)),"")</f>
        <v>7</v>
      </c>
      <c r="J127" s="145">
        <f t="shared" ref="J127:R127" si="225">IFERROR(IF(CEILING($H127*J110,1)=0,"",CEILING($H127*J110,1)),"")</f>
        <v>4</v>
      </c>
      <c r="K127" s="145">
        <f t="shared" si="225"/>
        <v>4</v>
      </c>
      <c r="L127" s="145">
        <f t="shared" ref="L127" si="226">IFERROR(IF(CEILING($H127*L110,1)=0,"",CEILING($H127*L110,1)),"")</f>
        <v>2</v>
      </c>
      <c r="M127" s="145">
        <f t="shared" si="225"/>
        <v>2</v>
      </c>
      <c r="N127" s="145" t="str">
        <f t="shared" si="225"/>
        <v/>
      </c>
      <c r="O127" s="145" t="str">
        <f t="shared" si="225"/>
        <v/>
      </c>
      <c r="P127" s="145" t="str">
        <f t="shared" si="225"/>
        <v/>
      </c>
      <c r="Q127" s="145">
        <f t="shared" si="225"/>
        <v>2</v>
      </c>
      <c r="R127" s="167">
        <f t="shared" si="225"/>
        <v>2</v>
      </c>
    </row>
    <row r="128" spans="1:19" x14ac:dyDescent="0.2">
      <c r="A128" s="118">
        <v>14</v>
      </c>
      <c r="B128" s="75">
        <v>102</v>
      </c>
      <c r="C128" s="143"/>
      <c r="D128" s="144" t="s">
        <v>169</v>
      </c>
      <c r="E128" s="153">
        <f t="shared" si="203"/>
        <v>90</v>
      </c>
      <c r="F128" s="153">
        <f t="shared" si="204"/>
        <v>1.5</v>
      </c>
      <c r="G128" s="145">
        <f t="shared" si="197"/>
        <v>43.2</v>
      </c>
      <c r="H128" s="160">
        <f t="shared" si="200"/>
        <v>64.800000000000011</v>
      </c>
      <c r="I128" s="166">
        <f>IFERROR(IF(CEILING($H128*I110,1)=0,"",CEILING($H128*I110,1)),"")</f>
        <v>26</v>
      </c>
      <c r="J128" s="145">
        <f t="shared" ref="J128:R128" si="227">IFERROR(IF(CEILING($H128*J110,1)=0,"",CEILING($H128*J110,1)),"")</f>
        <v>13</v>
      </c>
      <c r="K128" s="145">
        <f t="shared" si="227"/>
        <v>13</v>
      </c>
      <c r="L128" s="145">
        <f t="shared" ref="L128" si="228">IFERROR(IF(CEILING($H128*L110,1)=0,"",CEILING($H128*L110,1)),"")</f>
        <v>7</v>
      </c>
      <c r="M128" s="145">
        <f t="shared" si="227"/>
        <v>7</v>
      </c>
      <c r="N128" s="145" t="str">
        <f t="shared" si="227"/>
        <v/>
      </c>
      <c r="O128" s="145" t="str">
        <f t="shared" si="227"/>
        <v/>
      </c>
      <c r="P128" s="145" t="str">
        <f t="shared" si="227"/>
        <v/>
      </c>
      <c r="Q128" s="145">
        <f t="shared" si="227"/>
        <v>7</v>
      </c>
      <c r="R128" s="167">
        <f t="shared" si="227"/>
        <v>7</v>
      </c>
    </row>
    <row r="129" spans="1:18" x14ac:dyDescent="0.2">
      <c r="A129" s="118">
        <v>15</v>
      </c>
      <c r="B129" s="75">
        <v>103</v>
      </c>
      <c r="C129" s="143"/>
      <c r="D129" s="144" t="s">
        <v>170</v>
      </c>
      <c r="E129" s="153">
        <f t="shared" si="203"/>
        <v>90</v>
      </c>
      <c r="F129" s="153">
        <f t="shared" si="204"/>
        <v>1.5</v>
      </c>
      <c r="G129" s="145">
        <f t="shared" si="197"/>
        <v>14.4</v>
      </c>
      <c r="H129" s="160">
        <f t="shared" si="200"/>
        <v>21.6</v>
      </c>
      <c r="I129" s="166">
        <f>IFERROR(IF(CEILING($H129*I110,1)=0,"",CEILING($H129*I110,1)),"")</f>
        <v>9</v>
      </c>
      <c r="J129" s="145">
        <f t="shared" ref="J129:R129" si="229">IFERROR(IF(CEILING($H129*J110,1)=0,"",CEILING($H129*J110,1)),"")</f>
        <v>5</v>
      </c>
      <c r="K129" s="145">
        <f t="shared" si="229"/>
        <v>5</v>
      </c>
      <c r="L129" s="145">
        <f t="shared" ref="L129" si="230">IFERROR(IF(CEILING($H129*L110,1)=0,"",CEILING($H129*L110,1)),"")</f>
        <v>3</v>
      </c>
      <c r="M129" s="145">
        <f t="shared" si="229"/>
        <v>3</v>
      </c>
      <c r="N129" s="145" t="str">
        <f t="shared" si="229"/>
        <v/>
      </c>
      <c r="O129" s="145" t="str">
        <f t="shared" si="229"/>
        <v/>
      </c>
      <c r="P129" s="145" t="str">
        <f t="shared" si="229"/>
        <v/>
      </c>
      <c r="Q129" s="145">
        <f t="shared" si="229"/>
        <v>3</v>
      </c>
      <c r="R129" s="167">
        <f t="shared" si="229"/>
        <v>3</v>
      </c>
    </row>
    <row r="130" spans="1:18" x14ac:dyDescent="0.2">
      <c r="A130" s="118">
        <v>16</v>
      </c>
      <c r="B130" s="75">
        <v>104</v>
      </c>
      <c r="C130" s="143"/>
      <c r="D130" s="144" t="s">
        <v>171</v>
      </c>
      <c r="E130" s="153">
        <f t="shared" si="203"/>
        <v>90</v>
      </c>
      <c r="F130" s="153">
        <f t="shared" si="204"/>
        <v>1.5</v>
      </c>
      <c r="G130" s="145">
        <f t="shared" si="197"/>
        <v>43.2</v>
      </c>
      <c r="H130" s="160">
        <f t="shared" si="200"/>
        <v>64.800000000000011</v>
      </c>
      <c r="I130" s="166">
        <f t="shared" ref="I130:R130" si="231">IFERROR(IF(CEILING($H130*I110,1)=0,"",CEILING($H130*I110,1)),"")</f>
        <v>26</v>
      </c>
      <c r="J130" s="145">
        <f t="shared" si="231"/>
        <v>13</v>
      </c>
      <c r="K130" s="145">
        <f t="shared" si="231"/>
        <v>13</v>
      </c>
      <c r="L130" s="145">
        <f t="shared" ref="L130" si="232">IFERROR(IF(CEILING($H130*L110,1)=0,"",CEILING($H130*L110,1)),"")</f>
        <v>7</v>
      </c>
      <c r="M130" s="145">
        <f t="shared" si="231"/>
        <v>7</v>
      </c>
      <c r="N130" s="145" t="str">
        <f t="shared" si="231"/>
        <v/>
      </c>
      <c r="O130" s="145" t="str">
        <f t="shared" si="231"/>
        <v/>
      </c>
      <c r="P130" s="145" t="str">
        <f t="shared" si="231"/>
        <v/>
      </c>
      <c r="Q130" s="145">
        <f t="shared" si="231"/>
        <v>7</v>
      </c>
      <c r="R130" s="167">
        <f t="shared" si="231"/>
        <v>7</v>
      </c>
    </row>
    <row r="131" spans="1:18" x14ac:dyDescent="0.2">
      <c r="A131" s="118">
        <v>17</v>
      </c>
      <c r="B131" s="75">
        <v>105</v>
      </c>
      <c r="C131" s="143"/>
      <c r="D131" s="144" t="s">
        <v>172</v>
      </c>
      <c r="E131" s="153">
        <f t="shared" si="203"/>
        <v>90</v>
      </c>
      <c r="F131" s="153">
        <f t="shared" si="204"/>
        <v>1.5</v>
      </c>
      <c r="G131" s="145">
        <f t="shared" si="197"/>
        <v>14.4</v>
      </c>
      <c r="H131" s="160">
        <f t="shared" si="200"/>
        <v>21.6</v>
      </c>
      <c r="I131" s="166">
        <f t="shared" ref="I131:R131" si="233">IFERROR(IF(CEILING($H131*I110,1)=0,"",CEILING($H131*I110,1)),"")</f>
        <v>9</v>
      </c>
      <c r="J131" s="145">
        <f t="shared" si="233"/>
        <v>5</v>
      </c>
      <c r="K131" s="145">
        <f t="shared" si="233"/>
        <v>5</v>
      </c>
      <c r="L131" s="145">
        <f t="shared" ref="L131" si="234">IFERROR(IF(CEILING($H131*L110,1)=0,"",CEILING($H131*L110,1)),"")</f>
        <v>3</v>
      </c>
      <c r="M131" s="145">
        <f t="shared" si="233"/>
        <v>3</v>
      </c>
      <c r="N131" s="145" t="str">
        <f t="shared" si="233"/>
        <v/>
      </c>
      <c r="O131" s="145" t="str">
        <f t="shared" si="233"/>
        <v/>
      </c>
      <c r="P131" s="145" t="str">
        <f t="shared" si="233"/>
        <v/>
      </c>
      <c r="Q131" s="145">
        <f t="shared" si="233"/>
        <v>3</v>
      </c>
      <c r="R131" s="167">
        <f t="shared" si="233"/>
        <v>3</v>
      </c>
    </row>
    <row r="132" spans="1:18" x14ac:dyDescent="0.2">
      <c r="A132" s="118">
        <v>18</v>
      </c>
      <c r="B132" s="75">
        <v>106</v>
      </c>
      <c r="C132" s="143"/>
      <c r="D132" s="144" t="s">
        <v>173</v>
      </c>
      <c r="E132" s="153">
        <f t="shared" si="203"/>
        <v>90</v>
      </c>
      <c r="F132" s="153">
        <f t="shared" si="204"/>
        <v>1.5</v>
      </c>
      <c r="G132" s="145">
        <f t="shared" si="197"/>
        <v>72</v>
      </c>
      <c r="H132" s="160">
        <f t="shared" si="200"/>
        <v>108</v>
      </c>
      <c r="I132" s="166">
        <f t="shared" ref="I132:R132" si="235">IFERROR(IF(CEILING($H132*I110,1)=0,"",CEILING($H132*I110,1)),"")</f>
        <v>44</v>
      </c>
      <c r="J132" s="145">
        <f t="shared" si="235"/>
        <v>22</v>
      </c>
      <c r="K132" s="145">
        <f t="shared" si="235"/>
        <v>22</v>
      </c>
      <c r="L132" s="145">
        <f t="shared" ref="L132" si="236">IFERROR(IF(CEILING($H132*L110,1)=0,"",CEILING($H132*L110,1)),"")</f>
        <v>11</v>
      </c>
      <c r="M132" s="145">
        <f t="shared" si="235"/>
        <v>11</v>
      </c>
      <c r="N132" s="145" t="str">
        <f t="shared" si="235"/>
        <v/>
      </c>
      <c r="O132" s="145" t="str">
        <f t="shared" si="235"/>
        <v/>
      </c>
      <c r="P132" s="145" t="str">
        <f t="shared" si="235"/>
        <v/>
      </c>
      <c r="Q132" s="145">
        <f t="shared" si="235"/>
        <v>11</v>
      </c>
      <c r="R132" s="167">
        <f t="shared" si="235"/>
        <v>11</v>
      </c>
    </row>
    <row r="133" spans="1:18" x14ac:dyDescent="0.2">
      <c r="A133" s="118">
        <v>19</v>
      </c>
      <c r="B133" s="75">
        <v>107</v>
      </c>
      <c r="C133" s="143"/>
      <c r="D133" s="144" t="s">
        <v>174</v>
      </c>
      <c r="E133" s="153">
        <f t="shared" si="203"/>
        <v>90</v>
      </c>
      <c r="F133" s="153">
        <f t="shared" si="204"/>
        <v>1.5</v>
      </c>
      <c r="G133" s="145">
        <f t="shared" si="197"/>
        <v>14.4</v>
      </c>
      <c r="H133" s="160">
        <f t="shared" si="200"/>
        <v>21.6</v>
      </c>
      <c r="I133" s="166">
        <f t="shared" ref="I133:R133" si="237">IFERROR(IF(CEILING($H133*I110,1)=0,"",CEILING($H133*I110,1)),"")</f>
        <v>9</v>
      </c>
      <c r="J133" s="145">
        <f t="shared" si="237"/>
        <v>5</v>
      </c>
      <c r="K133" s="145">
        <f t="shared" si="237"/>
        <v>5</v>
      </c>
      <c r="L133" s="145">
        <f t="shared" ref="L133" si="238">IFERROR(IF(CEILING($H133*L110,1)=0,"",CEILING($H133*L110,1)),"")</f>
        <v>3</v>
      </c>
      <c r="M133" s="145">
        <f t="shared" si="237"/>
        <v>3</v>
      </c>
      <c r="N133" s="145" t="str">
        <f t="shared" si="237"/>
        <v/>
      </c>
      <c r="O133" s="145" t="str">
        <f t="shared" si="237"/>
        <v/>
      </c>
      <c r="P133" s="145" t="str">
        <f t="shared" si="237"/>
        <v/>
      </c>
      <c r="Q133" s="145">
        <f t="shared" si="237"/>
        <v>3</v>
      </c>
      <c r="R133" s="167">
        <f t="shared" si="237"/>
        <v>3</v>
      </c>
    </row>
    <row r="134" spans="1:18" x14ac:dyDescent="0.2">
      <c r="A134" s="118">
        <v>20</v>
      </c>
      <c r="B134" s="75">
        <v>108</v>
      </c>
      <c r="C134" s="143"/>
      <c r="D134" s="144" t="s">
        <v>175</v>
      </c>
      <c r="E134" s="153">
        <f t="shared" si="203"/>
        <v>90</v>
      </c>
      <c r="F134" s="153">
        <f t="shared" si="204"/>
        <v>1.5</v>
      </c>
      <c r="G134" s="145">
        <f t="shared" si="197"/>
        <v>28.8</v>
      </c>
      <c r="H134" s="160">
        <f t="shared" si="200"/>
        <v>43.2</v>
      </c>
      <c r="I134" s="166">
        <f t="shared" ref="I134:R134" si="239">IFERROR(IF(CEILING($H134*I110,1)=0,"",CEILING($H134*I110,1)),"")</f>
        <v>18</v>
      </c>
      <c r="J134" s="145">
        <f t="shared" si="239"/>
        <v>9</v>
      </c>
      <c r="K134" s="145">
        <f t="shared" si="239"/>
        <v>9</v>
      </c>
      <c r="L134" s="145">
        <f t="shared" ref="L134" si="240">IFERROR(IF(CEILING($H134*L110,1)=0,"",CEILING($H134*L110,1)),"")</f>
        <v>5</v>
      </c>
      <c r="M134" s="145">
        <f t="shared" si="239"/>
        <v>5</v>
      </c>
      <c r="N134" s="145" t="str">
        <f t="shared" si="239"/>
        <v/>
      </c>
      <c r="O134" s="145" t="str">
        <f t="shared" si="239"/>
        <v/>
      </c>
      <c r="P134" s="145" t="str">
        <f t="shared" si="239"/>
        <v/>
      </c>
      <c r="Q134" s="145">
        <f t="shared" si="239"/>
        <v>5</v>
      </c>
      <c r="R134" s="167">
        <f t="shared" si="239"/>
        <v>5</v>
      </c>
    </row>
    <row r="135" spans="1:18" x14ac:dyDescent="0.2">
      <c r="A135" s="118">
        <v>21</v>
      </c>
      <c r="B135" s="75">
        <v>109</v>
      </c>
      <c r="C135" s="143"/>
      <c r="D135" s="144" t="s">
        <v>176</v>
      </c>
      <c r="E135" s="153">
        <f t="shared" si="203"/>
        <v>90</v>
      </c>
      <c r="F135" s="153">
        <f t="shared" si="204"/>
        <v>1.5</v>
      </c>
      <c r="G135" s="145">
        <f t="shared" si="197"/>
        <v>72</v>
      </c>
      <c r="H135" s="160">
        <f t="shared" si="200"/>
        <v>108</v>
      </c>
      <c r="I135" s="166">
        <f t="shared" ref="I135:R135" si="241">IFERROR(IF(CEILING($H135*I110,1)=0,"",CEILING($H135*I110,1)),"")</f>
        <v>44</v>
      </c>
      <c r="J135" s="145">
        <f t="shared" si="241"/>
        <v>22</v>
      </c>
      <c r="K135" s="145">
        <f t="shared" si="241"/>
        <v>22</v>
      </c>
      <c r="L135" s="145">
        <f t="shared" ref="L135" si="242">IFERROR(IF(CEILING($H135*L110,1)=0,"",CEILING($H135*L110,1)),"")</f>
        <v>11</v>
      </c>
      <c r="M135" s="145">
        <f t="shared" si="241"/>
        <v>11</v>
      </c>
      <c r="N135" s="145" t="str">
        <f t="shared" si="241"/>
        <v/>
      </c>
      <c r="O135" s="145" t="str">
        <f t="shared" si="241"/>
        <v/>
      </c>
      <c r="P135" s="145" t="str">
        <f t="shared" si="241"/>
        <v/>
      </c>
      <c r="Q135" s="145">
        <f t="shared" si="241"/>
        <v>11</v>
      </c>
      <c r="R135" s="167">
        <f t="shared" si="241"/>
        <v>11</v>
      </c>
    </row>
    <row r="136" spans="1:18" x14ac:dyDescent="0.2">
      <c r="A136" s="118">
        <v>22</v>
      </c>
      <c r="B136" s="75">
        <v>110</v>
      </c>
      <c r="C136" s="143"/>
      <c r="D136" s="144" t="s">
        <v>177</v>
      </c>
      <c r="E136" s="153">
        <f t="shared" si="203"/>
        <v>90</v>
      </c>
      <c r="F136" s="153">
        <f t="shared" si="204"/>
        <v>1.5</v>
      </c>
      <c r="G136" s="145">
        <f t="shared" si="197"/>
        <v>14.4</v>
      </c>
      <c r="H136" s="160">
        <f t="shared" si="200"/>
        <v>21.6</v>
      </c>
      <c r="I136" s="166">
        <f t="shared" ref="I136:R136" si="243">IFERROR(IF(CEILING($H136*I110,1)=0,"",CEILING($H136*I110,1)),"")</f>
        <v>9</v>
      </c>
      <c r="J136" s="145">
        <f t="shared" si="243"/>
        <v>5</v>
      </c>
      <c r="K136" s="145">
        <f t="shared" si="243"/>
        <v>5</v>
      </c>
      <c r="L136" s="145">
        <f t="shared" ref="L136" si="244">IFERROR(IF(CEILING($H136*L110,1)=0,"",CEILING($H136*L110,1)),"")</f>
        <v>3</v>
      </c>
      <c r="M136" s="145">
        <f t="shared" si="243"/>
        <v>3</v>
      </c>
      <c r="N136" s="145" t="str">
        <f t="shared" si="243"/>
        <v/>
      </c>
      <c r="O136" s="145" t="str">
        <f t="shared" si="243"/>
        <v/>
      </c>
      <c r="P136" s="145" t="str">
        <f t="shared" si="243"/>
        <v/>
      </c>
      <c r="Q136" s="145">
        <f t="shared" si="243"/>
        <v>3</v>
      </c>
      <c r="R136" s="167">
        <f t="shared" si="243"/>
        <v>3</v>
      </c>
    </row>
    <row r="137" spans="1:18" x14ac:dyDescent="0.2">
      <c r="A137" s="118">
        <v>23</v>
      </c>
      <c r="B137" s="75">
        <v>111</v>
      </c>
      <c r="C137" s="143"/>
      <c r="D137" s="144" t="s">
        <v>178</v>
      </c>
      <c r="E137" s="153">
        <f t="shared" si="203"/>
        <v>90</v>
      </c>
      <c r="F137" s="153">
        <f t="shared" si="204"/>
        <v>1.5</v>
      </c>
      <c r="G137" s="145">
        <f t="shared" si="197"/>
        <v>14.4</v>
      </c>
      <c r="H137" s="160">
        <f t="shared" si="200"/>
        <v>21.6</v>
      </c>
      <c r="I137" s="166">
        <f t="shared" ref="I137:R137" si="245">IFERROR(IF(CEILING($H137*I110,1)=0,"",CEILING($H137*I110,1)),"")</f>
        <v>9</v>
      </c>
      <c r="J137" s="145">
        <f t="shared" si="245"/>
        <v>5</v>
      </c>
      <c r="K137" s="145">
        <f t="shared" si="245"/>
        <v>5</v>
      </c>
      <c r="L137" s="145">
        <f t="shared" ref="L137" si="246">IFERROR(IF(CEILING($H137*L110,1)=0,"",CEILING($H137*L110,1)),"")</f>
        <v>3</v>
      </c>
      <c r="M137" s="145">
        <f t="shared" si="245"/>
        <v>3</v>
      </c>
      <c r="N137" s="145" t="str">
        <f t="shared" si="245"/>
        <v/>
      </c>
      <c r="O137" s="145" t="str">
        <f t="shared" si="245"/>
        <v/>
      </c>
      <c r="P137" s="145" t="str">
        <f t="shared" si="245"/>
        <v/>
      </c>
      <c r="Q137" s="145">
        <f t="shared" si="245"/>
        <v>3</v>
      </c>
      <c r="R137" s="167">
        <f t="shared" si="245"/>
        <v>3</v>
      </c>
    </row>
    <row r="138" spans="1:18" x14ac:dyDescent="0.2">
      <c r="A138" s="118">
        <v>24</v>
      </c>
      <c r="B138" s="75">
        <v>112</v>
      </c>
      <c r="C138" s="143"/>
      <c r="D138" s="144" t="s">
        <v>179</v>
      </c>
      <c r="E138" s="153">
        <f t="shared" si="203"/>
        <v>90</v>
      </c>
      <c r="F138" s="153">
        <f t="shared" si="204"/>
        <v>1.5</v>
      </c>
      <c r="G138" s="145">
        <f t="shared" si="197"/>
        <v>72</v>
      </c>
      <c r="H138" s="160">
        <f t="shared" si="200"/>
        <v>108</v>
      </c>
      <c r="I138" s="166">
        <f t="shared" ref="I138:R138" si="247">IFERROR(IF(CEILING($H138*I110,1)=0,"",CEILING($H138*I110,1)),"")</f>
        <v>44</v>
      </c>
      <c r="J138" s="145">
        <f t="shared" si="247"/>
        <v>22</v>
      </c>
      <c r="K138" s="145">
        <f t="shared" si="247"/>
        <v>22</v>
      </c>
      <c r="L138" s="145">
        <f t="shared" ref="L138" si="248">IFERROR(IF(CEILING($H138*L110,1)=0,"",CEILING($H138*L110,1)),"")</f>
        <v>11</v>
      </c>
      <c r="M138" s="145">
        <f t="shared" si="247"/>
        <v>11</v>
      </c>
      <c r="N138" s="145" t="str">
        <f t="shared" si="247"/>
        <v/>
      </c>
      <c r="O138" s="145" t="str">
        <f t="shared" si="247"/>
        <v/>
      </c>
      <c r="P138" s="145" t="str">
        <f t="shared" si="247"/>
        <v/>
      </c>
      <c r="Q138" s="145">
        <f t="shared" si="247"/>
        <v>11</v>
      </c>
      <c r="R138" s="167">
        <f t="shared" si="247"/>
        <v>11</v>
      </c>
    </row>
    <row r="139" spans="1:18" x14ac:dyDescent="0.2">
      <c r="A139" s="118">
        <v>25</v>
      </c>
      <c r="B139" s="75">
        <v>113</v>
      </c>
      <c r="C139" s="143"/>
      <c r="D139" s="144" t="s">
        <v>180</v>
      </c>
      <c r="E139" s="153">
        <f t="shared" si="203"/>
        <v>90</v>
      </c>
      <c r="F139" s="153">
        <f t="shared" si="204"/>
        <v>1.5</v>
      </c>
      <c r="G139" s="145">
        <f t="shared" si="197"/>
        <v>28.8</v>
      </c>
      <c r="H139" s="160">
        <f t="shared" si="200"/>
        <v>43.2</v>
      </c>
      <c r="I139" s="166">
        <f t="shared" ref="I139:R139" si="249">IFERROR(IF(CEILING($H139*I110,1)=0,"",CEILING($H139*I110,1)),"")</f>
        <v>18</v>
      </c>
      <c r="J139" s="145">
        <f t="shared" si="249"/>
        <v>9</v>
      </c>
      <c r="K139" s="145">
        <f t="shared" si="249"/>
        <v>9</v>
      </c>
      <c r="L139" s="145">
        <f t="shared" ref="L139" si="250">IFERROR(IF(CEILING($H139*L110,1)=0,"",CEILING($H139*L110,1)),"")</f>
        <v>5</v>
      </c>
      <c r="M139" s="145">
        <f t="shared" si="249"/>
        <v>5</v>
      </c>
      <c r="N139" s="145" t="str">
        <f t="shared" si="249"/>
        <v/>
      </c>
      <c r="O139" s="145" t="str">
        <f t="shared" si="249"/>
        <v/>
      </c>
      <c r="P139" s="145" t="str">
        <f t="shared" si="249"/>
        <v/>
      </c>
      <c r="Q139" s="145">
        <f t="shared" si="249"/>
        <v>5</v>
      </c>
      <c r="R139" s="167">
        <f t="shared" si="249"/>
        <v>5</v>
      </c>
    </row>
    <row r="140" spans="1:18" x14ac:dyDescent="0.2">
      <c r="A140" s="118">
        <v>26</v>
      </c>
      <c r="B140" s="75">
        <v>114</v>
      </c>
      <c r="C140" s="143"/>
      <c r="D140" s="144" t="s">
        <v>181</v>
      </c>
      <c r="E140" s="153">
        <f t="shared" si="203"/>
        <v>90</v>
      </c>
      <c r="F140" s="153">
        <f t="shared" si="204"/>
        <v>1.5</v>
      </c>
      <c r="G140" s="145">
        <f t="shared" si="197"/>
        <v>43.2</v>
      </c>
      <c r="H140" s="160">
        <f t="shared" si="200"/>
        <v>64.800000000000011</v>
      </c>
      <c r="I140" s="166">
        <f t="shared" ref="I140:R140" si="251">IFERROR(IF(CEILING($H140*I110,1)=0,"",CEILING($H140*I110,1)),"")</f>
        <v>26</v>
      </c>
      <c r="J140" s="145">
        <f t="shared" si="251"/>
        <v>13</v>
      </c>
      <c r="K140" s="145">
        <f t="shared" si="251"/>
        <v>13</v>
      </c>
      <c r="L140" s="145">
        <f t="shared" ref="L140" si="252">IFERROR(IF(CEILING($H140*L110,1)=0,"",CEILING($H140*L110,1)),"")</f>
        <v>7</v>
      </c>
      <c r="M140" s="145">
        <f t="shared" si="251"/>
        <v>7</v>
      </c>
      <c r="N140" s="145" t="str">
        <f t="shared" si="251"/>
        <v/>
      </c>
      <c r="O140" s="145" t="str">
        <f t="shared" si="251"/>
        <v/>
      </c>
      <c r="P140" s="145" t="str">
        <f t="shared" si="251"/>
        <v/>
      </c>
      <c r="Q140" s="145">
        <f t="shared" si="251"/>
        <v>7</v>
      </c>
      <c r="R140" s="167">
        <f t="shared" si="251"/>
        <v>7</v>
      </c>
    </row>
    <row r="141" spans="1:18" x14ac:dyDescent="0.2">
      <c r="A141" s="118">
        <v>27</v>
      </c>
      <c r="B141" s="75">
        <v>115</v>
      </c>
      <c r="C141" s="143"/>
      <c r="D141" s="144" t="s">
        <v>182</v>
      </c>
      <c r="E141" s="153">
        <f t="shared" si="203"/>
        <v>90</v>
      </c>
      <c r="F141" s="153">
        <f t="shared" si="204"/>
        <v>1.5</v>
      </c>
      <c r="G141" s="145">
        <f t="shared" si="197"/>
        <v>72</v>
      </c>
      <c r="H141" s="160">
        <f t="shared" si="200"/>
        <v>108</v>
      </c>
      <c r="I141" s="166">
        <f t="shared" ref="I141:R141" si="253">IFERROR(IF(CEILING($H141*I110,1)=0,"",CEILING($H141*I110,1)),"")</f>
        <v>44</v>
      </c>
      <c r="J141" s="145">
        <f t="shared" si="253"/>
        <v>22</v>
      </c>
      <c r="K141" s="145">
        <f t="shared" si="253"/>
        <v>22</v>
      </c>
      <c r="L141" s="145">
        <f t="shared" ref="L141" si="254">IFERROR(IF(CEILING($H141*L110,1)=0,"",CEILING($H141*L110,1)),"")</f>
        <v>11</v>
      </c>
      <c r="M141" s="145">
        <f t="shared" si="253"/>
        <v>11</v>
      </c>
      <c r="N141" s="145" t="str">
        <f t="shared" si="253"/>
        <v/>
      </c>
      <c r="O141" s="145" t="str">
        <f t="shared" si="253"/>
        <v/>
      </c>
      <c r="P141" s="145" t="str">
        <f t="shared" si="253"/>
        <v/>
      </c>
      <c r="Q141" s="145">
        <f t="shared" si="253"/>
        <v>11</v>
      </c>
      <c r="R141" s="167">
        <f t="shared" si="253"/>
        <v>11</v>
      </c>
    </row>
    <row r="142" spans="1:18" x14ac:dyDescent="0.2">
      <c r="A142" s="118">
        <v>28</v>
      </c>
      <c r="B142" s="75">
        <v>116</v>
      </c>
      <c r="C142" s="143"/>
      <c r="D142" s="144" t="s">
        <v>183</v>
      </c>
      <c r="E142" s="153">
        <f t="shared" si="203"/>
        <v>90</v>
      </c>
      <c r="F142" s="153">
        <f t="shared" si="204"/>
        <v>1.5</v>
      </c>
      <c r="G142" s="145">
        <f t="shared" si="197"/>
        <v>18</v>
      </c>
      <c r="H142" s="160">
        <f t="shared" si="200"/>
        <v>27</v>
      </c>
      <c r="I142" s="166">
        <f t="shared" ref="I142:R142" si="255">IFERROR(IF(CEILING($H142*I110,1)=0,"",CEILING($H142*I110,1)),"")</f>
        <v>11</v>
      </c>
      <c r="J142" s="145">
        <f t="shared" si="255"/>
        <v>6</v>
      </c>
      <c r="K142" s="145">
        <f t="shared" si="255"/>
        <v>6</v>
      </c>
      <c r="L142" s="145">
        <f t="shared" ref="L142" si="256">IFERROR(IF(CEILING($H142*L110,1)=0,"",CEILING($H142*L110,1)),"")</f>
        <v>3</v>
      </c>
      <c r="M142" s="145">
        <f t="shared" si="255"/>
        <v>3</v>
      </c>
      <c r="N142" s="145" t="str">
        <f t="shared" si="255"/>
        <v/>
      </c>
      <c r="O142" s="145" t="str">
        <f t="shared" si="255"/>
        <v/>
      </c>
      <c r="P142" s="145" t="str">
        <f t="shared" si="255"/>
        <v/>
      </c>
      <c r="Q142" s="145">
        <f t="shared" si="255"/>
        <v>3</v>
      </c>
      <c r="R142" s="167">
        <f t="shared" si="255"/>
        <v>3</v>
      </c>
    </row>
    <row r="143" spans="1:18" x14ac:dyDescent="0.2">
      <c r="A143" s="118">
        <v>29</v>
      </c>
      <c r="B143" s="75">
        <v>117</v>
      </c>
      <c r="C143" s="143"/>
      <c r="D143" s="144" t="s">
        <v>184</v>
      </c>
      <c r="E143" s="153">
        <f t="shared" si="203"/>
        <v>90</v>
      </c>
      <c r="F143" s="153">
        <f t="shared" si="204"/>
        <v>1.5</v>
      </c>
      <c r="G143" s="145">
        <f t="shared" si="197"/>
        <v>43.2</v>
      </c>
      <c r="H143" s="160">
        <f t="shared" si="200"/>
        <v>64.800000000000011</v>
      </c>
      <c r="I143" s="166">
        <f t="shared" ref="I143:R143" si="257">IFERROR(IF(CEILING($H143*I110,1)=0,"",CEILING($H143*I110,1)),"")</f>
        <v>26</v>
      </c>
      <c r="J143" s="145">
        <f t="shared" si="257"/>
        <v>13</v>
      </c>
      <c r="K143" s="145">
        <f t="shared" si="257"/>
        <v>13</v>
      </c>
      <c r="L143" s="145">
        <f t="shared" ref="L143" si="258">IFERROR(IF(CEILING($H143*L110,1)=0,"",CEILING($H143*L110,1)),"")</f>
        <v>7</v>
      </c>
      <c r="M143" s="145">
        <f t="shared" si="257"/>
        <v>7</v>
      </c>
      <c r="N143" s="145" t="str">
        <f t="shared" si="257"/>
        <v/>
      </c>
      <c r="O143" s="145" t="str">
        <f t="shared" si="257"/>
        <v/>
      </c>
      <c r="P143" s="145" t="str">
        <f t="shared" si="257"/>
        <v/>
      </c>
      <c r="Q143" s="145">
        <f t="shared" si="257"/>
        <v>7</v>
      </c>
      <c r="R143" s="167">
        <f t="shared" si="257"/>
        <v>7</v>
      </c>
    </row>
    <row r="144" spans="1:18" x14ac:dyDescent="0.2">
      <c r="A144" s="118">
        <v>30</v>
      </c>
      <c r="B144" s="75">
        <v>118</v>
      </c>
      <c r="C144" s="143"/>
      <c r="D144" s="144" t="s">
        <v>185</v>
      </c>
      <c r="E144" s="153">
        <f t="shared" si="203"/>
        <v>90</v>
      </c>
      <c r="F144" s="153">
        <f t="shared" si="204"/>
        <v>1.5</v>
      </c>
      <c r="G144" s="145">
        <f t="shared" si="197"/>
        <v>72</v>
      </c>
      <c r="H144" s="160">
        <f t="shared" si="200"/>
        <v>108</v>
      </c>
      <c r="I144" s="166">
        <f t="shared" ref="I144:R144" si="259">IFERROR(IF(CEILING($H144*I110,1)=0,"",CEILING($H144*I110,1)),"")</f>
        <v>44</v>
      </c>
      <c r="J144" s="145">
        <f t="shared" si="259"/>
        <v>22</v>
      </c>
      <c r="K144" s="145">
        <f t="shared" si="259"/>
        <v>22</v>
      </c>
      <c r="L144" s="145">
        <f t="shared" ref="L144" si="260">IFERROR(IF(CEILING($H144*L110,1)=0,"",CEILING($H144*L110,1)),"")</f>
        <v>11</v>
      </c>
      <c r="M144" s="145">
        <f t="shared" si="259"/>
        <v>11</v>
      </c>
      <c r="N144" s="145" t="str">
        <f t="shared" si="259"/>
        <v/>
      </c>
      <c r="O144" s="145" t="str">
        <f t="shared" si="259"/>
        <v/>
      </c>
      <c r="P144" s="145" t="str">
        <f t="shared" si="259"/>
        <v/>
      </c>
      <c r="Q144" s="145">
        <f t="shared" si="259"/>
        <v>11</v>
      </c>
      <c r="R144" s="167">
        <f t="shared" si="259"/>
        <v>11</v>
      </c>
    </row>
    <row r="145" spans="1:23" x14ac:dyDescent="0.2">
      <c r="A145" s="118">
        <v>31</v>
      </c>
      <c r="B145" s="75">
        <v>119</v>
      </c>
      <c r="C145" s="143"/>
      <c r="D145" s="144" t="s">
        <v>186</v>
      </c>
      <c r="E145" s="153">
        <f t="shared" si="203"/>
        <v>90</v>
      </c>
      <c r="F145" s="153">
        <f t="shared" si="204"/>
        <v>1.5</v>
      </c>
      <c r="G145" s="145">
        <f t="shared" si="197"/>
        <v>28.8</v>
      </c>
      <c r="H145" s="160">
        <f t="shared" si="200"/>
        <v>43.2</v>
      </c>
      <c r="I145" s="166">
        <f t="shared" ref="I145:R145" si="261">IFERROR(IF(CEILING($H145*I110,1)=0,"",CEILING($H145*I110,1)),"")</f>
        <v>18</v>
      </c>
      <c r="J145" s="145">
        <f t="shared" si="261"/>
        <v>9</v>
      </c>
      <c r="K145" s="145">
        <f t="shared" si="261"/>
        <v>9</v>
      </c>
      <c r="L145" s="145">
        <f t="shared" ref="L145" si="262">IFERROR(IF(CEILING($H145*L110,1)=0,"",CEILING($H145*L110,1)),"")</f>
        <v>5</v>
      </c>
      <c r="M145" s="145">
        <f t="shared" si="261"/>
        <v>5</v>
      </c>
      <c r="N145" s="145" t="str">
        <f t="shared" si="261"/>
        <v/>
      </c>
      <c r="O145" s="145" t="str">
        <f t="shared" si="261"/>
        <v/>
      </c>
      <c r="P145" s="145" t="str">
        <f t="shared" si="261"/>
        <v/>
      </c>
      <c r="Q145" s="145">
        <f t="shared" si="261"/>
        <v>5</v>
      </c>
      <c r="R145" s="167">
        <f t="shared" si="261"/>
        <v>5</v>
      </c>
    </row>
    <row r="146" spans="1:23" x14ac:dyDescent="0.2">
      <c r="A146" s="118">
        <v>32</v>
      </c>
      <c r="B146" s="75">
        <v>120</v>
      </c>
      <c r="C146" s="143"/>
      <c r="D146" s="144" t="s">
        <v>187</v>
      </c>
      <c r="E146" s="153">
        <f t="shared" si="203"/>
        <v>90</v>
      </c>
      <c r="F146" s="153">
        <f t="shared" si="204"/>
        <v>1.5</v>
      </c>
      <c r="G146" s="145">
        <f>E146*G105/E105</f>
        <v>57.6</v>
      </c>
      <c r="H146" s="160">
        <f t="shared" si="200"/>
        <v>86.4</v>
      </c>
      <c r="I146" s="166">
        <f t="shared" ref="I146:R146" si="263">IFERROR(IF(CEILING($H146*I110,1)=0,"",CEILING($H146*I110,1)),"")</f>
        <v>35</v>
      </c>
      <c r="J146" s="145">
        <f t="shared" si="263"/>
        <v>18</v>
      </c>
      <c r="K146" s="145">
        <f t="shared" si="263"/>
        <v>18</v>
      </c>
      <c r="L146" s="145">
        <f t="shared" ref="L146" si="264">IFERROR(IF(CEILING($H146*L110,1)=0,"",CEILING($H146*L110,1)),"")</f>
        <v>9</v>
      </c>
      <c r="M146" s="145">
        <f t="shared" si="263"/>
        <v>9</v>
      </c>
      <c r="N146" s="145" t="str">
        <f t="shared" si="263"/>
        <v/>
      </c>
      <c r="O146" s="145" t="str">
        <f t="shared" si="263"/>
        <v/>
      </c>
      <c r="P146" s="145" t="str">
        <f t="shared" si="263"/>
        <v/>
      </c>
      <c r="Q146" s="145">
        <f t="shared" si="263"/>
        <v>9</v>
      </c>
      <c r="R146" s="167">
        <f t="shared" si="263"/>
        <v>9</v>
      </c>
    </row>
    <row r="147" spans="1:23" x14ac:dyDescent="0.2">
      <c r="A147" s="118">
        <v>33</v>
      </c>
      <c r="B147" s="75">
        <v>121</v>
      </c>
      <c r="C147" s="143"/>
      <c r="D147" s="144" t="s">
        <v>188</v>
      </c>
      <c r="E147" s="153">
        <f t="shared" si="203"/>
        <v>90</v>
      </c>
      <c r="F147" s="153">
        <f t="shared" si="204"/>
        <v>1.5</v>
      </c>
      <c r="G147" s="145">
        <f>E147*G106/E106</f>
        <v>43.2</v>
      </c>
      <c r="H147" s="160">
        <f t="shared" si="200"/>
        <v>64.800000000000011</v>
      </c>
      <c r="I147" s="166">
        <f t="shared" ref="I147:R147" si="265">IFERROR(IF(CEILING($H147*I110,1)=0,"",CEILING($H147*I110,1)),"")</f>
        <v>26</v>
      </c>
      <c r="J147" s="145">
        <f t="shared" si="265"/>
        <v>13</v>
      </c>
      <c r="K147" s="145">
        <f t="shared" si="265"/>
        <v>13</v>
      </c>
      <c r="L147" s="145">
        <f t="shared" ref="L147" si="266">IFERROR(IF(CEILING($H147*L110,1)=0,"",CEILING($H147*L110,1)),"")</f>
        <v>7</v>
      </c>
      <c r="M147" s="145">
        <f t="shared" si="265"/>
        <v>7</v>
      </c>
      <c r="N147" s="145" t="str">
        <f t="shared" si="265"/>
        <v/>
      </c>
      <c r="O147" s="145" t="str">
        <f t="shared" si="265"/>
        <v/>
      </c>
      <c r="P147" s="145" t="str">
        <f t="shared" si="265"/>
        <v/>
      </c>
      <c r="Q147" s="145">
        <f t="shared" si="265"/>
        <v>7</v>
      </c>
      <c r="R147" s="167">
        <f t="shared" si="265"/>
        <v>7</v>
      </c>
    </row>
    <row r="148" spans="1:23" x14ac:dyDescent="0.2">
      <c r="A148" s="118">
        <v>34</v>
      </c>
      <c r="B148" s="75">
        <v>122</v>
      </c>
      <c r="C148" s="143"/>
      <c r="D148" s="144" t="s">
        <v>189</v>
      </c>
      <c r="E148" s="153">
        <f t="shared" si="203"/>
        <v>90</v>
      </c>
      <c r="F148" s="153">
        <f t="shared" si="204"/>
        <v>1.5</v>
      </c>
      <c r="G148" s="145">
        <f>E148*G107/E107</f>
        <v>10.8</v>
      </c>
      <c r="H148" s="160">
        <f t="shared" si="200"/>
        <v>16.200000000000003</v>
      </c>
      <c r="I148" s="166">
        <f t="shared" ref="I148:R148" si="267">IFERROR(IF(CEILING($H148*I110,1)=0,"",CEILING($H148*I110,1)),"")</f>
        <v>7</v>
      </c>
      <c r="J148" s="145">
        <f t="shared" si="267"/>
        <v>4</v>
      </c>
      <c r="K148" s="145">
        <f t="shared" si="267"/>
        <v>4</v>
      </c>
      <c r="L148" s="145">
        <f t="shared" ref="L148" si="268">IFERROR(IF(CEILING($H148*L110,1)=0,"",CEILING($H148*L110,1)),"")</f>
        <v>2</v>
      </c>
      <c r="M148" s="145">
        <f t="shared" si="267"/>
        <v>2</v>
      </c>
      <c r="N148" s="145" t="str">
        <f t="shared" si="267"/>
        <v/>
      </c>
      <c r="O148" s="145" t="str">
        <f t="shared" si="267"/>
        <v/>
      </c>
      <c r="P148" s="145" t="str">
        <f t="shared" si="267"/>
        <v/>
      </c>
      <c r="Q148" s="145">
        <f t="shared" si="267"/>
        <v>2</v>
      </c>
      <c r="R148" s="167">
        <f t="shared" si="267"/>
        <v>2</v>
      </c>
    </row>
    <row r="149" spans="1:23" ht="13.5" thickBot="1" x14ac:dyDescent="0.25">
      <c r="A149" s="146">
        <v>35</v>
      </c>
      <c r="B149" s="75">
        <v>123</v>
      </c>
      <c r="C149" s="147"/>
      <c r="D149" s="148" t="s">
        <v>190</v>
      </c>
      <c r="E149" s="153">
        <f t="shared" si="203"/>
        <v>90</v>
      </c>
      <c r="F149" s="153">
        <f t="shared" si="204"/>
        <v>1.5</v>
      </c>
      <c r="G149" s="145">
        <f>E149*G108/E108</f>
        <v>21.6</v>
      </c>
      <c r="H149" s="160">
        <f t="shared" si="200"/>
        <v>32.400000000000006</v>
      </c>
      <c r="I149" s="168">
        <f t="shared" ref="I149:R149" si="269">IFERROR(IF(CEILING($H149*I110,1)=0,"",CEILING($H149*I110,1)),"")</f>
        <v>13</v>
      </c>
      <c r="J149" s="169">
        <f t="shared" si="269"/>
        <v>7</v>
      </c>
      <c r="K149" s="169">
        <f t="shared" si="269"/>
        <v>7</v>
      </c>
      <c r="L149" s="169">
        <f t="shared" ref="L149" si="270">IFERROR(IF(CEILING($H149*L110,1)=0,"",CEILING($H149*L110,1)),"")</f>
        <v>4</v>
      </c>
      <c r="M149" s="169">
        <f t="shared" si="269"/>
        <v>4</v>
      </c>
      <c r="N149" s="169" t="str">
        <f t="shared" si="269"/>
        <v/>
      </c>
      <c r="O149" s="169" t="str">
        <f t="shared" si="269"/>
        <v/>
      </c>
      <c r="P149" s="169" t="str">
        <f t="shared" si="269"/>
        <v/>
      </c>
      <c r="Q149" s="169">
        <f t="shared" si="269"/>
        <v>4</v>
      </c>
      <c r="R149" s="170">
        <f t="shared" si="269"/>
        <v>4</v>
      </c>
    </row>
    <row r="150" spans="1:23" ht="13.5" thickBot="1" x14ac:dyDescent="0.25">
      <c r="A150" s="204" t="s">
        <v>50</v>
      </c>
      <c r="B150" s="214">
        <v>124</v>
      </c>
      <c r="C150" s="249" t="str">
        <f>Feature_Plan!E14</f>
        <v>Solenoid Diagnostic</v>
      </c>
      <c r="D150" s="253"/>
      <c r="E150" s="259">
        <v>50</v>
      </c>
      <c r="F150" s="259">
        <v>1</v>
      </c>
      <c r="G150" s="208"/>
      <c r="H150" s="209"/>
      <c r="I150" s="210" t="str">
        <f>IF(VLOOKUP($C150,Feature_Plan!$E$11:$R$40,Feature_Plan!I$1,0)=0,"",VLOOKUP($C150,Feature_Plan!$E$11:$R$40,Feature_Plan!I$1,0))</f>
        <v/>
      </c>
      <c r="J150" s="211">
        <f>IF(VLOOKUP($C150,Feature_Plan!$E$11:$R$40,Feature_Plan!J$1,0)=0,"",VLOOKUP($C150,Feature_Plan!$E$11:$R$40,Feature_Plan!J$1,0))</f>
        <v>0.7</v>
      </c>
      <c r="K150" s="211" t="str">
        <f>IF(VLOOKUP($C150,Feature_Plan!$E$11:$R$40,Feature_Plan!K$1,0)=0,"",VLOOKUP($C150,Feature_Plan!$E$11:$R$40,Feature_Plan!K$1,0))</f>
        <v/>
      </c>
      <c r="L150" s="211" t="str">
        <f>IF(VLOOKUP($C150,Feature_Plan!$E$11:$R$40,Feature_Plan!L$1,0)=0,"",VLOOKUP($C150,Feature_Plan!$E$11:$R$40,Feature_Plan!L$1,0))</f>
        <v/>
      </c>
      <c r="M150" s="211">
        <f>IF(VLOOKUP($C150,Feature_Plan!$E$11:$R$40,Feature_Plan!M$1,0)=0,"",VLOOKUP($C150,Feature_Plan!$E$11:$R$40,Feature_Plan!M$1,0))</f>
        <v>1</v>
      </c>
      <c r="N150" s="211" t="str">
        <f>IF(VLOOKUP($C150,Feature_Plan!$E$11:$R$40,Feature_Plan!N$1,0)=0,"",VLOOKUP($C150,Feature_Plan!$E$11:$R$40,Feature_Plan!N$1,0))</f>
        <v/>
      </c>
      <c r="O150" s="211" t="str">
        <f>IF(VLOOKUP($C150,Feature_Plan!$E$11:$R$40,Feature_Plan!O$1,0)=0,"",VLOOKUP($C150,Feature_Plan!$E$11:$R$40,Feature_Plan!O$1,0))</f>
        <v/>
      </c>
      <c r="P150" s="211" t="str">
        <f>IF(VLOOKUP($C150,Feature_Plan!$E$11:$R$40,Feature_Plan!P$1,0)=0,"",VLOOKUP($C150,Feature_Plan!$E$11:$R$40,Feature_Plan!P$1,0))</f>
        <v/>
      </c>
      <c r="Q150" s="211">
        <f>IF(VLOOKUP($C150,Feature_Plan!$E$11:$R$40,Feature_Plan!Q$1,0)=0,"",VLOOKUP($C150,Feature_Plan!$E$11:$R$40,Feature_Plan!Q$1,0))</f>
        <v>1.1000000000000001</v>
      </c>
      <c r="R150" s="212">
        <f>IF(VLOOKUP($C150,Feature_Plan!$E$11:$R$40,Feature_Plan!R$1,0)=0,"",VLOOKUP($C150,Feature_Plan!$E$11:$R$40,Feature_Plan!R$1,0))</f>
        <v>1.2</v>
      </c>
      <c r="V150" s="136">
        <v>877724</v>
      </c>
      <c r="W150" s="136" t="s">
        <v>133</v>
      </c>
    </row>
    <row r="151" spans="1:23" x14ac:dyDescent="0.2">
      <c r="A151" s="213" t="s">
        <v>154</v>
      </c>
      <c r="B151" s="214">
        <v>125</v>
      </c>
      <c r="C151" s="250"/>
      <c r="D151" s="254"/>
      <c r="E151" s="217"/>
      <c r="F151" s="254"/>
      <c r="G151" s="251"/>
      <c r="H151" s="252"/>
      <c r="I151" s="220" t="str">
        <f>IF(I150="","",I150)</f>
        <v/>
      </c>
      <c r="J151" s="218">
        <f>IF(J150="","",J150-(SUM($I151:I151)))</f>
        <v>0.7</v>
      </c>
      <c r="K151" s="218" t="str">
        <f>IF(K150="","",K150-(SUM($I151:J151)))</f>
        <v/>
      </c>
      <c r="L151" s="218" t="str">
        <f>IF(L150="","",L150-(SUM($I151:K151)))</f>
        <v/>
      </c>
      <c r="M151" s="218">
        <f>IF(M150="","",M150-(SUM($I151:L151)))</f>
        <v>0.30000000000000004</v>
      </c>
      <c r="N151" s="218" t="str">
        <f>IF(N150="","",N150-(SUM($I151:M151)))</f>
        <v/>
      </c>
      <c r="O151" s="218" t="str">
        <f>IF(O150="","",O150-(SUM($I151:N151)))</f>
        <v/>
      </c>
      <c r="P151" s="218" t="str">
        <f>IF(P150="","",P150-(SUM($I151:O151)))</f>
        <v/>
      </c>
      <c r="Q151" s="218">
        <f>IF(Q150="","",Q150-(SUM($I151:P151)))</f>
        <v>0.10000000000000009</v>
      </c>
      <c r="R151" s="221">
        <f>IF(R150="","",R150-(SUM($I151:Q151)))</f>
        <v>9.9999999999999867E-2</v>
      </c>
    </row>
    <row r="152" spans="1:23" ht="13.5" thickBot="1" x14ac:dyDescent="0.25">
      <c r="A152" s="222" t="s">
        <v>155</v>
      </c>
      <c r="B152" s="214">
        <v>126</v>
      </c>
      <c r="C152" s="223"/>
      <c r="D152" s="224"/>
      <c r="E152" s="225"/>
      <c r="F152" s="224"/>
      <c r="G152" s="226">
        <f>SUM(G156:G190)</f>
        <v>552</v>
      </c>
      <c r="H152" s="227">
        <f>SUM(H156:H190)</f>
        <v>552</v>
      </c>
      <c r="I152" s="228">
        <f>SUM(I156:I190)</f>
        <v>0</v>
      </c>
      <c r="J152" s="226">
        <f t="shared" ref="J152:R152" si="271">SUM(J156:J190)</f>
        <v>400</v>
      </c>
      <c r="K152" s="226">
        <f t="shared" si="271"/>
        <v>0</v>
      </c>
      <c r="L152" s="226">
        <f t="shared" ref="L152:M152" si="272">SUM(L156:L190)</f>
        <v>0</v>
      </c>
      <c r="M152" s="226">
        <f t="shared" si="272"/>
        <v>181</v>
      </c>
      <c r="N152" s="226">
        <f t="shared" si="271"/>
        <v>0</v>
      </c>
      <c r="O152" s="226">
        <f t="shared" si="271"/>
        <v>0</v>
      </c>
      <c r="P152" s="226">
        <f t="shared" si="271"/>
        <v>0</v>
      </c>
      <c r="Q152" s="226">
        <f t="shared" si="271"/>
        <v>70</v>
      </c>
      <c r="R152" s="229">
        <f t="shared" si="271"/>
        <v>70</v>
      </c>
      <c r="S152" s="67">
        <f>SUM(I152:R152)</f>
        <v>721</v>
      </c>
    </row>
    <row r="153" spans="1:23" x14ac:dyDescent="0.2">
      <c r="A153" s="230" t="s">
        <v>215</v>
      </c>
      <c r="B153" s="214">
        <v>127</v>
      </c>
      <c r="C153" s="262" t="str">
        <f>CONCATENATE(C150,"\",A153)</f>
        <v>Solenoid Diagnostic\Sys Eng</v>
      </c>
      <c r="D153" s="231"/>
      <c r="E153" s="232"/>
      <c r="F153" s="231"/>
      <c r="G153" s="233">
        <f>SUM(G156:G168)</f>
        <v>84</v>
      </c>
      <c r="H153" s="234">
        <f t="shared" ref="H153:R153" si="273">SUM(H156:H168)</f>
        <v>84</v>
      </c>
      <c r="I153" s="235">
        <f t="shared" si="273"/>
        <v>0</v>
      </c>
      <c r="J153" s="233">
        <f t="shared" si="273"/>
        <v>65</v>
      </c>
      <c r="K153" s="233">
        <f t="shared" si="273"/>
        <v>0</v>
      </c>
      <c r="L153" s="233">
        <f t="shared" ref="L153:M153" si="274">SUM(L156:L168)</f>
        <v>0</v>
      </c>
      <c r="M153" s="233">
        <f t="shared" si="274"/>
        <v>32</v>
      </c>
      <c r="N153" s="233">
        <f t="shared" si="273"/>
        <v>0</v>
      </c>
      <c r="O153" s="233">
        <f t="shared" si="273"/>
        <v>0</v>
      </c>
      <c r="P153" s="233">
        <f t="shared" si="273"/>
        <v>0</v>
      </c>
      <c r="Q153" s="233">
        <f t="shared" si="273"/>
        <v>16</v>
      </c>
      <c r="R153" s="236">
        <f t="shared" si="273"/>
        <v>16</v>
      </c>
      <c r="S153" s="67">
        <f>SUM(I153:R153)</f>
        <v>129</v>
      </c>
    </row>
    <row r="154" spans="1:23" x14ac:dyDescent="0.2">
      <c r="A154" s="237" t="s">
        <v>216</v>
      </c>
      <c r="B154" s="214">
        <v>128</v>
      </c>
      <c r="C154" s="263" t="str">
        <f>CONCATENATE(C150,"\",A154)</f>
        <v>Solenoid Diagnostic\SW Dev</v>
      </c>
      <c r="D154" s="238"/>
      <c r="E154" s="239"/>
      <c r="F154" s="238"/>
      <c r="G154" s="240">
        <f>SUM(G169:G181)</f>
        <v>264</v>
      </c>
      <c r="H154" s="241">
        <f t="shared" ref="H154:R154" si="275">SUM(H169:H181)</f>
        <v>264</v>
      </c>
      <c r="I154" s="242">
        <f t="shared" si="275"/>
        <v>0</v>
      </c>
      <c r="J154" s="240">
        <f t="shared" si="275"/>
        <v>189</v>
      </c>
      <c r="K154" s="240">
        <f t="shared" si="275"/>
        <v>0</v>
      </c>
      <c r="L154" s="240">
        <f t="shared" ref="L154:M154" si="276">SUM(L169:L181)</f>
        <v>0</v>
      </c>
      <c r="M154" s="240">
        <f t="shared" si="276"/>
        <v>85</v>
      </c>
      <c r="N154" s="240">
        <f t="shared" si="275"/>
        <v>0</v>
      </c>
      <c r="O154" s="240">
        <f t="shared" si="275"/>
        <v>0</v>
      </c>
      <c r="P154" s="240">
        <f t="shared" si="275"/>
        <v>0</v>
      </c>
      <c r="Q154" s="240">
        <f t="shared" si="275"/>
        <v>30</v>
      </c>
      <c r="R154" s="243">
        <f t="shared" si="275"/>
        <v>30</v>
      </c>
      <c r="S154" s="67">
        <f>SUM(I154:R154)</f>
        <v>334</v>
      </c>
    </row>
    <row r="155" spans="1:23" ht="13.5" thickBot="1" x14ac:dyDescent="0.25">
      <c r="A155" s="244" t="s">
        <v>92</v>
      </c>
      <c r="B155" s="214">
        <v>129</v>
      </c>
      <c r="C155" s="264" t="str">
        <f>CONCATENATE(C150,"\",A155)</f>
        <v>Solenoid Diagnostic\Testing</v>
      </c>
      <c r="D155" s="245"/>
      <c r="E155" s="246"/>
      <c r="F155" s="245"/>
      <c r="G155" s="247">
        <f>SUM(G182:G190)</f>
        <v>204</v>
      </c>
      <c r="H155" s="248">
        <f t="shared" ref="H155:R155" si="277">SUM(H182:H190)</f>
        <v>204</v>
      </c>
      <c r="I155" s="242">
        <f t="shared" si="277"/>
        <v>0</v>
      </c>
      <c r="J155" s="240">
        <f t="shared" si="277"/>
        <v>146</v>
      </c>
      <c r="K155" s="240">
        <f t="shared" si="277"/>
        <v>0</v>
      </c>
      <c r="L155" s="240">
        <f t="shared" ref="L155:M155" si="278">SUM(L182:L190)</f>
        <v>0</v>
      </c>
      <c r="M155" s="240">
        <f t="shared" si="278"/>
        <v>64</v>
      </c>
      <c r="N155" s="240">
        <f t="shared" si="277"/>
        <v>0</v>
      </c>
      <c r="O155" s="240">
        <f t="shared" si="277"/>
        <v>0</v>
      </c>
      <c r="P155" s="240">
        <f t="shared" si="277"/>
        <v>0</v>
      </c>
      <c r="Q155" s="240">
        <f t="shared" si="277"/>
        <v>24</v>
      </c>
      <c r="R155" s="243">
        <f t="shared" si="277"/>
        <v>24</v>
      </c>
      <c r="S155" s="67">
        <f>SUM(I155:R155)</f>
        <v>258</v>
      </c>
    </row>
    <row r="156" spans="1:23" x14ac:dyDescent="0.2">
      <c r="A156" s="139">
        <v>1</v>
      </c>
      <c r="B156" s="75">
        <v>130</v>
      </c>
      <c r="C156" s="149"/>
      <c r="D156" s="142" t="s">
        <v>156</v>
      </c>
      <c r="E156" s="153">
        <f>E150</f>
        <v>50</v>
      </c>
      <c r="F156" s="153">
        <f>F150</f>
        <v>1</v>
      </c>
      <c r="G156" s="145">
        <f t="shared" ref="G156:G186" si="279">E156*G115/E115</f>
        <v>4</v>
      </c>
      <c r="H156" s="160">
        <f>G156*F156</f>
        <v>4</v>
      </c>
      <c r="I156" s="164" t="str">
        <f>IFERROR(IF(CEILING($H156*I151,1)=0,"",CEILING($H156*I151,1)),"")</f>
        <v/>
      </c>
      <c r="J156" s="150">
        <f t="shared" ref="J156:R156" si="280">IFERROR(IF(CEILING($H156*J151,1)=0,"",CEILING($H156*J151,1)),"")</f>
        <v>3</v>
      </c>
      <c r="K156" s="150" t="str">
        <f t="shared" si="280"/>
        <v/>
      </c>
      <c r="L156" s="150" t="str">
        <f t="shared" ref="L156" si="281">IFERROR(IF(CEILING($H156*L151,1)=0,"",CEILING($H156*L151,1)),"")</f>
        <v/>
      </c>
      <c r="M156" s="150">
        <f t="shared" si="280"/>
        <v>2</v>
      </c>
      <c r="N156" s="150" t="str">
        <f t="shared" si="280"/>
        <v/>
      </c>
      <c r="O156" s="150" t="str">
        <f t="shared" si="280"/>
        <v/>
      </c>
      <c r="P156" s="150" t="str">
        <f t="shared" si="280"/>
        <v/>
      </c>
      <c r="Q156" s="150">
        <f t="shared" si="280"/>
        <v>1</v>
      </c>
      <c r="R156" s="165">
        <f t="shared" si="280"/>
        <v>1</v>
      </c>
    </row>
    <row r="157" spans="1:23" x14ac:dyDescent="0.2">
      <c r="A157" s="118">
        <v>2</v>
      </c>
      <c r="B157" s="75">
        <v>131</v>
      </c>
      <c r="C157" s="143"/>
      <c r="D157" s="144" t="s">
        <v>157</v>
      </c>
      <c r="E157" s="153">
        <f>E156</f>
        <v>50</v>
      </c>
      <c r="F157" s="153">
        <f>F156</f>
        <v>1</v>
      </c>
      <c r="G157" s="145">
        <f t="shared" si="279"/>
        <v>8</v>
      </c>
      <c r="H157" s="160">
        <f t="shared" ref="H157:H190" si="282">G157*F157</f>
        <v>8</v>
      </c>
      <c r="I157" s="166" t="str">
        <f>IFERROR(IF(CEILING($H157*I151,1)=0,"",CEILING($H157*I151,1)),"")</f>
        <v/>
      </c>
      <c r="J157" s="145">
        <f t="shared" ref="J157:R157" si="283">IFERROR(IF(CEILING($H157*J151,1)=0,"",CEILING($H157*J151,1)),"")</f>
        <v>6</v>
      </c>
      <c r="K157" s="145" t="str">
        <f t="shared" si="283"/>
        <v/>
      </c>
      <c r="L157" s="145" t="str">
        <f t="shared" ref="L157" si="284">IFERROR(IF(CEILING($H157*L151,1)=0,"",CEILING($H157*L151,1)),"")</f>
        <v/>
      </c>
      <c r="M157" s="145">
        <f t="shared" si="283"/>
        <v>3</v>
      </c>
      <c r="N157" s="145" t="str">
        <f t="shared" si="283"/>
        <v/>
      </c>
      <c r="O157" s="145" t="str">
        <f t="shared" si="283"/>
        <v/>
      </c>
      <c r="P157" s="145" t="str">
        <f t="shared" si="283"/>
        <v/>
      </c>
      <c r="Q157" s="145">
        <f t="shared" si="283"/>
        <v>1</v>
      </c>
      <c r="R157" s="167">
        <f t="shared" si="283"/>
        <v>1</v>
      </c>
    </row>
    <row r="158" spans="1:23" x14ac:dyDescent="0.2">
      <c r="A158" s="118">
        <v>3</v>
      </c>
      <c r="B158" s="75">
        <v>132</v>
      </c>
      <c r="C158" s="143"/>
      <c r="D158" s="144" t="s">
        <v>158</v>
      </c>
      <c r="E158" s="153">
        <f t="shared" ref="E158:E190" si="285">E157</f>
        <v>50</v>
      </c>
      <c r="F158" s="153">
        <f t="shared" ref="F158:F190" si="286">F157</f>
        <v>1</v>
      </c>
      <c r="G158" s="145">
        <f t="shared" si="279"/>
        <v>2</v>
      </c>
      <c r="H158" s="160">
        <f t="shared" si="282"/>
        <v>2</v>
      </c>
      <c r="I158" s="166" t="str">
        <f>IFERROR(IF(CEILING($H158*I151,1)=0,"",CEILING($H158*I151,1)),"")</f>
        <v/>
      </c>
      <c r="J158" s="145">
        <f t="shared" ref="J158:R158" si="287">IFERROR(IF(CEILING($H158*J151,1)=0,"",CEILING($H158*J151,1)),"")</f>
        <v>2</v>
      </c>
      <c r="K158" s="145" t="str">
        <f t="shared" si="287"/>
        <v/>
      </c>
      <c r="L158" s="145" t="str">
        <f t="shared" ref="L158" si="288">IFERROR(IF(CEILING($H158*L151,1)=0,"",CEILING($H158*L151,1)),"")</f>
        <v/>
      </c>
      <c r="M158" s="145">
        <f t="shared" si="287"/>
        <v>1</v>
      </c>
      <c r="N158" s="145" t="str">
        <f t="shared" si="287"/>
        <v/>
      </c>
      <c r="O158" s="145" t="str">
        <f t="shared" si="287"/>
        <v/>
      </c>
      <c r="P158" s="145" t="str">
        <f t="shared" si="287"/>
        <v/>
      </c>
      <c r="Q158" s="145">
        <f t="shared" si="287"/>
        <v>1</v>
      </c>
      <c r="R158" s="167">
        <f t="shared" si="287"/>
        <v>1</v>
      </c>
    </row>
    <row r="159" spans="1:23" x14ac:dyDescent="0.2">
      <c r="A159" s="118">
        <v>4</v>
      </c>
      <c r="B159" s="75">
        <v>133</v>
      </c>
      <c r="C159" s="143"/>
      <c r="D159" s="144" t="s">
        <v>159</v>
      </c>
      <c r="E159" s="153">
        <f t="shared" si="285"/>
        <v>50</v>
      </c>
      <c r="F159" s="153">
        <f t="shared" si="286"/>
        <v>1</v>
      </c>
      <c r="G159" s="145">
        <f t="shared" si="279"/>
        <v>4</v>
      </c>
      <c r="H159" s="160">
        <f t="shared" si="282"/>
        <v>4</v>
      </c>
      <c r="I159" s="166" t="str">
        <f>IFERROR(IF(CEILING($H159*I151,1)=0,"",CEILING($H159*I151,1)),"")</f>
        <v/>
      </c>
      <c r="J159" s="145">
        <f t="shared" ref="J159:R159" si="289">IFERROR(IF(CEILING($H159*J151,1)=0,"",CEILING($H159*J151,1)),"")</f>
        <v>3</v>
      </c>
      <c r="K159" s="145" t="str">
        <f t="shared" si="289"/>
        <v/>
      </c>
      <c r="L159" s="145" t="str">
        <f t="shared" ref="L159" si="290">IFERROR(IF(CEILING($H159*L151,1)=0,"",CEILING($H159*L151,1)),"")</f>
        <v/>
      </c>
      <c r="M159" s="145">
        <f t="shared" si="289"/>
        <v>2</v>
      </c>
      <c r="N159" s="145" t="str">
        <f t="shared" si="289"/>
        <v/>
      </c>
      <c r="O159" s="145" t="str">
        <f t="shared" si="289"/>
        <v/>
      </c>
      <c r="P159" s="145" t="str">
        <f t="shared" si="289"/>
        <v/>
      </c>
      <c r="Q159" s="145">
        <f t="shared" si="289"/>
        <v>1</v>
      </c>
      <c r="R159" s="167">
        <f t="shared" si="289"/>
        <v>1</v>
      </c>
    </row>
    <row r="160" spans="1:23" x14ac:dyDescent="0.2">
      <c r="A160" s="118">
        <v>5</v>
      </c>
      <c r="B160" s="75">
        <v>134</v>
      </c>
      <c r="C160" s="143"/>
      <c r="D160" s="144" t="s">
        <v>160</v>
      </c>
      <c r="E160" s="153">
        <f t="shared" si="285"/>
        <v>50</v>
      </c>
      <c r="F160" s="153">
        <f t="shared" si="286"/>
        <v>1</v>
      </c>
      <c r="G160" s="145">
        <f t="shared" si="279"/>
        <v>2</v>
      </c>
      <c r="H160" s="160">
        <f t="shared" si="282"/>
        <v>2</v>
      </c>
      <c r="I160" s="166" t="str">
        <f>IFERROR(IF(CEILING($H160*I151,1)=0,"",CEILING($H160*I151,1)),"")</f>
        <v/>
      </c>
      <c r="J160" s="145">
        <f t="shared" ref="J160:R160" si="291">IFERROR(IF(CEILING($H160*J151,1)=0,"",CEILING($H160*J151,1)),"")</f>
        <v>2</v>
      </c>
      <c r="K160" s="145" t="str">
        <f t="shared" si="291"/>
        <v/>
      </c>
      <c r="L160" s="145" t="str">
        <f t="shared" ref="L160" si="292">IFERROR(IF(CEILING($H160*L151,1)=0,"",CEILING($H160*L151,1)),"")</f>
        <v/>
      </c>
      <c r="M160" s="145">
        <f t="shared" si="291"/>
        <v>1</v>
      </c>
      <c r="N160" s="145" t="str">
        <f t="shared" si="291"/>
        <v/>
      </c>
      <c r="O160" s="145" t="str">
        <f t="shared" si="291"/>
        <v/>
      </c>
      <c r="P160" s="145" t="str">
        <f t="shared" si="291"/>
        <v/>
      </c>
      <c r="Q160" s="145">
        <f t="shared" si="291"/>
        <v>1</v>
      </c>
      <c r="R160" s="167">
        <f t="shared" si="291"/>
        <v>1</v>
      </c>
    </row>
    <row r="161" spans="1:18" x14ac:dyDescent="0.2">
      <c r="A161" s="118">
        <v>6</v>
      </c>
      <c r="B161" s="75">
        <v>135</v>
      </c>
      <c r="C161" s="143"/>
      <c r="D161" s="144" t="s">
        <v>161</v>
      </c>
      <c r="E161" s="153">
        <f t="shared" si="285"/>
        <v>50</v>
      </c>
      <c r="F161" s="153">
        <f t="shared" si="286"/>
        <v>1</v>
      </c>
      <c r="G161" s="145">
        <f t="shared" si="279"/>
        <v>6</v>
      </c>
      <c r="H161" s="160">
        <f t="shared" si="282"/>
        <v>6</v>
      </c>
      <c r="I161" s="166" t="str">
        <f>IFERROR(IF(CEILING($H161*I151,1)=0,"",CEILING($H161*I151,1)),"")</f>
        <v/>
      </c>
      <c r="J161" s="145">
        <f t="shared" ref="J161:R161" si="293">IFERROR(IF(CEILING($H161*J151,1)=0,"",CEILING($H161*J151,1)),"")</f>
        <v>5</v>
      </c>
      <c r="K161" s="145" t="str">
        <f t="shared" si="293"/>
        <v/>
      </c>
      <c r="L161" s="145" t="str">
        <f t="shared" ref="L161" si="294">IFERROR(IF(CEILING($H161*L151,1)=0,"",CEILING($H161*L151,1)),"")</f>
        <v/>
      </c>
      <c r="M161" s="145">
        <f t="shared" si="293"/>
        <v>2</v>
      </c>
      <c r="N161" s="145" t="str">
        <f t="shared" si="293"/>
        <v/>
      </c>
      <c r="O161" s="145" t="str">
        <f t="shared" si="293"/>
        <v/>
      </c>
      <c r="P161" s="145" t="str">
        <f t="shared" si="293"/>
        <v/>
      </c>
      <c r="Q161" s="145">
        <f t="shared" si="293"/>
        <v>1</v>
      </c>
      <c r="R161" s="167">
        <f t="shared" si="293"/>
        <v>1</v>
      </c>
    </row>
    <row r="162" spans="1:18" x14ac:dyDescent="0.2">
      <c r="A162" s="118">
        <v>7</v>
      </c>
      <c r="B162" s="75">
        <v>136</v>
      </c>
      <c r="C162" s="143"/>
      <c r="D162" s="144" t="s">
        <v>162</v>
      </c>
      <c r="E162" s="153">
        <f t="shared" si="285"/>
        <v>50</v>
      </c>
      <c r="F162" s="153">
        <f t="shared" si="286"/>
        <v>1</v>
      </c>
      <c r="G162" s="145">
        <f t="shared" si="279"/>
        <v>4</v>
      </c>
      <c r="H162" s="160">
        <f t="shared" si="282"/>
        <v>4</v>
      </c>
      <c r="I162" s="166" t="str">
        <f>IFERROR(IF(CEILING($H162*I151,1)=0,"",CEILING($H162*I151,1)),"")</f>
        <v/>
      </c>
      <c r="J162" s="145">
        <f t="shared" ref="J162:R162" si="295">IFERROR(IF(CEILING($H162*J151,1)=0,"",CEILING($H162*J151,1)),"")</f>
        <v>3</v>
      </c>
      <c r="K162" s="145" t="str">
        <f t="shared" si="295"/>
        <v/>
      </c>
      <c r="L162" s="145" t="str">
        <f t="shared" ref="L162" si="296">IFERROR(IF(CEILING($H162*L151,1)=0,"",CEILING($H162*L151,1)),"")</f>
        <v/>
      </c>
      <c r="M162" s="145">
        <f t="shared" si="295"/>
        <v>2</v>
      </c>
      <c r="N162" s="145" t="str">
        <f t="shared" si="295"/>
        <v/>
      </c>
      <c r="O162" s="145" t="str">
        <f t="shared" si="295"/>
        <v/>
      </c>
      <c r="P162" s="145" t="str">
        <f t="shared" si="295"/>
        <v/>
      </c>
      <c r="Q162" s="145">
        <f t="shared" si="295"/>
        <v>1</v>
      </c>
      <c r="R162" s="167">
        <f t="shared" si="295"/>
        <v>1</v>
      </c>
    </row>
    <row r="163" spans="1:18" x14ac:dyDescent="0.2">
      <c r="A163" s="118">
        <v>8</v>
      </c>
      <c r="B163" s="75">
        <v>137</v>
      </c>
      <c r="C163" s="143"/>
      <c r="D163" s="144" t="s">
        <v>163</v>
      </c>
      <c r="E163" s="153">
        <f t="shared" si="285"/>
        <v>50</v>
      </c>
      <c r="F163" s="153">
        <f t="shared" si="286"/>
        <v>1</v>
      </c>
      <c r="G163" s="145">
        <f t="shared" si="279"/>
        <v>4</v>
      </c>
      <c r="H163" s="160">
        <f t="shared" si="282"/>
        <v>4</v>
      </c>
      <c r="I163" s="166" t="str">
        <f>IFERROR(IF(CEILING($H163*I151,1)=0,"",CEILING($H163*I151,1)),"")</f>
        <v/>
      </c>
      <c r="J163" s="145">
        <f t="shared" ref="J163:R163" si="297">IFERROR(IF(CEILING($H163*J151,1)=0,"",CEILING($H163*J151,1)),"")</f>
        <v>3</v>
      </c>
      <c r="K163" s="145" t="str">
        <f t="shared" si="297"/>
        <v/>
      </c>
      <c r="L163" s="145" t="str">
        <f t="shared" ref="L163" si="298">IFERROR(IF(CEILING($H163*L151,1)=0,"",CEILING($H163*L151,1)),"")</f>
        <v/>
      </c>
      <c r="M163" s="145">
        <f t="shared" si="297"/>
        <v>2</v>
      </c>
      <c r="N163" s="145" t="str">
        <f t="shared" si="297"/>
        <v/>
      </c>
      <c r="O163" s="145" t="str">
        <f t="shared" si="297"/>
        <v/>
      </c>
      <c r="P163" s="145" t="str">
        <f t="shared" si="297"/>
        <v/>
      </c>
      <c r="Q163" s="145">
        <f t="shared" si="297"/>
        <v>1</v>
      </c>
      <c r="R163" s="167">
        <f t="shared" si="297"/>
        <v>1</v>
      </c>
    </row>
    <row r="164" spans="1:18" x14ac:dyDescent="0.2">
      <c r="A164" s="118">
        <v>9</v>
      </c>
      <c r="B164" s="75">
        <v>138</v>
      </c>
      <c r="C164" s="143"/>
      <c r="D164" s="144" t="s">
        <v>164</v>
      </c>
      <c r="E164" s="153">
        <f t="shared" si="285"/>
        <v>50</v>
      </c>
      <c r="F164" s="153">
        <f t="shared" si="286"/>
        <v>1</v>
      </c>
      <c r="G164" s="145">
        <f t="shared" si="279"/>
        <v>2</v>
      </c>
      <c r="H164" s="160">
        <f t="shared" si="282"/>
        <v>2</v>
      </c>
      <c r="I164" s="166" t="str">
        <f>IFERROR(IF(CEILING($H164*I151,1)=0,"",CEILING($H164*I151,1)),"")</f>
        <v/>
      </c>
      <c r="J164" s="145">
        <f t="shared" ref="J164:R164" si="299">IFERROR(IF(CEILING($H164*J151,1)=0,"",CEILING($H164*J151,1)),"")</f>
        <v>2</v>
      </c>
      <c r="K164" s="145" t="str">
        <f t="shared" si="299"/>
        <v/>
      </c>
      <c r="L164" s="145" t="str">
        <f t="shared" ref="L164" si="300">IFERROR(IF(CEILING($H164*L151,1)=0,"",CEILING($H164*L151,1)),"")</f>
        <v/>
      </c>
      <c r="M164" s="145">
        <f t="shared" si="299"/>
        <v>1</v>
      </c>
      <c r="N164" s="145" t="str">
        <f t="shared" si="299"/>
        <v/>
      </c>
      <c r="O164" s="145" t="str">
        <f t="shared" si="299"/>
        <v/>
      </c>
      <c r="P164" s="145" t="str">
        <f t="shared" si="299"/>
        <v/>
      </c>
      <c r="Q164" s="145">
        <f t="shared" si="299"/>
        <v>1</v>
      </c>
      <c r="R164" s="167">
        <f t="shared" si="299"/>
        <v>1</v>
      </c>
    </row>
    <row r="165" spans="1:18" x14ac:dyDescent="0.2">
      <c r="A165" s="118">
        <v>10</v>
      </c>
      <c r="B165" s="75">
        <v>139</v>
      </c>
      <c r="C165" s="143"/>
      <c r="D165" s="144" t="s">
        <v>165</v>
      </c>
      <c r="E165" s="153">
        <f t="shared" si="285"/>
        <v>50</v>
      </c>
      <c r="F165" s="153">
        <f t="shared" si="286"/>
        <v>1</v>
      </c>
      <c r="G165" s="145">
        <f t="shared" si="279"/>
        <v>24</v>
      </c>
      <c r="H165" s="160">
        <f t="shared" si="282"/>
        <v>24</v>
      </c>
      <c r="I165" s="166" t="str">
        <f>IFERROR(IF(CEILING($H165*I151,1)=0,"",CEILING($H165*I151,1)),"")</f>
        <v/>
      </c>
      <c r="J165" s="145">
        <f t="shared" ref="J165:R165" si="301">IFERROR(IF(CEILING($H165*J151,1)=0,"",CEILING($H165*J151,1)),"")</f>
        <v>17</v>
      </c>
      <c r="K165" s="145" t="str">
        <f t="shared" si="301"/>
        <v/>
      </c>
      <c r="L165" s="145" t="str">
        <f t="shared" ref="L165" si="302">IFERROR(IF(CEILING($H165*L151,1)=0,"",CEILING($H165*L151,1)),"")</f>
        <v/>
      </c>
      <c r="M165" s="145">
        <f t="shared" si="301"/>
        <v>8</v>
      </c>
      <c r="N165" s="145" t="str">
        <f t="shared" si="301"/>
        <v/>
      </c>
      <c r="O165" s="145" t="str">
        <f t="shared" si="301"/>
        <v/>
      </c>
      <c r="P165" s="145" t="str">
        <f t="shared" si="301"/>
        <v/>
      </c>
      <c r="Q165" s="145">
        <f t="shared" si="301"/>
        <v>3</v>
      </c>
      <c r="R165" s="167">
        <f t="shared" si="301"/>
        <v>3</v>
      </c>
    </row>
    <row r="166" spans="1:18" x14ac:dyDescent="0.2">
      <c r="A166" s="118">
        <v>11</v>
      </c>
      <c r="B166" s="75">
        <v>140</v>
      </c>
      <c r="C166" s="143"/>
      <c r="D166" s="144" t="s">
        <v>166</v>
      </c>
      <c r="E166" s="153">
        <f t="shared" si="285"/>
        <v>50</v>
      </c>
      <c r="F166" s="153">
        <f t="shared" si="286"/>
        <v>1</v>
      </c>
      <c r="G166" s="145">
        <f t="shared" si="279"/>
        <v>6</v>
      </c>
      <c r="H166" s="160">
        <f t="shared" si="282"/>
        <v>6</v>
      </c>
      <c r="I166" s="166" t="str">
        <f>IFERROR(IF(CEILING($H166*I151,1)=0,"",CEILING($H166*I151,1)),"")</f>
        <v/>
      </c>
      <c r="J166" s="145">
        <f t="shared" ref="J166:R166" si="303">IFERROR(IF(CEILING($H166*J151,1)=0,"",CEILING($H166*J151,1)),"")</f>
        <v>5</v>
      </c>
      <c r="K166" s="145" t="str">
        <f t="shared" si="303"/>
        <v/>
      </c>
      <c r="L166" s="145" t="str">
        <f t="shared" ref="L166" si="304">IFERROR(IF(CEILING($H166*L151,1)=0,"",CEILING($H166*L151,1)),"")</f>
        <v/>
      </c>
      <c r="M166" s="145">
        <f t="shared" si="303"/>
        <v>2</v>
      </c>
      <c r="N166" s="145" t="str">
        <f t="shared" si="303"/>
        <v/>
      </c>
      <c r="O166" s="145" t="str">
        <f t="shared" si="303"/>
        <v/>
      </c>
      <c r="P166" s="145" t="str">
        <f t="shared" si="303"/>
        <v/>
      </c>
      <c r="Q166" s="145">
        <f t="shared" si="303"/>
        <v>1</v>
      </c>
      <c r="R166" s="167">
        <f t="shared" si="303"/>
        <v>1</v>
      </c>
    </row>
    <row r="167" spans="1:18" x14ac:dyDescent="0.2">
      <c r="A167" s="118">
        <v>12</v>
      </c>
      <c r="B167" s="75">
        <v>141</v>
      </c>
      <c r="C167" s="143"/>
      <c r="D167" s="144" t="s">
        <v>167</v>
      </c>
      <c r="E167" s="153">
        <f t="shared" si="285"/>
        <v>50</v>
      </c>
      <c r="F167" s="153">
        <f t="shared" si="286"/>
        <v>1</v>
      </c>
      <c r="G167" s="145">
        <f t="shared" si="279"/>
        <v>12</v>
      </c>
      <c r="H167" s="160">
        <f t="shared" si="282"/>
        <v>12</v>
      </c>
      <c r="I167" s="166" t="str">
        <f>IFERROR(IF(CEILING($H167*I151,1)=0,"",CEILING($H167*I151,1)),"")</f>
        <v/>
      </c>
      <c r="J167" s="145">
        <f t="shared" ref="J167:R167" si="305">IFERROR(IF(CEILING($H167*J151,1)=0,"",CEILING($H167*J151,1)),"")</f>
        <v>9</v>
      </c>
      <c r="K167" s="145" t="str">
        <f t="shared" si="305"/>
        <v/>
      </c>
      <c r="L167" s="145" t="str">
        <f t="shared" ref="L167" si="306">IFERROR(IF(CEILING($H167*L151,1)=0,"",CEILING($H167*L151,1)),"")</f>
        <v/>
      </c>
      <c r="M167" s="145">
        <f t="shared" si="305"/>
        <v>4</v>
      </c>
      <c r="N167" s="145" t="str">
        <f t="shared" si="305"/>
        <v/>
      </c>
      <c r="O167" s="145" t="str">
        <f t="shared" si="305"/>
        <v/>
      </c>
      <c r="P167" s="145" t="str">
        <f t="shared" si="305"/>
        <v/>
      </c>
      <c r="Q167" s="145">
        <f t="shared" si="305"/>
        <v>2</v>
      </c>
      <c r="R167" s="167">
        <f t="shared" si="305"/>
        <v>2</v>
      </c>
    </row>
    <row r="168" spans="1:18" x14ac:dyDescent="0.2">
      <c r="A168" s="118">
        <v>13</v>
      </c>
      <c r="B168" s="75">
        <v>142</v>
      </c>
      <c r="C168" s="143"/>
      <c r="D168" s="144" t="s">
        <v>168</v>
      </c>
      <c r="E168" s="153">
        <f t="shared" si="285"/>
        <v>50</v>
      </c>
      <c r="F168" s="153">
        <f t="shared" si="286"/>
        <v>1</v>
      </c>
      <c r="G168" s="145">
        <f t="shared" si="279"/>
        <v>6</v>
      </c>
      <c r="H168" s="160">
        <f t="shared" si="282"/>
        <v>6</v>
      </c>
      <c r="I168" s="166" t="str">
        <f>IFERROR(IF(CEILING($H168*I151,1)=0,"",CEILING($H168*I151,1)),"")</f>
        <v/>
      </c>
      <c r="J168" s="145">
        <f t="shared" ref="J168:R168" si="307">IFERROR(IF(CEILING($H168*J151,1)=0,"",CEILING($H168*J151,1)),"")</f>
        <v>5</v>
      </c>
      <c r="K168" s="145" t="str">
        <f t="shared" si="307"/>
        <v/>
      </c>
      <c r="L168" s="145" t="str">
        <f t="shared" ref="L168" si="308">IFERROR(IF(CEILING($H168*L151,1)=0,"",CEILING($H168*L151,1)),"")</f>
        <v/>
      </c>
      <c r="M168" s="145">
        <f t="shared" si="307"/>
        <v>2</v>
      </c>
      <c r="N168" s="145" t="str">
        <f t="shared" si="307"/>
        <v/>
      </c>
      <c r="O168" s="145" t="str">
        <f t="shared" si="307"/>
        <v/>
      </c>
      <c r="P168" s="145" t="str">
        <f t="shared" si="307"/>
        <v/>
      </c>
      <c r="Q168" s="145">
        <f t="shared" si="307"/>
        <v>1</v>
      </c>
      <c r="R168" s="167">
        <f t="shared" si="307"/>
        <v>1</v>
      </c>
    </row>
    <row r="169" spans="1:18" x14ac:dyDescent="0.2">
      <c r="A169" s="118">
        <v>14</v>
      </c>
      <c r="B169" s="75">
        <v>143</v>
      </c>
      <c r="C169" s="143"/>
      <c r="D169" s="144" t="s">
        <v>169</v>
      </c>
      <c r="E169" s="153">
        <f t="shared" si="285"/>
        <v>50</v>
      </c>
      <c r="F169" s="153">
        <f t="shared" si="286"/>
        <v>1</v>
      </c>
      <c r="G169" s="145">
        <f t="shared" si="279"/>
        <v>24</v>
      </c>
      <c r="H169" s="160">
        <f t="shared" si="282"/>
        <v>24</v>
      </c>
      <c r="I169" s="166" t="str">
        <f>IFERROR(IF(CEILING($H169*I151,1)=0,"",CEILING($H169*I151,1)),"")</f>
        <v/>
      </c>
      <c r="J169" s="145">
        <f t="shared" ref="J169:R169" si="309">IFERROR(IF(CEILING($H169*J151,1)=0,"",CEILING($H169*J151,1)),"")</f>
        <v>17</v>
      </c>
      <c r="K169" s="145" t="str">
        <f t="shared" si="309"/>
        <v/>
      </c>
      <c r="L169" s="145" t="str">
        <f t="shared" ref="L169" si="310">IFERROR(IF(CEILING($H169*L151,1)=0,"",CEILING($H169*L151,1)),"")</f>
        <v/>
      </c>
      <c r="M169" s="145">
        <f t="shared" si="309"/>
        <v>8</v>
      </c>
      <c r="N169" s="145" t="str">
        <f t="shared" si="309"/>
        <v/>
      </c>
      <c r="O169" s="145" t="str">
        <f t="shared" si="309"/>
        <v/>
      </c>
      <c r="P169" s="145" t="str">
        <f t="shared" si="309"/>
        <v/>
      </c>
      <c r="Q169" s="145">
        <f t="shared" si="309"/>
        <v>3</v>
      </c>
      <c r="R169" s="167">
        <f t="shared" si="309"/>
        <v>3</v>
      </c>
    </row>
    <row r="170" spans="1:18" x14ac:dyDescent="0.2">
      <c r="A170" s="118">
        <v>15</v>
      </c>
      <c r="B170" s="75">
        <v>144</v>
      </c>
      <c r="C170" s="143"/>
      <c r="D170" s="144" t="s">
        <v>170</v>
      </c>
      <c r="E170" s="153">
        <f t="shared" si="285"/>
        <v>50</v>
      </c>
      <c r="F170" s="153">
        <f t="shared" si="286"/>
        <v>1</v>
      </c>
      <c r="G170" s="145">
        <f t="shared" si="279"/>
        <v>8</v>
      </c>
      <c r="H170" s="160">
        <f t="shared" si="282"/>
        <v>8</v>
      </c>
      <c r="I170" s="166" t="str">
        <f>IFERROR(IF(CEILING($H170*I151,1)=0,"",CEILING($H170*I151,1)),"")</f>
        <v/>
      </c>
      <c r="J170" s="145">
        <f t="shared" ref="J170:R170" si="311">IFERROR(IF(CEILING($H170*J151,1)=0,"",CEILING($H170*J151,1)),"")</f>
        <v>6</v>
      </c>
      <c r="K170" s="145" t="str">
        <f t="shared" si="311"/>
        <v/>
      </c>
      <c r="L170" s="145" t="str">
        <f t="shared" ref="L170" si="312">IFERROR(IF(CEILING($H170*L151,1)=0,"",CEILING($H170*L151,1)),"")</f>
        <v/>
      </c>
      <c r="M170" s="145">
        <f t="shared" si="311"/>
        <v>3</v>
      </c>
      <c r="N170" s="145" t="str">
        <f t="shared" si="311"/>
        <v/>
      </c>
      <c r="O170" s="145" t="str">
        <f t="shared" si="311"/>
        <v/>
      </c>
      <c r="P170" s="145" t="str">
        <f t="shared" si="311"/>
        <v/>
      </c>
      <c r="Q170" s="145">
        <f t="shared" si="311"/>
        <v>1</v>
      </c>
      <c r="R170" s="167">
        <f t="shared" si="311"/>
        <v>1</v>
      </c>
    </row>
    <row r="171" spans="1:18" x14ac:dyDescent="0.2">
      <c r="A171" s="118">
        <v>16</v>
      </c>
      <c r="B171" s="75">
        <v>145</v>
      </c>
      <c r="C171" s="143"/>
      <c r="D171" s="144" t="s">
        <v>171</v>
      </c>
      <c r="E171" s="153">
        <f t="shared" si="285"/>
        <v>50</v>
      </c>
      <c r="F171" s="153">
        <f t="shared" si="286"/>
        <v>1</v>
      </c>
      <c r="G171" s="145">
        <f t="shared" si="279"/>
        <v>24</v>
      </c>
      <c r="H171" s="160">
        <f t="shared" si="282"/>
        <v>24</v>
      </c>
      <c r="I171" s="166" t="str">
        <f t="shared" ref="I171:R171" si="313">IFERROR(IF(CEILING($H171*I151,1)=0,"",CEILING($H171*I151,1)),"")</f>
        <v/>
      </c>
      <c r="J171" s="145">
        <f t="shared" si="313"/>
        <v>17</v>
      </c>
      <c r="K171" s="145" t="str">
        <f t="shared" si="313"/>
        <v/>
      </c>
      <c r="L171" s="145" t="str">
        <f t="shared" ref="L171" si="314">IFERROR(IF(CEILING($H171*L151,1)=0,"",CEILING($H171*L151,1)),"")</f>
        <v/>
      </c>
      <c r="M171" s="145">
        <f t="shared" si="313"/>
        <v>8</v>
      </c>
      <c r="N171" s="145" t="str">
        <f t="shared" si="313"/>
        <v/>
      </c>
      <c r="O171" s="145" t="str">
        <f t="shared" si="313"/>
        <v/>
      </c>
      <c r="P171" s="145" t="str">
        <f t="shared" si="313"/>
        <v/>
      </c>
      <c r="Q171" s="145">
        <f t="shared" si="313"/>
        <v>3</v>
      </c>
      <c r="R171" s="167">
        <f t="shared" si="313"/>
        <v>3</v>
      </c>
    </row>
    <row r="172" spans="1:18" x14ac:dyDescent="0.2">
      <c r="A172" s="118">
        <v>17</v>
      </c>
      <c r="B172" s="75">
        <v>146</v>
      </c>
      <c r="C172" s="143"/>
      <c r="D172" s="144" t="s">
        <v>172</v>
      </c>
      <c r="E172" s="153">
        <f t="shared" si="285"/>
        <v>50</v>
      </c>
      <c r="F172" s="153">
        <f t="shared" si="286"/>
        <v>1</v>
      </c>
      <c r="G172" s="145">
        <f t="shared" si="279"/>
        <v>8</v>
      </c>
      <c r="H172" s="160">
        <f t="shared" si="282"/>
        <v>8</v>
      </c>
      <c r="I172" s="166" t="str">
        <f t="shared" ref="I172:R172" si="315">IFERROR(IF(CEILING($H172*I151,1)=0,"",CEILING($H172*I151,1)),"")</f>
        <v/>
      </c>
      <c r="J172" s="145">
        <f t="shared" si="315"/>
        <v>6</v>
      </c>
      <c r="K172" s="145" t="str">
        <f t="shared" si="315"/>
        <v/>
      </c>
      <c r="L172" s="145" t="str">
        <f t="shared" ref="L172" si="316">IFERROR(IF(CEILING($H172*L151,1)=0,"",CEILING($H172*L151,1)),"")</f>
        <v/>
      </c>
      <c r="M172" s="145">
        <f t="shared" si="315"/>
        <v>3</v>
      </c>
      <c r="N172" s="145" t="str">
        <f t="shared" si="315"/>
        <v/>
      </c>
      <c r="O172" s="145" t="str">
        <f t="shared" si="315"/>
        <v/>
      </c>
      <c r="P172" s="145" t="str">
        <f t="shared" si="315"/>
        <v/>
      </c>
      <c r="Q172" s="145">
        <f t="shared" si="315"/>
        <v>1</v>
      </c>
      <c r="R172" s="167">
        <f t="shared" si="315"/>
        <v>1</v>
      </c>
    </row>
    <row r="173" spans="1:18" x14ac:dyDescent="0.2">
      <c r="A173" s="118">
        <v>18</v>
      </c>
      <c r="B173" s="75">
        <v>147</v>
      </c>
      <c r="C173" s="143"/>
      <c r="D173" s="144" t="s">
        <v>173</v>
      </c>
      <c r="E173" s="153">
        <f t="shared" si="285"/>
        <v>50</v>
      </c>
      <c r="F173" s="153">
        <f t="shared" si="286"/>
        <v>1</v>
      </c>
      <c r="G173" s="145">
        <f t="shared" si="279"/>
        <v>40</v>
      </c>
      <c r="H173" s="160">
        <f t="shared" si="282"/>
        <v>40</v>
      </c>
      <c r="I173" s="166" t="str">
        <f t="shared" ref="I173:R173" si="317">IFERROR(IF(CEILING($H173*I151,1)=0,"",CEILING($H173*I151,1)),"")</f>
        <v/>
      </c>
      <c r="J173" s="145">
        <f t="shared" si="317"/>
        <v>28</v>
      </c>
      <c r="K173" s="145" t="str">
        <f t="shared" si="317"/>
        <v/>
      </c>
      <c r="L173" s="145" t="str">
        <f t="shared" ref="L173" si="318">IFERROR(IF(CEILING($H173*L151,1)=0,"",CEILING($H173*L151,1)),"")</f>
        <v/>
      </c>
      <c r="M173" s="145">
        <f t="shared" si="317"/>
        <v>12</v>
      </c>
      <c r="N173" s="145" t="str">
        <f t="shared" si="317"/>
        <v/>
      </c>
      <c r="O173" s="145" t="str">
        <f t="shared" si="317"/>
        <v/>
      </c>
      <c r="P173" s="145" t="str">
        <f t="shared" si="317"/>
        <v/>
      </c>
      <c r="Q173" s="145">
        <f t="shared" si="317"/>
        <v>4</v>
      </c>
      <c r="R173" s="167">
        <f t="shared" si="317"/>
        <v>4</v>
      </c>
    </row>
    <row r="174" spans="1:18" x14ac:dyDescent="0.2">
      <c r="A174" s="118">
        <v>19</v>
      </c>
      <c r="B174" s="75">
        <v>148</v>
      </c>
      <c r="C174" s="143"/>
      <c r="D174" s="144" t="s">
        <v>174</v>
      </c>
      <c r="E174" s="153">
        <f t="shared" si="285"/>
        <v>50</v>
      </c>
      <c r="F174" s="153">
        <f t="shared" si="286"/>
        <v>1</v>
      </c>
      <c r="G174" s="145">
        <f t="shared" si="279"/>
        <v>8</v>
      </c>
      <c r="H174" s="160">
        <f t="shared" si="282"/>
        <v>8</v>
      </c>
      <c r="I174" s="166" t="str">
        <f t="shared" ref="I174:R174" si="319">IFERROR(IF(CEILING($H174*I151,1)=0,"",CEILING($H174*I151,1)),"")</f>
        <v/>
      </c>
      <c r="J174" s="145">
        <f t="shared" si="319"/>
        <v>6</v>
      </c>
      <c r="K174" s="145" t="str">
        <f t="shared" si="319"/>
        <v/>
      </c>
      <c r="L174" s="145" t="str">
        <f t="shared" ref="L174" si="320">IFERROR(IF(CEILING($H174*L151,1)=0,"",CEILING($H174*L151,1)),"")</f>
        <v/>
      </c>
      <c r="M174" s="145">
        <f t="shared" si="319"/>
        <v>3</v>
      </c>
      <c r="N174" s="145" t="str">
        <f t="shared" si="319"/>
        <v/>
      </c>
      <c r="O174" s="145" t="str">
        <f t="shared" si="319"/>
        <v/>
      </c>
      <c r="P174" s="145" t="str">
        <f t="shared" si="319"/>
        <v/>
      </c>
      <c r="Q174" s="145">
        <f t="shared" si="319"/>
        <v>1</v>
      </c>
      <c r="R174" s="167">
        <f t="shared" si="319"/>
        <v>1</v>
      </c>
    </row>
    <row r="175" spans="1:18" x14ac:dyDescent="0.2">
      <c r="A175" s="118">
        <v>20</v>
      </c>
      <c r="B175" s="75">
        <v>149</v>
      </c>
      <c r="C175" s="143"/>
      <c r="D175" s="144" t="s">
        <v>175</v>
      </c>
      <c r="E175" s="153">
        <f t="shared" si="285"/>
        <v>50</v>
      </c>
      <c r="F175" s="153">
        <f t="shared" si="286"/>
        <v>1</v>
      </c>
      <c r="G175" s="145">
        <f t="shared" si="279"/>
        <v>16</v>
      </c>
      <c r="H175" s="160">
        <f t="shared" si="282"/>
        <v>16</v>
      </c>
      <c r="I175" s="166" t="str">
        <f t="shared" ref="I175:R175" si="321">IFERROR(IF(CEILING($H175*I151,1)=0,"",CEILING($H175*I151,1)),"")</f>
        <v/>
      </c>
      <c r="J175" s="145">
        <f t="shared" si="321"/>
        <v>12</v>
      </c>
      <c r="K175" s="145" t="str">
        <f t="shared" si="321"/>
        <v/>
      </c>
      <c r="L175" s="145" t="str">
        <f t="shared" ref="L175" si="322">IFERROR(IF(CEILING($H175*L151,1)=0,"",CEILING($H175*L151,1)),"")</f>
        <v/>
      </c>
      <c r="M175" s="145">
        <f t="shared" si="321"/>
        <v>5</v>
      </c>
      <c r="N175" s="145" t="str">
        <f t="shared" si="321"/>
        <v/>
      </c>
      <c r="O175" s="145" t="str">
        <f t="shared" si="321"/>
        <v/>
      </c>
      <c r="P175" s="145" t="str">
        <f t="shared" si="321"/>
        <v/>
      </c>
      <c r="Q175" s="145">
        <f t="shared" si="321"/>
        <v>2</v>
      </c>
      <c r="R175" s="167">
        <f t="shared" si="321"/>
        <v>2</v>
      </c>
    </row>
    <row r="176" spans="1:18" x14ac:dyDescent="0.2">
      <c r="A176" s="118">
        <v>21</v>
      </c>
      <c r="B176" s="75">
        <v>150</v>
      </c>
      <c r="C176" s="143"/>
      <c r="D176" s="144" t="s">
        <v>176</v>
      </c>
      <c r="E176" s="153">
        <f t="shared" si="285"/>
        <v>50</v>
      </c>
      <c r="F176" s="153">
        <f t="shared" si="286"/>
        <v>1</v>
      </c>
      <c r="G176" s="145">
        <f t="shared" si="279"/>
        <v>40</v>
      </c>
      <c r="H176" s="160">
        <f t="shared" si="282"/>
        <v>40</v>
      </c>
      <c r="I176" s="166" t="str">
        <f t="shared" ref="I176:R176" si="323">IFERROR(IF(CEILING($H176*I151,1)=0,"",CEILING($H176*I151,1)),"")</f>
        <v/>
      </c>
      <c r="J176" s="145">
        <f t="shared" si="323"/>
        <v>28</v>
      </c>
      <c r="K176" s="145" t="str">
        <f t="shared" si="323"/>
        <v/>
      </c>
      <c r="L176" s="145" t="str">
        <f t="shared" ref="L176" si="324">IFERROR(IF(CEILING($H176*L151,1)=0,"",CEILING($H176*L151,1)),"")</f>
        <v/>
      </c>
      <c r="M176" s="145">
        <f t="shared" si="323"/>
        <v>12</v>
      </c>
      <c r="N176" s="145" t="str">
        <f t="shared" si="323"/>
        <v/>
      </c>
      <c r="O176" s="145" t="str">
        <f t="shared" si="323"/>
        <v/>
      </c>
      <c r="P176" s="145" t="str">
        <f t="shared" si="323"/>
        <v/>
      </c>
      <c r="Q176" s="145">
        <f t="shared" si="323"/>
        <v>4</v>
      </c>
      <c r="R176" s="167">
        <f t="shared" si="323"/>
        <v>4</v>
      </c>
    </row>
    <row r="177" spans="1:23" x14ac:dyDescent="0.2">
      <c r="A177" s="118">
        <v>22</v>
      </c>
      <c r="B177" s="75">
        <v>151</v>
      </c>
      <c r="C177" s="143"/>
      <c r="D177" s="144" t="s">
        <v>177</v>
      </c>
      <c r="E177" s="153">
        <f t="shared" si="285"/>
        <v>50</v>
      </c>
      <c r="F177" s="153">
        <f t="shared" si="286"/>
        <v>1</v>
      </c>
      <c r="G177" s="145">
        <f t="shared" si="279"/>
        <v>8</v>
      </c>
      <c r="H177" s="160">
        <f t="shared" si="282"/>
        <v>8</v>
      </c>
      <c r="I177" s="166" t="str">
        <f t="shared" ref="I177:R177" si="325">IFERROR(IF(CEILING($H177*I151,1)=0,"",CEILING($H177*I151,1)),"")</f>
        <v/>
      </c>
      <c r="J177" s="145">
        <f t="shared" si="325"/>
        <v>6</v>
      </c>
      <c r="K177" s="145" t="str">
        <f t="shared" si="325"/>
        <v/>
      </c>
      <c r="L177" s="145" t="str">
        <f t="shared" ref="L177" si="326">IFERROR(IF(CEILING($H177*L151,1)=0,"",CEILING($H177*L151,1)),"")</f>
        <v/>
      </c>
      <c r="M177" s="145">
        <f t="shared" si="325"/>
        <v>3</v>
      </c>
      <c r="N177" s="145" t="str">
        <f t="shared" si="325"/>
        <v/>
      </c>
      <c r="O177" s="145" t="str">
        <f t="shared" si="325"/>
        <v/>
      </c>
      <c r="P177" s="145" t="str">
        <f t="shared" si="325"/>
        <v/>
      </c>
      <c r="Q177" s="145">
        <f t="shared" si="325"/>
        <v>1</v>
      </c>
      <c r="R177" s="167">
        <f t="shared" si="325"/>
        <v>1</v>
      </c>
    </row>
    <row r="178" spans="1:23" x14ac:dyDescent="0.2">
      <c r="A178" s="118">
        <v>23</v>
      </c>
      <c r="B178" s="75">
        <v>152</v>
      </c>
      <c r="C178" s="143"/>
      <c r="D178" s="144" t="s">
        <v>178</v>
      </c>
      <c r="E178" s="153">
        <f t="shared" si="285"/>
        <v>50</v>
      </c>
      <c r="F178" s="153">
        <f t="shared" si="286"/>
        <v>1</v>
      </c>
      <c r="G178" s="145">
        <f t="shared" si="279"/>
        <v>8</v>
      </c>
      <c r="H178" s="160">
        <f t="shared" si="282"/>
        <v>8</v>
      </c>
      <c r="I178" s="166" t="str">
        <f t="shared" ref="I178:R178" si="327">IFERROR(IF(CEILING($H178*I151,1)=0,"",CEILING($H178*I151,1)),"")</f>
        <v/>
      </c>
      <c r="J178" s="145">
        <f t="shared" si="327"/>
        <v>6</v>
      </c>
      <c r="K178" s="145" t="str">
        <f t="shared" si="327"/>
        <v/>
      </c>
      <c r="L178" s="145" t="str">
        <f t="shared" ref="L178" si="328">IFERROR(IF(CEILING($H178*L151,1)=0,"",CEILING($H178*L151,1)),"")</f>
        <v/>
      </c>
      <c r="M178" s="145">
        <f t="shared" si="327"/>
        <v>3</v>
      </c>
      <c r="N178" s="145" t="str">
        <f t="shared" si="327"/>
        <v/>
      </c>
      <c r="O178" s="145" t="str">
        <f t="shared" si="327"/>
        <v/>
      </c>
      <c r="P178" s="145" t="str">
        <f t="shared" si="327"/>
        <v/>
      </c>
      <c r="Q178" s="145">
        <f t="shared" si="327"/>
        <v>1</v>
      </c>
      <c r="R178" s="167">
        <f t="shared" si="327"/>
        <v>1</v>
      </c>
    </row>
    <row r="179" spans="1:23" x14ac:dyDescent="0.2">
      <c r="A179" s="118">
        <v>24</v>
      </c>
      <c r="B179" s="75">
        <v>153</v>
      </c>
      <c r="C179" s="143"/>
      <c r="D179" s="144" t="s">
        <v>179</v>
      </c>
      <c r="E179" s="153">
        <f t="shared" si="285"/>
        <v>50</v>
      </c>
      <c r="F179" s="153">
        <f t="shared" si="286"/>
        <v>1</v>
      </c>
      <c r="G179" s="145">
        <f t="shared" si="279"/>
        <v>40</v>
      </c>
      <c r="H179" s="160">
        <f t="shared" si="282"/>
        <v>40</v>
      </c>
      <c r="I179" s="166" t="str">
        <f t="shared" ref="I179:R179" si="329">IFERROR(IF(CEILING($H179*I151,1)=0,"",CEILING($H179*I151,1)),"")</f>
        <v/>
      </c>
      <c r="J179" s="145">
        <f t="shared" si="329"/>
        <v>28</v>
      </c>
      <c r="K179" s="145" t="str">
        <f t="shared" si="329"/>
        <v/>
      </c>
      <c r="L179" s="145" t="str">
        <f t="shared" ref="L179" si="330">IFERROR(IF(CEILING($H179*L151,1)=0,"",CEILING($H179*L151,1)),"")</f>
        <v/>
      </c>
      <c r="M179" s="145">
        <f t="shared" si="329"/>
        <v>12</v>
      </c>
      <c r="N179" s="145" t="str">
        <f t="shared" si="329"/>
        <v/>
      </c>
      <c r="O179" s="145" t="str">
        <f t="shared" si="329"/>
        <v/>
      </c>
      <c r="P179" s="145" t="str">
        <f t="shared" si="329"/>
        <v/>
      </c>
      <c r="Q179" s="145">
        <f t="shared" si="329"/>
        <v>4</v>
      </c>
      <c r="R179" s="167">
        <f t="shared" si="329"/>
        <v>4</v>
      </c>
    </row>
    <row r="180" spans="1:23" x14ac:dyDescent="0.2">
      <c r="A180" s="118">
        <v>25</v>
      </c>
      <c r="B180" s="75">
        <v>154</v>
      </c>
      <c r="C180" s="143"/>
      <c r="D180" s="144" t="s">
        <v>180</v>
      </c>
      <c r="E180" s="153">
        <f t="shared" si="285"/>
        <v>50</v>
      </c>
      <c r="F180" s="153">
        <f t="shared" si="286"/>
        <v>1</v>
      </c>
      <c r="G180" s="145">
        <f t="shared" si="279"/>
        <v>16</v>
      </c>
      <c r="H180" s="160">
        <f t="shared" si="282"/>
        <v>16</v>
      </c>
      <c r="I180" s="166" t="str">
        <f t="shared" ref="I180:R180" si="331">IFERROR(IF(CEILING($H180*I151,1)=0,"",CEILING($H180*I151,1)),"")</f>
        <v/>
      </c>
      <c r="J180" s="145">
        <f t="shared" si="331"/>
        <v>12</v>
      </c>
      <c r="K180" s="145" t="str">
        <f t="shared" si="331"/>
        <v/>
      </c>
      <c r="L180" s="145" t="str">
        <f t="shared" ref="L180" si="332">IFERROR(IF(CEILING($H180*L151,1)=0,"",CEILING($H180*L151,1)),"")</f>
        <v/>
      </c>
      <c r="M180" s="145">
        <f t="shared" si="331"/>
        <v>5</v>
      </c>
      <c r="N180" s="145" t="str">
        <f t="shared" si="331"/>
        <v/>
      </c>
      <c r="O180" s="145" t="str">
        <f t="shared" si="331"/>
        <v/>
      </c>
      <c r="P180" s="145" t="str">
        <f t="shared" si="331"/>
        <v/>
      </c>
      <c r="Q180" s="145">
        <f t="shared" si="331"/>
        <v>2</v>
      </c>
      <c r="R180" s="167">
        <f t="shared" si="331"/>
        <v>2</v>
      </c>
    </row>
    <row r="181" spans="1:23" x14ac:dyDescent="0.2">
      <c r="A181" s="118">
        <v>26</v>
      </c>
      <c r="B181" s="75">
        <v>155</v>
      </c>
      <c r="C181" s="143"/>
      <c r="D181" s="144" t="s">
        <v>181</v>
      </c>
      <c r="E181" s="153">
        <f t="shared" si="285"/>
        <v>50</v>
      </c>
      <c r="F181" s="153">
        <f t="shared" si="286"/>
        <v>1</v>
      </c>
      <c r="G181" s="145">
        <f t="shared" si="279"/>
        <v>24</v>
      </c>
      <c r="H181" s="160">
        <f t="shared" si="282"/>
        <v>24</v>
      </c>
      <c r="I181" s="166" t="str">
        <f t="shared" ref="I181:R181" si="333">IFERROR(IF(CEILING($H181*I151,1)=0,"",CEILING($H181*I151,1)),"")</f>
        <v/>
      </c>
      <c r="J181" s="145">
        <f t="shared" si="333"/>
        <v>17</v>
      </c>
      <c r="K181" s="145" t="str">
        <f t="shared" si="333"/>
        <v/>
      </c>
      <c r="L181" s="145" t="str">
        <f t="shared" ref="L181" si="334">IFERROR(IF(CEILING($H181*L151,1)=0,"",CEILING($H181*L151,1)),"")</f>
        <v/>
      </c>
      <c r="M181" s="145">
        <f t="shared" si="333"/>
        <v>8</v>
      </c>
      <c r="N181" s="145" t="str">
        <f t="shared" si="333"/>
        <v/>
      </c>
      <c r="O181" s="145" t="str">
        <f t="shared" si="333"/>
        <v/>
      </c>
      <c r="P181" s="145" t="str">
        <f t="shared" si="333"/>
        <v/>
      </c>
      <c r="Q181" s="145">
        <f t="shared" si="333"/>
        <v>3</v>
      </c>
      <c r="R181" s="167">
        <f t="shared" si="333"/>
        <v>3</v>
      </c>
    </row>
    <row r="182" spans="1:23" x14ac:dyDescent="0.2">
      <c r="A182" s="118">
        <v>27</v>
      </c>
      <c r="B182" s="75">
        <v>156</v>
      </c>
      <c r="C182" s="143"/>
      <c r="D182" s="144" t="s">
        <v>182</v>
      </c>
      <c r="E182" s="153">
        <f t="shared" si="285"/>
        <v>50</v>
      </c>
      <c r="F182" s="153">
        <f t="shared" si="286"/>
        <v>1</v>
      </c>
      <c r="G182" s="145">
        <f t="shared" si="279"/>
        <v>40</v>
      </c>
      <c r="H182" s="160">
        <f t="shared" si="282"/>
        <v>40</v>
      </c>
      <c r="I182" s="166" t="str">
        <f t="shared" ref="I182:R182" si="335">IFERROR(IF(CEILING($H182*I151,1)=0,"",CEILING($H182*I151,1)),"")</f>
        <v/>
      </c>
      <c r="J182" s="145">
        <f t="shared" si="335"/>
        <v>28</v>
      </c>
      <c r="K182" s="145" t="str">
        <f t="shared" si="335"/>
        <v/>
      </c>
      <c r="L182" s="145" t="str">
        <f t="shared" ref="L182" si="336">IFERROR(IF(CEILING($H182*L151,1)=0,"",CEILING($H182*L151,1)),"")</f>
        <v/>
      </c>
      <c r="M182" s="145">
        <f t="shared" si="335"/>
        <v>12</v>
      </c>
      <c r="N182" s="145" t="str">
        <f t="shared" si="335"/>
        <v/>
      </c>
      <c r="O182" s="145" t="str">
        <f t="shared" si="335"/>
        <v/>
      </c>
      <c r="P182" s="145" t="str">
        <f t="shared" si="335"/>
        <v/>
      </c>
      <c r="Q182" s="145">
        <f t="shared" si="335"/>
        <v>4</v>
      </c>
      <c r="R182" s="167">
        <f t="shared" si="335"/>
        <v>4</v>
      </c>
    </row>
    <row r="183" spans="1:23" x14ac:dyDescent="0.2">
      <c r="A183" s="118">
        <v>28</v>
      </c>
      <c r="B183" s="75">
        <v>157</v>
      </c>
      <c r="C183" s="143"/>
      <c r="D183" s="144" t="s">
        <v>183</v>
      </c>
      <c r="E183" s="153">
        <f t="shared" si="285"/>
        <v>50</v>
      </c>
      <c r="F183" s="153">
        <f t="shared" si="286"/>
        <v>1</v>
      </c>
      <c r="G183" s="145">
        <f t="shared" si="279"/>
        <v>10</v>
      </c>
      <c r="H183" s="160">
        <f t="shared" si="282"/>
        <v>10</v>
      </c>
      <c r="I183" s="166" t="str">
        <f t="shared" ref="I183:R183" si="337">IFERROR(IF(CEILING($H183*I151,1)=0,"",CEILING($H183*I151,1)),"")</f>
        <v/>
      </c>
      <c r="J183" s="145">
        <f t="shared" si="337"/>
        <v>7</v>
      </c>
      <c r="K183" s="145" t="str">
        <f t="shared" si="337"/>
        <v/>
      </c>
      <c r="L183" s="145" t="str">
        <f t="shared" ref="L183" si="338">IFERROR(IF(CEILING($H183*L151,1)=0,"",CEILING($H183*L151,1)),"")</f>
        <v/>
      </c>
      <c r="M183" s="145">
        <f t="shared" si="337"/>
        <v>3</v>
      </c>
      <c r="N183" s="145" t="str">
        <f t="shared" si="337"/>
        <v/>
      </c>
      <c r="O183" s="145" t="str">
        <f t="shared" si="337"/>
        <v/>
      </c>
      <c r="P183" s="145" t="str">
        <f t="shared" si="337"/>
        <v/>
      </c>
      <c r="Q183" s="145">
        <f t="shared" si="337"/>
        <v>1</v>
      </c>
      <c r="R183" s="167">
        <f t="shared" si="337"/>
        <v>1</v>
      </c>
    </row>
    <row r="184" spans="1:23" x14ac:dyDescent="0.2">
      <c r="A184" s="118">
        <v>29</v>
      </c>
      <c r="B184" s="75">
        <v>158</v>
      </c>
      <c r="C184" s="143"/>
      <c r="D184" s="144" t="s">
        <v>184</v>
      </c>
      <c r="E184" s="153">
        <f t="shared" si="285"/>
        <v>50</v>
      </c>
      <c r="F184" s="153">
        <f t="shared" si="286"/>
        <v>1</v>
      </c>
      <c r="G184" s="145">
        <f t="shared" si="279"/>
        <v>24</v>
      </c>
      <c r="H184" s="160">
        <f t="shared" si="282"/>
        <v>24</v>
      </c>
      <c r="I184" s="166" t="str">
        <f t="shared" ref="I184:R184" si="339">IFERROR(IF(CEILING($H184*I151,1)=0,"",CEILING($H184*I151,1)),"")</f>
        <v/>
      </c>
      <c r="J184" s="145">
        <f t="shared" si="339"/>
        <v>17</v>
      </c>
      <c r="K184" s="145" t="str">
        <f t="shared" si="339"/>
        <v/>
      </c>
      <c r="L184" s="145" t="str">
        <f t="shared" ref="L184" si="340">IFERROR(IF(CEILING($H184*L151,1)=0,"",CEILING($H184*L151,1)),"")</f>
        <v/>
      </c>
      <c r="M184" s="145">
        <f t="shared" si="339"/>
        <v>8</v>
      </c>
      <c r="N184" s="145" t="str">
        <f t="shared" si="339"/>
        <v/>
      </c>
      <c r="O184" s="145" t="str">
        <f t="shared" si="339"/>
        <v/>
      </c>
      <c r="P184" s="145" t="str">
        <f t="shared" si="339"/>
        <v/>
      </c>
      <c r="Q184" s="145">
        <f t="shared" si="339"/>
        <v>3</v>
      </c>
      <c r="R184" s="167">
        <f t="shared" si="339"/>
        <v>3</v>
      </c>
    </row>
    <row r="185" spans="1:23" x14ac:dyDescent="0.2">
      <c r="A185" s="118">
        <v>30</v>
      </c>
      <c r="B185" s="75">
        <v>159</v>
      </c>
      <c r="C185" s="143"/>
      <c r="D185" s="144" t="s">
        <v>185</v>
      </c>
      <c r="E185" s="153">
        <f t="shared" si="285"/>
        <v>50</v>
      </c>
      <c r="F185" s="153">
        <f t="shared" si="286"/>
        <v>1</v>
      </c>
      <c r="G185" s="145">
        <f t="shared" si="279"/>
        <v>40</v>
      </c>
      <c r="H185" s="160">
        <f t="shared" si="282"/>
        <v>40</v>
      </c>
      <c r="I185" s="166" t="str">
        <f t="shared" ref="I185:R185" si="341">IFERROR(IF(CEILING($H185*I151,1)=0,"",CEILING($H185*I151,1)),"")</f>
        <v/>
      </c>
      <c r="J185" s="145">
        <f t="shared" si="341"/>
        <v>28</v>
      </c>
      <c r="K185" s="145" t="str">
        <f t="shared" si="341"/>
        <v/>
      </c>
      <c r="L185" s="145" t="str">
        <f t="shared" ref="L185" si="342">IFERROR(IF(CEILING($H185*L151,1)=0,"",CEILING($H185*L151,1)),"")</f>
        <v/>
      </c>
      <c r="M185" s="145">
        <f t="shared" si="341"/>
        <v>12</v>
      </c>
      <c r="N185" s="145" t="str">
        <f t="shared" si="341"/>
        <v/>
      </c>
      <c r="O185" s="145" t="str">
        <f t="shared" si="341"/>
        <v/>
      </c>
      <c r="P185" s="145" t="str">
        <f t="shared" si="341"/>
        <v/>
      </c>
      <c r="Q185" s="145">
        <f t="shared" si="341"/>
        <v>4</v>
      </c>
      <c r="R185" s="167">
        <f t="shared" si="341"/>
        <v>4</v>
      </c>
    </row>
    <row r="186" spans="1:23" x14ac:dyDescent="0.2">
      <c r="A186" s="118">
        <v>31</v>
      </c>
      <c r="B186" s="75">
        <v>160</v>
      </c>
      <c r="C186" s="143"/>
      <c r="D186" s="144" t="s">
        <v>186</v>
      </c>
      <c r="E186" s="153">
        <f t="shared" si="285"/>
        <v>50</v>
      </c>
      <c r="F186" s="153">
        <f t="shared" si="286"/>
        <v>1</v>
      </c>
      <c r="G186" s="145">
        <f t="shared" si="279"/>
        <v>16</v>
      </c>
      <c r="H186" s="160">
        <f t="shared" si="282"/>
        <v>16</v>
      </c>
      <c r="I186" s="166" t="str">
        <f t="shared" ref="I186:R186" si="343">IFERROR(IF(CEILING($H186*I151,1)=0,"",CEILING($H186*I151,1)),"")</f>
        <v/>
      </c>
      <c r="J186" s="145">
        <f t="shared" si="343"/>
        <v>12</v>
      </c>
      <c r="K186" s="145" t="str">
        <f t="shared" si="343"/>
        <v/>
      </c>
      <c r="L186" s="145" t="str">
        <f t="shared" ref="L186" si="344">IFERROR(IF(CEILING($H186*L151,1)=0,"",CEILING($H186*L151,1)),"")</f>
        <v/>
      </c>
      <c r="M186" s="145">
        <f t="shared" si="343"/>
        <v>5</v>
      </c>
      <c r="N186" s="145" t="str">
        <f t="shared" si="343"/>
        <v/>
      </c>
      <c r="O186" s="145" t="str">
        <f t="shared" si="343"/>
        <v/>
      </c>
      <c r="P186" s="145" t="str">
        <f t="shared" si="343"/>
        <v/>
      </c>
      <c r="Q186" s="145">
        <f t="shared" si="343"/>
        <v>2</v>
      </c>
      <c r="R186" s="167">
        <f t="shared" si="343"/>
        <v>2</v>
      </c>
    </row>
    <row r="187" spans="1:23" x14ac:dyDescent="0.2">
      <c r="A187" s="118">
        <v>32</v>
      </c>
      <c r="B187" s="75">
        <v>161</v>
      </c>
      <c r="C187" s="143"/>
      <c r="D187" s="144" t="s">
        <v>187</v>
      </c>
      <c r="E187" s="153">
        <f t="shared" si="285"/>
        <v>50</v>
      </c>
      <c r="F187" s="153">
        <f t="shared" si="286"/>
        <v>1</v>
      </c>
      <c r="G187" s="145">
        <f>E187*G146/E146</f>
        <v>32</v>
      </c>
      <c r="H187" s="160">
        <f t="shared" si="282"/>
        <v>32</v>
      </c>
      <c r="I187" s="166" t="str">
        <f t="shared" ref="I187:R187" si="345">IFERROR(IF(CEILING($H187*I151,1)=0,"",CEILING($H187*I151,1)),"")</f>
        <v/>
      </c>
      <c r="J187" s="145">
        <f t="shared" si="345"/>
        <v>23</v>
      </c>
      <c r="K187" s="145" t="str">
        <f t="shared" si="345"/>
        <v/>
      </c>
      <c r="L187" s="145" t="str">
        <f t="shared" ref="L187" si="346">IFERROR(IF(CEILING($H187*L151,1)=0,"",CEILING($H187*L151,1)),"")</f>
        <v/>
      </c>
      <c r="M187" s="145">
        <f t="shared" si="345"/>
        <v>10</v>
      </c>
      <c r="N187" s="145" t="str">
        <f t="shared" si="345"/>
        <v/>
      </c>
      <c r="O187" s="145" t="str">
        <f t="shared" si="345"/>
        <v/>
      </c>
      <c r="P187" s="145" t="str">
        <f t="shared" si="345"/>
        <v/>
      </c>
      <c r="Q187" s="145">
        <f t="shared" si="345"/>
        <v>4</v>
      </c>
      <c r="R187" s="167">
        <f t="shared" si="345"/>
        <v>4</v>
      </c>
    </row>
    <row r="188" spans="1:23" x14ac:dyDescent="0.2">
      <c r="A188" s="118">
        <v>33</v>
      </c>
      <c r="B188" s="75">
        <v>162</v>
      </c>
      <c r="C188" s="143"/>
      <c r="D188" s="144" t="s">
        <v>188</v>
      </c>
      <c r="E188" s="153">
        <f t="shared" si="285"/>
        <v>50</v>
      </c>
      <c r="F188" s="153">
        <f t="shared" si="286"/>
        <v>1</v>
      </c>
      <c r="G188" s="145">
        <f>E188*G147/E147</f>
        <v>24</v>
      </c>
      <c r="H188" s="160">
        <f t="shared" si="282"/>
        <v>24</v>
      </c>
      <c r="I188" s="166" t="str">
        <f t="shared" ref="I188:R188" si="347">IFERROR(IF(CEILING($H188*I151,1)=0,"",CEILING($H188*I151,1)),"")</f>
        <v/>
      </c>
      <c r="J188" s="145">
        <f t="shared" si="347"/>
        <v>17</v>
      </c>
      <c r="K188" s="145" t="str">
        <f t="shared" si="347"/>
        <v/>
      </c>
      <c r="L188" s="145" t="str">
        <f t="shared" ref="L188" si="348">IFERROR(IF(CEILING($H188*L151,1)=0,"",CEILING($H188*L151,1)),"")</f>
        <v/>
      </c>
      <c r="M188" s="145">
        <f t="shared" si="347"/>
        <v>8</v>
      </c>
      <c r="N188" s="145" t="str">
        <f t="shared" si="347"/>
        <v/>
      </c>
      <c r="O188" s="145" t="str">
        <f t="shared" si="347"/>
        <v/>
      </c>
      <c r="P188" s="145" t="str">
        <f t="shared" si="347"/>
        <v/>
      </c>
      <c r="Q188" s="145">
        <f t="shared" si="347"/>
        <v>3</v>
      </c>
      <c r="R188" s="167">
        <f t="shared" si="347"/>
        <v>3</v>
      </c>
    </row>
    <row r="189" spans="1:23" x14ac:dyDescent="0.2">
      <c r="A189" s="118">
        <v>34</v>
      </c>
      <c r="B189" s="75">
        <v>163</v>
      </c>
      <c r="C189" s="143"/>
      <c r="D189" s="144" t="s">
        <v>189</v>
      </c>
      <c r="E189" s="153">
        <f t="shared" si="285"/>
        <v>50</v>
      </c>
      <c r="F189" s="153">
        <f t="shared" si="286"/>
        <v>1</v>
      </c>
      <c r="G189" s="145">
        <f>E189*G148/E148</f>
        <v>6</v>
      </c>
      <c r="H189" s="160">
        <f t="shared" si="282"/>
        <v>6</v>
      </c>
      <c r="I189" s="166" t="str">
        <f t="shared" ref="I189:R189" si="349">IFERROR(IF(CEILING($H189*I151,1)=0,"",CEILING($H189*I151,1)),"")</f>
        <v/>
      </c>
      <c r="J189" s="145">
        <f t="shared" si="349"/>
        <v>5</v>
      </c>
      <c r="K189" s="145" t="str">
        <f t="shared" si="349"/>
        <v/>
      </c>
      <c r="L189" s="145" t="str">
        <f t="shared" ref="L189" si="350">IFERROR(IF(CEILING($H189*L151,1)=0,"",CEILING($H189*L151,1)),"")</f>
        <v/>
      </c>
      <c r="M189" s="145">
        <f t="shared" si="349"/>
        <v>2</v>
      </c>
      <c r="N189" s="145" t="str">
        <f t="shared" si="349"/>
        <v/>
      </c>
      <c r="O189" s="145" t="str">
        <f t="shared" si="349"/>
        <v/>
      </c>
      <c r="P189" s="145" t="str">
        <f t="shared" si="349"/>
        <v/>
      </c>
      <c r="Q189" s="145">
        <f t="shared" si="349"/>
        <v>1</v>
      </c>
      <c r="R189" s="167">
        <f t="shared" si="349"/>
        <v>1</v>
      </c>
    </row>
    <row r="190" spans="1:23" ht="13.5" thickBot="1" x14ac:dyDescent="0.25">
      <c r="A190" s="146">
        <v>35</v>
      </c>
      <c r="B190" s="75">
        <v>164</v>
      </c>
      <c r="C190" s="147"/>
      <c r="D190" s="148" t="s">
        <v>190</v>
      </c>
      <c r="E190" s="153">
        <f t="shared" si="285"/>
        <v>50</v>
      </c>
      <c r="F190" s="153">
        <f t="shared" si="286"/>
        <v>1</v>
      </c>
      <c r="G190" s="145">
        <f>E190*G149/E149</f>
        <v>12</v>
      </c>
      <c r="H190" s="160">
        <f t="shared" si="282"/>
        <v>12</v>
      </c>
      <c r="I190" s="168" t="str">
        <f t="shared" ref="I190:R190" si="351">IFERROR(IF(CEILING($H190*I151,1)=0,"",CEILING($H190*I151,1)),"")</f>
        <v/>
      </c>
      <c r="J190" s="169">
        <f t="shared" si="351"/>
        <v>9</v>
      </c>
      <c r="K190" s="169" t="str">
        <f t="shared" si="351"/>
        <v/>
      </c>
      <c r="L190" s="169" t="str">
        <f t="shared" ref="L190" si="352">IFERROR(IF(CEILING($H190*L151,1)=0,"",CEILING($H190*L151,1)),"")</f>
        <v/>
      </c>
      <c r="M190" s="169">
        <f t="shared" si="351"/>
        <v>4</v>
      </c>
      <c r="N190" s="169" t="str">
        <f t="shared" si="351"/>
        <v/>
      </c>
      <c r="O190" s="169" t="str">
        <f t="shared" si="351"/>
        <v/>
      </c>
      <c r="P190" s="169" t="str">
        <f t="shared" si="351"/>
        <v/>
      </c>
      <c r="Q190" s="169">
        <f t="shared" si="351"/>
        <v>2</v>
      </c>
      <c r="R190" s="170">
        <f t="shared" si="351"/>
        <v>2</v>
      </c>
    </row>
    <row r="191" spans="1:23" ht="13.5" thickBot="1" x14ac:dyDescent="0.25">
      <c r="A191" s="204" t="s">
        <v>50</v>
      </c>
      <c r="B191" s="214">
        <v>165</v>
      </c>
      <c r="C191" s="255" t="str">
        <f>Feature_Plan!E15</f>
        <v>Wake-up by wire</v>
      </c>
      <c r="D191" s="207"/>
      <c r="E191" s="259">
        <v>150</v>
      </c>
      <c r="F191" s="259">
        <v>1.5</v>
      </c>
      <c r="G191" s="208"/>
      <c r="H191" s="209"/>
      <c r="I191" s="210">
        <f>IF(VLOOKUP($C191,Feature_Plan!$E$11:$R$40,Feature_Plan!I$1,0)=0,"",VLOOKUP($C191,Feature_Plan!$E$11:$R$40,Feature_Plan!I$1,0))</f>
        <v>0.2</v>
      </c>
      <c r="J191" s="211">
        <f>IF(VLOOKUP($C191,Feature_Plan!$E$11:$R$40,Feature_Plan!J$1,0)=0,"",VLOOKUP($C191,Feature_Plan!$E$11:$R$40,Feature_Plan!J$1,0))</f>
        <v>0.4</v>
      </c>
      <c r="K191" s="211">
        <f>IF(VLOOKUP($C191,Feature_Plan!$E$11:$R$40,Feature_Plan!K$1,0)=0,"",VLOOKUP($C191,Feature_Plan!$E$11:$R$40,Feature_Plan!K$1,0))</f>
        <v>0.7</v>
      </c>
      <c r="L191" s="211">
        <f>IF(VLOOKUP($C191,Feature_Plan!$E$11:$R$40,Feature_Plan!L$1,0)=0,"",VLOOKUP($C191,Feature_Plan!$E$11:$R$40,Feature_Plan!L$1,0))</f>
        <v>0.8</v>
      </c>
      <c r="M191" s="211" t="str">
        <f>IF(VLOOKUP($C191,Feature_Plan!$E$11:$R$40,Feature_Plan!M$1,0)=0,"",VLOOKUP($C191,Feature_Plan!$E$11:$R$40,Feature_Plan!M$1,0))</f>
        <v/>
      </c>
      <c r="N191" s="211">
        <f>IF(VLOOKUP($C191,Feature_Plan!$E$11:$R$40,Feature_Plan!N$1,0)=0,"",VLOOKUP($C191,Feature_Plan!$E$11:$R$40,Feature_Plan!N$1,0))</f>
        <v>1</v>
      </c>
      <c r="O191" s="211" t="str">
        <f>IF(VLOOKUP($C191,Feature_Plan!$E$11:$R$40,Feature_Plan!O$1,0)=0,"",VLOOKUP($C191,Feature_Plan!$E$11:$R$40,Feature_Plan!O$1,0))</f>
        <v/>
      </c>
      <c r="P191" s="211" t="str">
        <f>IF(VLOOKUP($C191,Feature_Plan!$E$11:$R$40,Feature_Plan!P$1,0)=0,"",VLOOKUP($C191,Feature_Plan!$E$11:$R$40,Feature_Plan!P$1,0))</f>
        <v/>
      </c>
      <c r="Q191" s="211">
        <f>IF(VLOOKUP($C191,Feature_Plan!$E$11:$R$40,Feature_Plan!Q$1,0)=0,"",VLOOKUP($C191,Feature_Plan!$E$11:$R$40,Feature_Plan!Q$1,0))</f>
        <v>1.1000000000000001</v>
      </c>
      <c r="R191" s="212">
        <f>IF(VLOOKUP($C191,Feature_Plan!$E$11:$R$40,Feature_Plan!R$1,0)=0,"",VLOOKUP($C191,Feature_Plan!$E$11:$R$40,Feature_Plan!R$1,0))</f>
        <v>1.2</v>
      </c>
      <c r="V191" s="136">
        <v>877749</v>
      </c>
      <c r="W191" s="136" t="s">
        <v>133</v>
      </c>
    </row>
    <row r="192" spans="1:23" x14ac:dyDescent="0.2">
      <c r="A192" s="213" t="s">
        <v>154</v>
      </c>
      <c r="B192" s="214">
        <v>166</v>
      </c>
      <c r="C192" s="250"/>
      <c r="D192" s="216"/>
      <c r="E192" s="217"/>
      <c r="F192" s="216"/>
      <c r="G192" s="251"/>
      <c r="H192" s="252"/>
      <c r="I192" s="220">
        <f>IF(I191="","",I191)</f>
        <v>0.2</v>
      </c>
      <c r="J192" s="218">
        <f>IF(J191="","",J191-(SUM($I192:I192)))</f>
        <v>0.2</v>
      </c>
      <c r="K192" s="218">
        <f>IF(K191="","",K191-(SUM($I192:J192)))</f>
        <v>0.29999999999999993</v>
      </c>
      <c r="L192" s="218">
        <f>IF(L191="","",L191-(SUM($I192:K192)))</f>
        <v>0.10000000000000009</v>
      </c>
      <c r="M192" s="218" t="str">
        <f>IF(M191="","",M191-(SUM($I192:L192)))</f>
        <v/>
      </c>
      <c r="N192" s="218">
        <f>IF(N191="","",N191-(SUM($I192:M192)))</f>
        <v>0.19999999999999996</v>
      </c>
      <c r="O192" s="218" t="str">
        <f>IF(O191="","",O191-(SUM($I192:N192)))</f>
        <v/>
      </c>
      <c r="P192" s="218" t="str">
        <f>IF(P191="","",P191-(SUM($I192:O192)))</f>
        <v/>
      </c>
      <c r="Q192" s="218">
        <f>IF(Q191="","",Q191-(SUM($I192:P192)))</f>
        <v>0.10000000000000009</v>
      </c>
      <c r="R192" s="221">
        <f>IF(R191="","",R191-(SUM($I192:Q192)))</f>
        <v>9.9999999999999867E-2</v>
      </c>
    </row>
    <row r="193" spans="1:19" ht="13.5" thickBot="1" x14ac:dyDescent="0.25">
      <c r="A193" s="222" t="s">
        <v>155</v>
      </c>
      <c r="B193" s="214">
        <v>167</v>
      </c>
      <c r="C193" s="223"/>
      <c r="D193" s="224"/>
      <c r="E193" s="225"/>
      <c r="F193" s="224"/>
      <c r="G193" s="226">
        <f>SUM(G197:G231)</f>
        <v>1656</v>
      </c>
      <c r="H193" s="227">
        <f>SUM(H197:H231)</f>
        <v>2484</v>
      </c>
      <c r="I193" s="228">
        <f>SUM(I197:I231)</f>
        <v>511</v>
      </c>
      <c r="J193" s="226">
        <f t="shared" ref="J193:R193" si="353">SUM(J197:J231)</f>
        <v>511</v>
      </c>
      <c r="K193" s="226">
        <f t="shared" si="353"/>
        <v>761</v>
      </c>
      <c r="L193" s="226">
        <f t="shared" ref="L193:M193" si="354">SUM(L197:L231)</f>
        <v>259</v>
      </c>
      <c r="M193" s="226">
        <f t="shared" si="354"/>
        <v>0</v>
      </c>
      <c r="N193" s="226">
        <f t="shared" si="353"/>
        <v>511</v>
      </c>
      <c r="O193" s="226">
        <f t="shared" si="353"/>
        <v>0</v>
      </c>
      <c r="P193" s="226">
        <f t="shared" si="353"/>
        <v>0</v>
      </c>
      <c r="Q193" s="226">
        <f t="shared" si="353"/>
        <v>259</v>
      </c>
      <c r="R193" s="229">
        <f t="shared" si="353"/>
        <v>259</v>
      </c>
      <c r="S193" s="67">
        <f>SUM(I193:R193)</f>
        <v>3071</v>
      </c>
    </row>
    <row r="194" spans="1:19" x14ac:dyDescent="0.2">
      <c r="A194" s="230" t="s">
        <v>215</v>
      </c>
      <c r="B194" s="214">
        <v>168</v>
      </c>
      <c r="C194" s="262" t="str">
        <f>CONCATENATE(C191,"\",A194)</f>
        <v>Wake-up by wire\Sys Eng</v>
      </c>
      <c r="D194" s="231"/>
      <c r="E194" s="232"/>
      <c r="F194" s="231"/>
      <c r="G194" s="233">
        <f>SUM(G197:G209)</f>
        <v>252</v>
      </c>
      <c r="H194" s="234">
        <f t="shared" ref="H194:R194" si="355">SUM(H197:H209)</f>
        <v>378</v>
      </c>
      <c r="I194" s="235">
        <f t="shared" si="355"/>
        <v>81</v>
      </c>
      <c r="J194" s="233">
        <f t="shared" si="355"/>
        <v>81</v>
      </c>
      <c r="K194" s="233">
        <f t="shared" si="355"/>
        <v>121</v>
      </c>
      <c r="L194" s="233">
        <f t="shared" ref="L194:M194" si="356">SUM(L197:L209)</f>
        <v>41</v>
      </c>
      <c r="M194" s="233">
        <f t="shared" si="356"/>
        <v>0</v>
      </c>
      <c r="N194" s="233">
        <f t="shared" si="355"/>
        <v>81</v>
      </c>
      <c r="O194" s="233">
        <f t="shared" si="355"/>
        <v>0</v>
      </c>
      <c r="P194" s="233">
        <f t="shared" si="355"/>
        <v>0</v>
      </c>
      <c r="Q194" s="233">
        <f t="shared" si="355"/>
        <v>41</v>
      </c>
      <c r="R194" s="236">
        <f t="shared" si="355"/>
        <v>41</v>
      </c>
      <c r="S194" s="67">
        <f>SUM(I194:R194)</f>
        <v>487</v>
      </c>
    </row>
    <row r="195" spans="1:19" x14ac:dyDescent="0.2">
      <c r="A195" s="237" t="s">
        <v>216</v>
      </c>
      <c r="B195" s="214">
        <v>169</v>
      </c>
      <c r="C195" s="263" t="str">
        <f>CONCATENATE(C191,"\",A195)</f>
        <v>Wake-up by wire\SW Dev</v>
      </c>
      <c r="D195" s="238"/>
      <c r="E195" s="239"/>
      <c r="F195" s="238"/>
      <c r="G195" s="240">
        <f>SUM(G210:G222)</f>
        <v>792</v>
      </c>
      <c r="H195" s="241">
        <f t="shared" ref="H195:R195" si="357">SUM(H210:H222)</f>
        <v>1188</v>
      </c>
      <c r="I195" s="242">
        <f t="shared" si="357"/>
        <v>244</v>
      </c>
      <c r="J195" s="240">
        <f t="shared" si="357"/>
        <v>244</v>
      </c>
      <c r="K195" s="240">
        <f t="shared" si="357"/>
        <v>360</v>
      </c>
      <c r="L195" s="240">
        <f t="shared" ref="L195:M195" si="358">SUM(L210:L222)</f>
        <v>123</v>
      </c>
      <c r="M195" s="240">
        <f t="shared" si="358"/>
        <v>0</v>
      </c>
      <c r="N195" s="240">
        <f t="shared" si="357"/>
        <v>244</v>
      </c>
      <c r="O195" s="240">
        <f t="shared" si="357"/>
        <v>0</v>
      </c>
      <c r="P195" s="240">
        <f t="shared" si="357"/>
        <v>0</v>
      </c>
      <c r="Q195" s="240">
        <f t="shared" si="357"/>
        <v>123</v>
      </c>
      <c r="R195" s="243">
        <f t="shared" si="357"/>
        <v>123</v>
      </c>
      <c r="S195" s="67">
        <f>SUM(I195:R195)</f>
        <v>1461</v>
      </c>
    </row>
    <row r="196" spans="1:19" ht="13.5" thickBot="1" x14ac:dyDescent="0.25">
      <c r="A196" s="244" t="s">
        <v>92</v>
      </c>
      <c r="B196" s="214">
        <v>170</v>
      </c>
      <c r="C196" s="264" t="str">
        <f>CONCATENATE(C191,"\",A196)</f>
        <v>Wake-up by wire\Testing</v>
      </c>
      <c r="D196" s="245"/>
      <c r="E196" s="246"/>
      <c r="F196" s="245"/>
      <c r="G196" s="247">
        <f>SUM(G223:G231)</f>
        <v>612</v>
      </c>
      <c r="H196" s="248">
        <f t="shared" ref="H196:R196" si="359">SUM(H223:H231)</f>
        <v>918</v>
      </c>
      <c r="I196" s="242">
        <f t="shared" si="359"/>
        <v>186</v>
      </c>
      <c r="J196" s="240">
        <f t="shared" si="359"/>
        <v>186</v>
      </c>
      <c r="K196" s="240">
        <f t="shared" si="359"/>
        <v>280</v>
      </c>
      <c r="L196" s="240">
        <f t="shared" ref="L196:M196" si="360">SUM(L223:L231)</f>
        <v>95</v>
      </c>
      <c r="M196" s="240">
        <f t="shared" si="360"/>
        <v>0</v>
      </c>
      <c r="N196" s="240">
        <f t="shared" si="359"/>
        <v>186</v>
      </c>
      <c r="O196" s="240">
        <f t="shared" si="359"/>
        <v>0</v>
      </c>
      <c r="P196" s="240">
        <f t="shared" si="359"/>
        <v>0</v>
      </c>
      <c r="Q196" s="240">
        <f t="shared" si="359"/>
        <v>95</v>
      </c>
      <c r="R196" s="243">
        <f t="shared" si="359"/>
        <v>95</v>
      </c>
      <c r="S196" s="67">
        <f>SUM(I196:R196)</f>
        <v>1123</v>
      </c>
    </row>
    <row r="197" spans="1:19" x14ac:dyDescent="0.2">
      <c r="A197" s="139">
        <v>1</v>
      </c>
      <c r="B197" s="75">
        <v>171</v>
      </c>
      <c r="C197" s="149"/>
      <c r="D197" s="141" t="s">
        <v>156</v>
      </c>
      <c r="E197" s="153">
        <f>E191</f>
        <v>150</v>
      </c>
      <c r="F197" s="153">
        <f>F191</f>
        <v>1.5</v>
      </c>
      <c r="G197" s="145">
        <f t="shared" ref="G197:G227" si="361">E197*G156/E156</f>
        <v>12</v>
      </c>
      <c r="H197" s="160">
        <f>G197*F197</f>
        <v>18</v>
      </c>
      <c r="I197" s="164">
        <f>IFERROR(IF(CEILING($H197*I192,1)=0,"",CEILING($H197*I192,1)),"")</f>
        <v>4</v>
      </c>
      <c r="J197" s="150">
        <f t="shared" ref="J197:R197" si="362">IFERROR(IF(CEILING($H197*J192,1)=0,"",CEILING($H197*J192,1)),"")</f>
        <v>4</v>
      </c>
      <c r="K197" s="150">
        <f t="shared" si="362"/>
        <v>6</v>
      </c>
      <c r="L197" s="150">
        <f t="shared" ref="L197" si="363">IFERROR(IF(CEILING($H197*L192,1)=0,"",CEILING($H197*L192,1)),"")</f>
        <v>2</v>
      </c>
      <c r="M197" s="150" t="str">
        <f t="shared" si="362"/>
        <v/>
      </c>
      <c r="N197" s="150">
        <f t="shared" si="362"/>
        <v>4</v>
      </c>
      <c r="O197" s="150" t="str">
        <f t="shared" si="362"/>
        <v/>
      </c>
      <c r="P197" s="150" t="str">
        <f t="shared" si="362"/>
        <v/>
      </c>
      <c r="Q197" s="150">
        <f t="shared" si="362"/>
        <v>2</v>
      </c>
      <c r="R197" s="165">
        <f t="shared" si="362"/>
        <v>2</v>
      </c>
    </row>
    <row r="198" spans="1:19" x14ac:dyDescent="0.2">
      <c r="A198" s="118">
        <v>2</v>
      </c>
      <c r="B198" s="75">
        <v>172</v>
      </c>
      <c r="C198" s="143"/>
      <c r="D198" s="144" t="s">
        <v>157</v>
      </c>
      <c r="E198" s="153">
        <f>E197</f>
        <v>150</v>
      </c>
      <c r="F198" s="153">
        <f>F197</f>
        <v>1.5</v>
      </c>
      <c r="G198" s="145">
        <f t="shared" si="361"/>
        <v>24</v>
      </c>
      <c r="H198" s="160">
        <f t="shared" ref="H198:H231" si="364">G198*F198</f>
        <v>36</v>
      </c>
      <c r="I198" s="166">
        <f>IFERROR(IF(CEILING($H198*I192,1)=0,"",CEILING($H198*I192,1)),"")</f>
        <v>8</v>
      </c>
      <c r="J198" s="145">
        <f t="shared" ref="J198:R198" si="365">IFERROR(IF(CEILING($H198*J192,1)=0,"",CEILING($H198*J192,1)),"")</f>
        <v>8</v>
      </c>
      <c r="K198" s="145">
        <f t="shared" si="365"/>
        <v>11</v>
      </c>
      <c r="L198" s="145">
        <f t="shared" ref="L198" si="366">IFERROR(IF(CEILING($H198*L192,1)=0,"",CEILING($H198*L192,1)),"")</f>
        <v>4</v>
      </c>
      <c r="M198" s="145" t="str">
        <f t="shared" si="365"/>
        <v/>
      </c>
      <c r="N198" s="145">
        <f t="shared" si="365"/>
        <v>8</v>
      </c>
      <c r="O198" s="145" t="str">
        <f t="shared" si="365"/>
        <v/>
      </c>
      <c r="P198" s="145" t="str">
        <f t="shared" si="365"/>
        <v/>
      </c>
      <c r="Q198" s="145">
        <f t="shared" si="365"/>
        <v>4</v>
      </c>
      <c r="R198" s="167">
        <f t="shared" si="365"/>
        <v>4</v>
      </c>
    </row>
    <row r="199" spans="1:19" x14ac:dyDescent="0.2">
      <c r="A199" s="118">
        <v>3</v>
      </c>
      <c r="B199" s="75">
        <v>173</v>
      </c>
      <c r="C199" s="143"/>
      <c r="D199" s="144" t="s">
        <v>158</v>
      </c>
      <c r="E199" s="153">
        <f t="shared" ref="E199:E231" si="367">E198</f>
        <v>150</v>
      </c>
      <c r="F199" s="153">
        <f t="shared" ref="F199:F231" si="368">F198</f>
        <v>1.5</v>
      </c>
      <c r="G199" s="145">
        <f t="shared" si="361"/>
        <v>6</v>
      </c>
      <c r="H199" s="160">
        <f t="shared" si="364"/>
        <v>9</v>
      </c>
      <c r="I199" s="166">
        <f>IFERROR(IF(CEILING($H199*I192,1)=0,"",CEILING($H199*I192,1)),"")</f>
        <v>2</v>
      </c>
      <c r="J199" s="145">
        <f t="shared" ref="J199:R199" si="369">IFERROR(IF(CEILING($H199*J192,1)=0,"",CEILING($H199*J192,1)),"")</f>
        <v>2</v>
      </c>
      <c r="K199" s="145">
        <f t="shared" si="369"/>
        <v>3</v>
      </c>
      <c r="L199" s="145">
        <f t="shared" ref="L199" si="370">IFERROR(IF(CEILING($H199*L192,1)=0,"",CEILING($H199*L192,1)),"")</f>
        <v>1</v>
      </c>
      <c r="M199" s="145" t="str">
        <f t="shared" si="369"/>
        <v/>
      </c>
      <c r="N199" s="145">
        <f t="shared" si="369"/>
        <v>2</v>
      </c>
      <c r="O199" s="145" t="str">
        <f t="shared" si="369"/>
        <v/>
      </c>
      <c r="P199" s="145" t="str">
        <f t="shared" si="369"/>
        <v/>
      </c>
      <c r="Q199" s="145">
        <f t="shared" si="369"/>
        <v>1</v>
      </c>
      <c r="R199" s="167">
        <f t="shared" si="369"/>
        <v>1</v>
      </c>
    </row>
    <row r="200" spans="1:19" x14ac:dyDescent="0.2">
      <c r="A200" s="118">
        <v>4</v>
      </c>
      <c r="B200" s="75">
        <v>174</v>
      </c>
      <c r="C200" s="143"/>
      <c r="D200" s="144" t="s">
        <v>159</v>
      </c>
      <c r="E200" s="153">
        <f t="shared" si="367"/>
        <v>150</v>
      </c>
      <c r="F200" s="153">
        <f t="shared" si="368"/>
        <v>1.5</v>
      </c>
      <c r="G200" s="145">
        <f t="shared" si="361"/>
        <v>12</v>
      </c>
      <c r="H200" s="160">
        <f t="shared" si="364"/>
        <v>18</v>
      </c>
      <c r="I200" s="166">
        <f>IFERROR(IF(CEILING($H200*I192,1)=0,"",CEILING($H200*I192,1)),"")</f>
        <v>4</v>
      </c>
      <c r="J200" s="145">
        <f t="shared" ref="J200:R200" si="371">IFERROR(IF(CEILING($H200*J192,1)=0,"",CEILING($H200*J192,1)),"")</f>
        <v>4</v>
      </c>
      <c r="K200" s="145">
        <f t="shared" si="371"/>
        <v>6</v>
      </c>
      <c r="L200" s="145">
        <f t="shared" ref="L200" si="372">IFERROR(IF(CEILING($H200*L192,1)=0,"",CEILING($H200*L192,1)),"")</f>
        <v>2</v>
      </c>
      <c r="M200" s="145" t="str">
        <f t="shared" si="371"/>
        <v/>
      </c>
      <c r="N200" s="145">
        <f t="shared" si="371"/>
        <v>4</v>
      </c>
      <c r="O200" s="145" t="str">
        <f t="shared" si="371"/>
        <v/>
      </c>
      <c r="P200" s="145" t="str">
        <f t="shared" si="371"/>
        <v/>
      </c>
      <c r="Q200" s="145">
        <f t="shared" si="371"/>
        <v>2</v>
      </c>
      <c r="R200" s="167">
        <f t="shared" si="371"/>
        <v>2</v>
      </c>
    </row>
    <row r="201" spans="1:19" x14ac:dyDescent="0.2">
      <c r="A201" s="118">
        <v>5</v>
      </c>
      <c r="B201" s="75">
        <v>175</v>
      </c>
      <c r="C201" s="143"/>
      <c r="D201" s="144" t="s">
        <v>160</v>
      </c>
      <c r="E201" s="153">
        <f t="shared" si="367"/>
        <v>150</v>
      </c>
      <c r="F201" s="153">
        <f t="shared" si="368"/>
        <v>1.5</v>
      </c>
      <c r="G201" s="145">
        <f t="shared" si="361"/>
        <v>6</v>
      </c>
      <c r="H201" s="160">
        <f t="shared" si="364"/>
        <v>9</v>
      </c>
      <c r="I201" s="166">
        <f>IFERROR(IF(CEILING($H201*I192,1)=0,"",CEILING($H201*I192,1)),"")</f>
        <v>2</v>
      </c>
      <c r="J201" s="145">
        <f t="shared" ref="J201:R201" si="373">IFERROR(IF(CEILING($H201*J192,1)=0,"",CEILING($H201*J192,1)),"")</f>
        <v>2</v>
      </c>
      <c r="K201" s="145">
        <f t="shared" si="373"/>
        <v>3</v>
      </c>
      <c r="L201" s="145">
        <f t="shared" ref="L201" si="374">IFERROR(IF(CEILING($H201*L192,1)=0,"",CEILING($H201*L192,1)),"")</f>
        <v>1</v>
      </c>
      <c r="M201" s="145" t="str">
        <f t="shared" si="373"/>
        <v/>
      </c>
      <c r="N201" s="145">
        <f t="shared" si="373"/>
        <v>2</v>
      </c>
      <c r="O201" s="145" t="str">
        <f t="shared" si="373"/>
        <v/>
      </c>
      <c r="P201" s="145" t="str">
        <f t="shared" si="373"/>
        <v/>
      </c>
      <c r="Q201" s="145">
        <f t="shared" si="373"/>
        <v>1</v>
      </c>
      <c r="R201" s="167">
        <f t="shared" si="373"/>
        <v>1</v>
      </c>
    </row>
    <row r="202" spans="1:19" x14ac:dyDescent="0.2">
      <c r="A202" s="118">
        <v>6</v>
      </c>
      <c r="B202" s="75">
        <v>176</v>
      </c>
      <c r="C202" s="143"/>
      <c r="D202" s="144" t="s">
        <v>161</v>
      </c>
      <c r="E202" s="153">
        <f t="shared" si="367"/>
        <v>150</v>
      </c>
      <c r="F202" s="153">
        <f t="shared" si="368"/>
        <v>1.5</v>
      </c>
      <c r="G202" s="145">
        <f t="shared" si="361"/>
        <v>18</v>
      </c>
      <c r="H202" s="160">
        <f t="shared" si="364"/>
        <v>27</v>
      </c>
      <c r="I202" s="166">
        <f>IFERROR(IF(CEILING($H202*I192,1)=0,"",CEILING($H202*I192,1)),"")</f>
        <v>6</v>
      </c>
      <c r="J202" s="145">
        <f t="shared" ref="J202:R202" si="375">IFERROR(IF(CEILING($H202*J192,1)=0,"",CEILING($H202*J192,1)),"")</f>
        <v>6</v>
      </c>
      <c r="K202" s="145">
        <f t="shared" si="375"/>
        <v>9</v>
      </c>
      <c r="L202" s="145">
        <f t="shared" ref="L202" si="376">IFERROR(IF(CEILING($H202*L192,1)=0,"",CEILING($H202*L192,1)),"")</f>
        <v>3</v>
      </c>
      <c r="M202" s="145" t="str">
        <f t="shared" si="375"/>
        <v/>
      </c>
      <c r="N202" s="145">
        <f t="shared" si="375"/>
        <v>6</v>
      </c>
      <c r="O202" s="145" t="str">
        <f t="shared" si="375"/>
        <v/>
      </c>
      <c r="P202" s="145" t="str">
        <f t="shared" si="375"/>
        <v/>
      </c>
      <c r="Q202" s="145">
        <f t="shared" si="375"/>
        <v>3</v>
      </c>
      <c r="R202" s="167">
        <f t="shared" si="375"/>
        <v>3</v>
      </c>
    </row>
    <row r="203" spans="1:19" x14ac:dyDescent="0.2">
      <c r="A203" s="118">
        <v>7</v>
      </c>
      <c r="B203" s="75">
        <v>177</v>
      </c>
      <c r="C203" s="143"/>
      <c r="D203" s="144" t="s">
        <v>162</v>
      </c>
      <c r="E203" s="153">
        <f t="shared" si="367"/>
        <v>150</v>
      </c>
      <c r="F203" s="153">
        <f t="shared" si="368"/>
        <v>1.5</v>
      </c>
      <c r="G203" s="145">
        <f t="shared" si="361"/>
        <v>12</v>
      </c>
      <c r="H203" s="160">
        <f t="shared" si="364"/>
        <v>18</v>
      </c>
      <c r="I203" s="166">
        <f>IFERROR(IF(CEILING($H203*I192,1)=0,"",CEILING($H203*I192,1)),"")</f>
        <v>4</v>
      </c>
      <c r="J203" s="145">
        <f t="shared" ref="J203:R203" si="377">IFERROR(IF(CEILING($H203*J192,1)=0,"",CEILING($H203*J192,1)),"")</f>
        <v>4</v>
      </c>
      <c r="K203" s="145">
        <f t="shared" si="377"/>
        <v>6</v>
      </c>
      <c r="L203" s="145">
        <f t="shared" ref="L203" si="378">IFERROR(IF(CEILING($H203*L192,1)=0,"",CEILING($H203*L192,1)),"")</f>
        <v>2</v>
      </c>
      <c r="M203" s="145" t="str">
        <f t="shared" si="377"/>
        <v/>
      </c>
      <c r="N203" s="145">
        <f t="shared" si="377"/>
        <v>4</v>
      </c>
      <c r="O203" s="145" t="str">
        <f t="shared" si="377"/>
        <v/>
      </c>
      <c r="P203" s="145" t="str">
        <f t="shared" si="377"/>
        <v/>
      </c>
      <c r="Q203" s="145">
        <f t="shared" si="377"/>
        <v>2</v>
      </c>
      <c r="R203" s="167">
        <f t="shared" si="377"/>
        <v>2</v>
      </c>
    </row>
    <row r="204" spans="1:19" x14ac:dyDescent="0.2">
      <c r="A204" s="118">
        <v>8</v>
      </c>
      <c r="B204" s="75">
        <v>178</v>
      </c>
      <c r="C204" s="143"/>
      <c r="D204" s="144" t="s">
        <v>163</v>
      </c>
      <c r="E204" s="153">
        <f t="shared" si="367"/>
        <v>150</v>
      </c>
      <c r="F204" s="153">
        <f t="shared" si="368"/>
        <v>1.5</v>
      </c>
      <c r="G204" s="145">
        <f t="shared" si="361"/>
        <v>12</v>
      </c>
      <c r="H204" s="160">
        <f t="shared" si="364"/>
        <v>18</v>
      </c>
      <c r="I204" s="166">
        <f>IFERROR(IF(CEILING($H204*I192,1)=0,"",CEILING($H204*I192,1)),"")</f>
        <v>4</v>
      </c>
      <c r="J204" s="145">
        <f t="shared" ref="J204:R204" si="379">IFERROR(IF(CEILING($H204*J192,1)=0,"",CEILING($H204*J192,1)),"")</f>
        <v>4</v>
      </c>
      <c r="K204" s="145">
        <f t="shared" si="379"/>
        <v>6</v>
      </c>
      <c r="L204" s="145">
        <f t="shared" ref="L204" si="380">IFERROR(IF(CEILING($H204*L192,1)=0,"",CEILING($H204*L192,1)),"")</f>
        <v>2</v>
      </c>
      <c r="M204" s="145" t="str">
        <f t="shared" si="379"/>
        <v/>
      </c>
      <c r="N204" s="145">
        <f t="shared" si="379"/>
        <v>4</v>
      </c>
      <c r="O204" s="145" t="str">
        <f t="shared" si="379"/>
        <v/>
      </c>
      <c r="P204" s="145" t="str">
        <f t="shared" si="379"/>
        <v/>
      </c>
      <c r="Q204" s="145">
        <f t="shared" si="379"/>
        <v>2</v>
      </c>
      <c r="R204" s="167">
        <f t="shared" si="379"/>
        <v>2</v>
      </c>
    </row>
    <row r="205" spans="1:19" x14ac:dyDescent="0.2">
      <c r="A205" s="118">
        <v>9</v>
      </c>
      <c r="B205" s="75">
        <v>179</v>
      </c>
      <c r="C205" s="143"/>
      <c r="D205" s="144" t="s">
        <v>164</v>
      </c>
      <c r="E205" s="153">
        <f t="shared" si="367"/>
        <v>150</v>
      </c>
      <c r="F205" s="153">
        <f t="shared" si="368"/>
        <v>1.5</v>
      </c>
      <c r="G205" s="145">
        <f t="shared" si="361"/>
        <v>6</v>
      </c>
      <c r="H205" s="160">
        <f t="shared" si="364"/>
        <v>9</v>
      </c>
      <c r="I205" s="166">
        <f>IFERROR(IF(CEILING($H205*I192,1)=0,"",CEILING($H205*I192,1)),"")</f>
        <v>2</v>
      </c>
      <c r="J205" s="145">
        <f t="shared" ref="J205:R205" si="381">IFERROR(IF(CEILING($H205*J192,1)=0,"",CEILING($H205*J192,1)),"")</f>
        <v>2</v>
      </c>
      <c r="K205" s="145">
        <f t="shared" si="381"/>
        <v>3</v>
      </c>
      <c r="L205" s="145">
        <f t="shared" ref="L205" si="382">IFERROR(IF(CEILING($H205*L192,1)=0,"",CEILING($H205*L192,1)),"")</f>
        <v>1</v>
      </c>
      <c r="M205" s="145" t="str">
        <f t="shared" si="381"/>
        <v/>
      </c>
      <c r="N205" s="145">
        <f t="shared" si="381"/>
        <v>2</v>
      </c>
      <c r="O205" s="145" t="str">
        <f t="shared" si="381"/>
        <v/>
      </c>
      <c r="P205" s="145" t="str">
        <f t="shared" si="381"/>
        <v/>
      </c>
      <c r="Q205" s="145">
        <f t="shared" si="381"/>
        <v>1</v>
      </c>
      <c r="R205" s="167">
        <f t="shared" si="381"/>
        <v>1</v>
      </c>
    </row>
    <row r="206" spans="1:19" x14ac:dyDescent="0.2">
      <c r="A206" s="118">
        <v>10</v>
      </c>
      <c r="B206" s="75">
        <v>180</v>
      </c>
      <c r="C206" s="143"/>
      <c r="D206" s="144" t="s">
        <v>165</v>
      </c>
      <c r="E206" s="153">
        <f t="shared" si="367"/>
        <v>150</v>
      </c>
      <c r="F206" s="153">
        <f t="shared" si="368"/>
        <v>1.5</v>
      </c>
      <c r="G206" s="145">
        <f t="shared" si="361"/>
        <v>72</v>
      </c>
      <c r="H206" s="160">
        <f t="shared" si="364"/>
        <v>108</v>
      </c>
      <c r="I206" s="166">
        <f>IFERROR(IF(CEILING($H206*I192,1)=0,"",CEILING($H206*I192,1)),"")</f>
        <v>22</v>
      </c>
      <c r="J206" s="145">
        <f t="shared" ref="J206:R206" si="383">IFERROR(IF(CEILING($H206*J192,1)=0,"",CEILING($H206*J192,1)),"")</f>
        <v>22</v>
      </c>
      <c r="K206" s="145">
        <f t="shared" si="383"/>
        <v>33</v>
      </c>
      <c r="L206" s="145">
        <f t="shared" ref="L206" si="384">IFERROR(IF(CEILING($H206*L192,1)=0,"",CEILING($H206*L192,1)),"")</f>
        <v>11</v>
      </c>
      <c r="M206" s="145" t="str">
        <f t="shared" si="383"/>
        <v/>
      </c>
      <c r="N206" s="145">
        <f t="shared" si="383"/>
        <v>22</v>
      </c>
      <c r="O206" s="145" t="str">
        <f t="shared" si="383"/>
        <v/>
      </c>
      <c r="P206" s="145" t="str">
        <f t="shared" si="383"/>
        <v/>
      </c>
      <c r="Q206" s="145">
        <f t="shared" si="383"/>
        <v>11</v>
      </c>
      <c r="R206" s="167">
        <f t="shared" si="383"/>
        <v>11</v>
      </c>
    </row>
    <row r="207" spans="1:19" x14ac:dyDescent="0.2">
      <c r="A207" s="118">
        <v>11</v>
      </c>
      <c r="B207" s="75">
        <v>181</v>
      </c>
      <c r="C207" s="143"/>
      <c r="D207" s="144" t="s">
        <v>166</v>
      </c>
      <c r="E207" s="153">
        <f t="shared" si="367"/>
        <v>150</v>
      </c>
      <c r="F207" s="153">
        <f t="shared" si="368"/>
        <v>1.5</v>
      </c>
      <c r="G207" s="145">
        <f t="shared" si="361"/>
        <v>18</v>
      </c>
      <c r="H207" s="160">
        <f t="shared" si="364"/>
        <v>27</v>
      </c>
      <c r="I207" s="166">
        <f>IFERROR(IF(CEILING($H207*I192,1)=0,"",CEILING($H207*I192,1)),"")</f>
        <v>6</v>
      </c>
      <c r="J207" s="145">
        <f t="shared" ref="J207:R207" si="385">IFERROR(IF(CEILING($H207*J192,1)=0,"",CEILING($H207*J192,1)),"")</f>
        <v>6</v>
      </c>
      <c r="K207" s="145">
        <f t="shared" si="385"/>
        <v>9</v>
      </c>
      <c r="L207" s="145">
        <f t="shared" ref="L207" si="386">IFERROR(IF(CEILING($H207*L192,1)=0,"",CEILING($H207*L192,1)),"")</f>
        <v>3</v>
      </c>
      <c r="M207" s="145" t="str">
        <f t="shared" si="385"/>
        <v/>
      </c>
      <c r="N207" s="145">
        <f t="shared" si="385"/>
        <v>6</v>
      </c>
      <c r="O207" s="145" t="str">
        <f t="shared" si="385"/>
        <v/>
      </c>
      <c r="P207" s="145" t="str">
        <f t="shared" si="385"/>
        <v/>
      </c>
      <c r="Q207" s="145">
        <f t="shared" si="385"/>
        <v>3</v>
      </c>
      <c r="R207" s="167">
        <f t="shared" si="385"/>
        <v>3</v>
      </c>
    </row>
    <row r="208" spans="1:19" x14ac:dyDescent="0.2">
      <c r="A208" s="118">
        <v>12</v>
      </c>
      <c r="B208" s="75">
        <v>182</v>
      </c>
      <c r="C208" s="143"/>
      <c r="D208" s="144" t="s">
        <v>167</v>
      </c>
      <c r="E208" s="153">
        <f t="shared" si="367"/>
        <v>150</v>
      </c>
      <c r="F208" s="153">
        <f t="shared" si="368"/>
        <v>1.5</v>
      </c>
      <c r="G208" s="145">
        <f t="shared" si="361"/>
        <v>36</v>
      </c>
      <c r="H208" s="160">
        <f t="shared" si="364"/>
        <v>54</v>
      </c>
      <c r="I208" s="166">
        <f>IFERROR(IF(CEILING($H208*I192,1)=0,"",CEILING($H208*I192,1)),"")</f>
        <v>11</v>
      </c>
      <c r="J208" s="145">
        <f t="shared" ref="J208:R208" si="387">IFERROR(IF(CEILING($H208*J192,1)=0,"",CEILING($H208*J192,1)),"")</f>
        <v>11</v>
      </c>
      <c r="K208" s="145">
        <f t="shared" si="387"/>
        <v>17</v>
      </c>
      <c r="L208" s="145">
        <f t="shared" ref="L208" si="388">IFERROR(IF(CEILING($H208*L192,1)=0,"",CEILING($H208*L192,1)),"")</f>
        <v>6</v>
      </c>
      <c r="M208" s="145" t="str">
        <f t="shared" si="387"/>
        <v/>
      </c>
      <c r="N208" s="145">
        <f t="shared" si="387"/>
        <v>11</v>
      </c>
      <c r="O208" s="145" t="str">
        <f t="shared" si="387"/>
        <v/>
      </c>
      <c r="P208" s="145" t="str">
        <f t="shared" si="387"/>
        <v/>
      </c>
      <c r="Q208" s="145">
        <f t="shared" si="387"/>
        <v>6</v>
      </c>
      <c r="R208" s="167">
        <f t="shared" si="387"/>
        <v>6</v>
      </c>
    </row>
    <row r="209" spans="1:18" x14ac:dyDescent="0.2">
      <c r="A209" s="118">
        <v>13</v>
      </c>
      <c r="B209" s="75">
        <v>183</v>
      </c>
      <c r="C209" s="143"/>
      <c r="D209" s="144" t="s">
        <v>168</v>
      </c>
      <c r="E209" s="153">
        <f t="shared" si="367"/>
        <v>150</v>
      </c>
      <c r="F209" s="153">
        <f t="shared" si="368"/>
        <v>1.5</v>
      </c>
      <c r="G209" s="145">
        <f t="shared" si="361"/>
        <v>18</v>
      </c>
      <c r="H209" s="160">
        <f t="shared" si="364"/>
        <v>27</v>
      </c>
      <c r="I209" s="166">
        <f>IFERROR(IF(CEILING($H209*I192,1)=0,"",CEILING($H209*I192,1)),"")</f>
        <v>6</v>
      </c>
      <c r="J209" s="145">
        <f t="shared" ref="J209:R209" si="389">IFERROR(IF(CEILING($H209*J192,1)=0,"",CEILING($H209*J192,1)),"")</f>
        <v>6</v>
      </c>
      <c r="K209" s="145">
        <f t="shared" si="389"/>
        <v>9</v>
      </c>
      <c r="L209" s="145">
        <f t="shared" ref="L209" si="390">IFERROR(IF(CEILING($H209*L192,1)=0,"",CEILING($H209*L192,1)),"")</f>
        <v>3</v>
      </c>
      <c r="M209" s="145" t="str">
        <f t="shared" si="389"/>
        <v/>
      </c>
      <c r="N209" s="145">
        <f t="shared" si="389"/>
        <v>6</v>
      </c>
      <c r="O209" s="145" t="str">
        <f t="shared" si="389"/>
        <v/>
      </c>
      <c r="P209" s="145" t="str">
        <f t="shared" si="389"/>
        <v/>
      </c>
      <c r="Q209" s="145">
        <f t="shared" si="389"/>
        <v>3</v>
      </c>
      <c r="R209" s="167">
        <f t="shared" si="389"/>
        <v>3</v>
      </c>
    </row>
    <row r="210" spans="1:18" x14ac:dyDescent="0.2">
      <c r="A210" s="118">
        <v>14</v>
      </c>
      <c r="B210" s="75">
        <v>184</v>
      </c>
      <c r="C210" s="143"/>
      <c r="D210" s="144" t="s">
        <v>169</v>
      </c>
      <c r="E210" s="153">
        <f t="shared" si="367"/>
        <v>150</v>
      </c>
      <c r="F210" s="153">
        <f t="shared" si="368"/>
        <v>1.5</v>
      </c>
      <c r="G210" s="145">
        <f t="shared" si="361"/>
        <v>72</v>
      </c>
      <c r="H210" s="160">
        <f t="shared" si="364"/>
        <v>108</v>
      </c>
      <c r="I210" s="166">
        <f>IFERROR(IF(CEILING($H210*I192,1)=0,"",CEILING($H210*I192,1)),"")</f>
        <v>22</v>
      </c>
      <c r="J210" s="145">
        <f t="shared" ref="J210:R210" si="391">IFERROR(IF(CEILING($H210*J192,1)=0,"",CEILING($H210*J192,1)),"")</f>
        <v>22</v>
      </c>
      <c r="K210" s="145">
        <f t="shared" si="391"/>
        <v>33</v>
      </c>
      <c r="L210" s="145">
        <f t="shared" ref="L210" si="392">IFERROR(IF(CEILING($H210*L192,1)=0,"",CEILING($H210*L192,1)),"")</f>
        <v>11</v>
      </c>
      <c r="M210" s="145" t="str">
        <f t="shared" si="391"/>
        <v/>
      </c>
      <c r="N210" s="145">
        <f t="shared" si="391"/>
        <v>22</v>
      </c>
      <c r="O210" s="145" t="str">
        <f t="shared" si="391"/>
        <v/>
      </c>
      <c r="P210" s="145" t="str">
        <f t="shared" si="391"/>
        <v/>
      </c>
      <c r="Q210" s="145">
        <f t="shared" si="391"/>
        <v>11</v>
      </c>
      <c r="R210" s="167">
        <f t="shared" si="391"/>
        <v>11</v>
      </c>
    </row>
    <row r="211" spans="1:18" x14ac:dyDescent="0.2">
      <c r="A211" s="118">
        <v>15</v>
      </c>
      <c r="B211" s="75">
        <v>185</v>
      </c>
      <c r="C211" s="143"/>
      <c r="D211" s="144" t="s">
        <v>170</v>
      </c>
      <c r="E211" s="153">
        <f t="shared" si="367"/>
        <v>150</v>
      </c>
      <c r="F211" s="153">
        <f t="shared" si="368"/>
        <v>1.5</v>
      </c>
      <c r="G211" s="145">
        <f t="shared" si="361"/>
        <v>24</v>
      </c>
      <c r="H211" s="160">
        <f t="shared" si="364"/>
        <v>36</v>
      </c>
      <c r="I211" s="166">
        <f>IFERROR(IF(CEILING($H211*I192,1)=0,"",CEILING($H211*I192,1)),"")</f>
        <v>8</v>
      </c>
      <c r="J211" s="145">
        <f t="shared" ref="J211:R211" si="393">IFERROR(IF(CEILING($H211*J192,1)=0,"",CEILING($H211*J192,1)),"")</f>
        <v>8</v>
      </c>
      <c r="K211" s="145">
        <f t="shared" si="393"/>
        <v>11</v>
      </c>
      <c r="L211" s="145">
        <f t="shared" ref="L211" si="394">IFERROR(IF(CEILING($H211*L192,1)=0,"",CEILING($H211*L192,1)),"")</f>
        <v>4</v>
      </c>
      <c r="M211" s="145" t="str">
        <f t="shared" si="393"/>
        <v/>
      </c>
      <c r="N211" s="145">
        <f t="shared" si="393"/>
        <v>8</v>
      </c>
      <c r="O211" s="145" t="str">
        <f t="shared" si="393"/>
        <v/>
      </c>
      <c r="P211" s="145" t="str">
        <f t="shared" si="393"/>
        <v/>
      </c>
      <c r="Q211" s="145">
        <f t="shared" si="393"/>
        <v>4</v>
      </c>
      <c r="R211" s="167">
        <f t="shared" si="393"/>
        <v>4</v>
      </c>
    </row>
    <row r="212" spans="1:18" x14ac:dyDescent="0.2">
      <c r="A212" s="118">
        <v>16</v>
      </c>
      <c r="B212" s="75">
        <v>186</v>
      </c>
      <c r="C212" s="143"/>
      <c r="D212" s="144" t="s">
        <v>171</v>
      </c>
      <c r="E212" s="153">
        <f t="shared" si="367"/>
        <v>150</v>
      </c>
      <c r="F212" s="153">
        <f t="shared" si="368"/>
        <v>1.5</v>
      </c>
      <c r="G212" s="145">
        <f t="shared" si="361"/>
        <v>72</v>
      </c>
      <c r="H212" s="160">
        <f t="shared" si="364"/>
        <v>108</v>
      </c>
      <c r="I212" s="166">
        <f t="shared" ref="I212:R212" si="395">IFERROR(IF(CEILING($H212*I192,1)=0,"",CEILING($H212*I192,1)),"")</f>
        <v>22</v>
      </c>
      <c r="J212" s="145">
        <f t="shared" si="395"/>
        <v>22</v>
      </c>
      <c r="K212" s="145">
        <f t="shared" si="395"/>
        <v>33</v>
      </c>
      <c r="L212" s="145">
        <f t="shared" ref="L212" si="396">IFERROR(IF(CEILING($H212*L192,1)=0,"",CEILING($H212*L192,1)),"")</f>
        <v>11</v>
      </c>
      <c r="M212" s="145" t="str">
        <f t="shared" si="395"/>
        <v/>
      </c>
      <c r="N212" s="145">
        <f t="shared" si="395"/>
        <v>22</v>
      </c>
      <c r="O212" s="145" t="str">
        <f t="shared" si="395"/>
        <v/>
      </c>
      <c r="P212" s="145" t="str">
        <f t="shared" si="395"/>
        <v/>
      </c>
      <c r="Q212" s="145">
        <f t="shared" si="395"/>
        <v>11</v>
      </c>
      <c r="R212" s="167">
        <f t="shared" si="395"/>
        <v>11</v>
      </c>
    </row>
    <row r="213" spans="1:18" x14ac:dyDescent="0.2">
      <c r="A213" s="118">
        <v>17</v>
      </c>
      <c r="B213" s="75">
        <v>187</v>
      </c>
      <c r="C213" s="143"/>
      <c r="D213" s="144" t="s">
        <v>172</v>
      </c>
      <c r="E213" s="153">
        <f t="shared" si="367"/>
        <v>150</v>
      </c>
      <c r="F213" s="153">
        <f t="shared" si="368"/>
        <v>1.5</v>
      </c>
      <c r="G213" s="145">
        <f t="shared" si="361"/>
        <v>24</v>
      </c>
      <c r="H213" s="160">
        <f t="shared" si="364"/>
        <v>36</v>
      </c>
      <c r="I213" s="166">
        <f t="shared" ref="I213:R213" si="397">IFERROR(IF(CEILING($H213*I192,1)=0,"",CEILING($H213*I192,1)),"")</f>
        <v>8</v>
      </c>
      <c r="J213" s="145">
        <f t="shared" si="397"/>
        <v>8</v>
      </c>
      <c r="K213" s="145">
        <f t="shared" si="397"/>
        <v>11</v>
      </c>
      <c r="L213" s="145">
        <f t="shared" ref="L213" si="398">IFERROR(IF(CEILING($H213*L192,1)=0,"",CEILING($H213*L192,1)),"")</f>
        <v>4</v>
      </c>
      <c r="M213" s="145" t="str">
        <f t="shared" si="397"/>
        <v/>
      </c>
      <c r="N213" s="145">
        <f t="shared" si="397"/>
        <v>8</v>
      </c>
      <c r="O213" s="145" t="str">
        <f t="shared" si="397"/>
        <v/>
      </c>
      <c r="P213" s="145" t="str">
        <f t="shared" si="397"/>
        <v/>
      </c>
      <c r="Q213" s="145">
        <f t="shared" si="397"/>
        <v>4</v>
      </c>
      <c r="R213" s="167">
        <f t="shared" si="397"/>
        <v>4</v>
      </c>
    </row>
    <row r="214" spans="1:18" x14ac:dyDescent="0.2">
      <c r="A214" s="118">
        <v>18</v>
      </c>
      <c r="B214" s="75">
        <v>188</v>
      </c>
      <c r="C214" s="143"/>
      <c r="D214" s="144" t="s">
        <v>173</v>
      </c>
      <c r="E214" s="153">
        <f t="shared" si="367"/>
        <v>150</v>
      </c>
      <c r="F214" s="153">
        <f t="shared" si="368"/>
        <v>1.5</v>
      </c>
      <c r="G214" s="145">
        <f t="shared" si="361"/>
        <v>120</v>
      </c>
      <c r="H214" s="160">
        <f t="shared" si="364"/>
        <v>180</v>
      </c>
      <c r="I214" s="166">
        <f t="shared" ref="I214:R214" si="399">IFERROR(IF(CEILING($H214*I192,1)=0,"",CEILING($H214*I192,1)),"")</f>
        <v>36</v>
      </c>
      <c r="J214" s="145">
        <f t="shared" si="399"/>
        <v>36</v>
      </c>
      <c r="K214" s="145">
        <f t="shared" si="399"/>
        <v>54</v>
      </c>
      <c r="L214" s="145">
        <f t="shared" ref="L214" si="400">IFERROR(IF(CEILING($H214*L192,1)=0,"",CEILING($H214*L192,1)),"")</f>
        <v>18</v>
      </c>
      <c r="M214" s="145" t="str">
        <f t="shared" si="399"/>
        <v/>
      </c>
      <c r="N214" s="145">
        <f t="shared" si="399"/>
        <v>36</v>
      </c>
      <c r="O214" s="145" t="str">
        <f t="shared" si="399"/>
        <v/>
      </c>
      <c r="P214" s="145" t="str">
        <f t="shared" si="399"/>
        <v/>
      </c>
      <c r="Q214" s="145">
        <f t="shared" si="399"/>
        <v>18</v>
      </c>
      <c r="R214" s="167">
        <f t="shared" si="399"/>
        <v>18</v>
      </c>
    </row>
    <row r="215" spans="1:18" x14ac:dyDescent="0.2">
      <c r="A215" s="118">
        <v>19</v>
      </c>
      <c r="B215" s="75">
        <v>189</v>
      </c>
      <c r="C215" s="143"/>
      <c r="D215" s="144" t="s">
        <v>174</v>
      </c>
      <c r="E215" s="153">
        <f t="shared" si="367"/>
        <v>150</v>
      </c>
      <c r="F215" s="153">
        <f t="shared" si="368"/>
        <v>1.5</v>
      </c>
      <c r="G215" s="145">
        <f t="shared" si="361"/>
        <v>24</v>
      </c>
      <c r="H215" s="160">
        <f t="shared" si="364"/>
        <v>36</v>
      </c>
      <c r="I215" s="166">
        <f t="shared" ref="I215:R215" si="401">IFERROR(IF(CEILING($H215*I192,1)=0,"",CEILING($H215*I192,1)),"")</f>
        <v>8</v>
      </c>
      <c r="J215" s="145">
        <f t="shared" si="401"/>
        <v>8</v>
      </c>
      <c r="K215" s="145">
        <f t="shared" si="401"/>
        <v>11</v>
      </c>
      <c r="L215" s="145">
        <f t="shared" ref="L215" si="402">IFERROR(IF(CEILING($H215*L192,1)=0,"",CEILING($H215*L192,1)),"")</f>
        <v>4</v>
      </c>
      <c r="M215" s="145" t="str">
        <f t="shared" si="401"/>
        <v/>
      </c>
      <c r="N215" s="145">
        <f t="shared" si="401"/>
        <v>8</v>
      </c>
      <c r="O215" s="145" t="str">
        <f t="shared" si="401"/>
        <v/>
      </c>
      <c r="P215" s="145" t="str">
        <f t="shared" si="401"/>
        <v/>
      </c>
      <c r="Q215" s="145">
        <f t="shared" si="401"/>
        <v>4</v>
      </c>
      <c r="R215" s="167">
        <f t="shared" si="401"/>
        <v>4</v>
      </c>
    </row>
    <row r="216" spans="1:18" x14ac:dyDescent="0.2">
      <c r="A216" s="118">
        <v>20</v>
      </c>
      <c r="B216" s="75">
        <v>190</v>
      </c>
      <c r="C216" s="143"/>
      <c r="D216" s="144" t="s">
        <v>175</v>
      </c>
      <c r="E216" s="153">
        <f t="shared" si="367"/>
        <v>150</v>
      </c>
      <c r="F216" s="153">
        <f t="shared" si="368"/>
        <v>1.5</v>
      </c>
      <c r="G216" s="145">
        <f t="shared" si="361"/>
        <v>48</v>
      </c>
      <c r="H216" s="160">
        <f t="shared" si="364"/>
        <v>72</v>
      </c>
      <c r="I216" s="166">
        <f t="shared" ref="I216:R216" si="403">IFERROR(IF(CEILING($H216*I192,1)=0,"",CEILING($H216*I192,1)),"")</f>
        <v>15</v>
      </c>
      <c r="J216" s="145">
        <f t="shared" si="403"/>
        <v>15</v>
      </c>
      <c r="K216" s="145">
        <f t="shared" si="403"/>
        <v>22</v>
      </c>
      <c r="L216" s="145">
        <f t="shared" ref="L216" si="404">IFERROR(IF(CEILING($H216*L192,1)=0,"",CEILING($H216*L192,1)),"")</f>
        <v>8</v>
      </c>
      <c r="M216" s="145" t="str">
        <f t="shared" si="403"/>
        <v/>
      </c>
      <c r="N216" s="145">
        <f t="shared" si="403"/>
        <v>15</v>
      </c>
      <c r="O216" s="145" t="str">
        <f t="shared" si="403"/>
        <v/>
      </c>
      <c r="P216" s="145" t="str">
        <f t="shared" si="403"/>
        <v/>
      </c>
      <c r="Q216" s="145">
        <f t="shared" si="403"/>
        <v>8</v>
      </c>
      <c r="R216" s="167">
        <f t="shared" si="403"/>
        <v>8</v>
      </c>
    </row>
    <row r="217" spans="1:18" x14ac:dyDescent="0.2">
      <c r="A217" s="118">
        <v>21</v>
      </c>
      <c r="B217" s="75">
        <v>191</v>
      </c>
      <c r="C217" s="143"/>
      <c r="D217" s="144" t="s">
        <v>176</v>
      </c>
      <c r="E217" s="153">
        <f t="shared" si="367"/>
        <v>150</v>
      </c>
      <c r="F217" s="153">
        <f t="shared" si="368"/>
        <v>1.5</v>
      </c>
      <c r="G217" s="145">
        <f t="shared" si="361"/>
        <v>120</v>
      </c>
      <c r="H217" s="160">
        <f t="shared" si="364"/>
        <v>180</v>
      </c>
      <c r="I217" s="166">
        <f t="shared" ref="I217:R217" si="405">IFERROR(IF(CEILING($H217*I192,1)=0,"",CEILING($H217*I192,1)),"")</f>
        <v>36</v>
      </c>
      <c r="J217" s="145">
        <f t="shared" si="405"/>
        <v>36</v>
      </c>
      <c r="K217" s="145">
        <f t="shared" si="405"/>
        <v>54</v>
      </c>
      <c r="L217" s="145">
        <f t="shared" ref="L217" si="406">IFERROR(IF(CEILING($H217*L192,1)=0,"",CEILING($H217*L192,1)),"")</f>
        <v>18</v>
      </c>
      <c r="M217" s="145" t="str">
        <f t="shared" si="405"/>
        <v/>
      </c>
      <c r="N217" s="145">
        <f t="shared" si="405"/>
        <v>36</v>
      </c>
      <c r="O217" s="145" t="str">
        <f t="shared" si="405"/>
        <v/>
      </c>
      <c r="P217" s="145" t="str">
        <f t="shared" si="405"/>
        <v/>
      </c>
      <c r="Q217" s="145">
        <f t="shared" si="405"/>
        <v>18</v>
      </c>
      <c r="R217" s="167">
        <f t="shared" si="405"/>
        <v>18</v>
      </c>
    </row>
    <row r="218" spans="1:18" x14ac:dyDescent="0.2">
      <c r="A218" s="118">
        <v>22</v>
      </c>
      <c r="B218" s="75">
        <v>192</v>
      </c>
      <c r="C218" s="143"/>
      <c r="D218" s="144" t="s">
        <v>177</v>
      </c>
      <c r="E218" s="153">
        <f t="shared" si="367"/>
        <v>150</v>
      </c>
      <c r="F218" s="153">
        <f t="shared" si="368"/>
        <v>1.5</v>
      </c>
      <c r="G218" s="145">
        <f t="shared" si="361"/>
        <v>24</v>
      </c>
      <c r="H218" s="160">
        <f t="shared" si="364"/>
        <v>36</v>
      </c>
      <c r="I218" s="166">
        <f t="shared" ref="I218:R218" si="407">IFERROR(IF(CEILING($H218*I192,1)=0,"",CEILING($H218*I192,1)),"")</f>
        <v>8</v>
      </c>
      <c r="J218" s="145">
        <f t="shared" si="407"/>
        <v>8</v>
      </c>
      <c r="K218" s="145">
        <f t="shared" si="407"/>
        <v>11</v>
      </c>
      <c r="L218" s="145">
        <f t="shared" ref="L218" si="408">IFERROR(IF(CEILING($H218*L192,1)=0,"",CEILING($H218*L192,1)),"")</f>
        <v>4</v>
      </c>
      <c r="M218" s="145" t="str">
        <f t="shared" si="407"/>
        <v/>
      </c>
      <c r="N218" s="145">
        <f t="shared" si="407"/>
        <v>8</v>
      </c>
      <c r="O218" s="145" t="str">
        <f t="shared" si="407"/>
        <v/>
      </c>
      <c r="P218" s="145" t="str">
        <f t="shared" si="407"/>
        <v/>
      </c>
      <c r="Q218" s="145">
        <f t="shared" si="407"/>
        <v>4</v>
      </c>
      <c r="R218" s="167">
        <f t="shared" si="407"/>
        <v>4</v>
      </c>
    </row>
    <row r="219" spans="1:18" x14ac:dyDescent="0.2">
      <c r="A219" s="118">
        <v>23</v>
      </c>
      <c r="B219" s="75">
        <v>193</v>
      </c>
      <c r="C219" s="143"/>
      <c r="D219" s="144" t="s">
        <v>178</v>
      </c>
      <c r="E219" s="153">
        <f t="shared" si="367"/>
        <v>150</v>
      </c>
      <c r="F219" s="153">
        <f t="shared" si="368"/>
        <v>1.5</v>
      </c>
      <c r="G219" s="145">
        <f t="shared" si="361"/>
        <v>24</v>
      </c>
      <c r="H219" s="160">
        <f t="shared" si="364"/>
        <v>36</v>
      </c>
      <c r="I219" s="166">
        <f t="shared" ref="I219:R219" si="409">IFERROR(IF(CEILING($H219*I192,1)=0,"",CEILING($H219*I192,1)),"")</f>
        <v>8</v>
      </c>
      <c r="J219" s="145">
        <f t="shared" si="409"/>
        <v>8</v>
      </c>
      <c r="K219" s="145">
        <f t="shared" si="409"/>
        <v>11</v>
      </c>
      <c r="L219" s="145">
        <f t="shared" ref="L219" si="410">IFERROR(IF(CEILING($H219*L192,1)=0,"",CEILING($H219*L192,1)),"")</f>
        <v>4</v>
      </c>
      <c r="M219" s="145" t="str">
        <f t="shared" si="409"/>
        <v/>
      </c>
      <c r="N219" s="145">
        <f t="shared" si="409"/>
        <v>8</v>
      </c>
      <c r="O219" s="145" t="str">
        <f t="shared" si="409"/>
        <v/>
      </c>
      <c r="P219" s="145" t="str">
        <f t="shared" si="409"/>
        <v/>
      </c>
      <c r="Q219" s="145">
        <f t="shared" si="409"/>
        <v>4</v>
      </c>
      <c r="R219" s="167">
        <f t="shared" si="409"/>
        <v>4</v>
      </c>
    </row>
    <row r="220" spans="1:18" x14ac:dyDescent="0.2">
      <c r="A220" s="118">
        <v>24</v>
      </c>
      <c r="B220" s="75">
        <v>194</v>
      </c>
      <c r="C220" s="143"/>
      <c r="D220" s="144" t="s">
        <v>179</v>
      </c>
      <c r="E220" s="153">
        <f t="shared" si="367"/>
        <v>150</v>
      </c>
      <c r="F220" s="153">
        <f t="shared" si="368"/>
        <v>1.5</v>
      </c>
      <c r="G220" s="145">
        <f t="shared" si="361"/>
        <v>120</v>
      </c>
      <c r="H220" s="160">
        <f t="shared" si="364"/>
        <v>180</v>
      </c>
      <c r="I220" s="166">
        <f t="shared" ref="I220:R220" si="411">IFERROR(IF(CEILING($H220*I192,1)=0,"",CEILING($H220*I192,1)),"")</f>
        <v>36</v>
      </c>
      <c r="J220" s="145">
        <f t="shared" si="411"/>
        <v>36</v>
      </c>
      <c r="K220" s="145">
        <f t="shared" si="411"/>
        <v>54</v>
      </c>
      <c r="L220" s="145">
        <f t="shared" ref="L220" si="412">IFERROR(IF(CEILING($H220*L192,1)=0,"",CEILING($H220*L192,1)),"")</f>
        <v>18</v>
      </c>
      <c r="M220" s="145" t="str">
        <f t="shared" si="411"/>
        <v/>
      </c>
      <c r="N220" s="145">
        <f t="shared" si="411"/>
        <v>36</v>
      </c>
      <c r="O220" s="145" t="str">
        <f t="shared" si="411"/>
        <v/>
      </c>
      <c r="P220" s="145" t="str">
        <f t="shared" si="411"/>
        <v/>
      </c>
      <c r="Q220" s="145">
        <f t="shared" si="411"/>
        <v>18</v>
      </c>
      <c r="R220" s="167">
        <f t="shared" si="411"/>
        <v>18</v>
      </c>
    </row>
    <row r="221" spans="1:18" x14ac:dyDescent="0.2">
      <c r="A221" s="118">
        <v>25</v>
      </c>
      <c r="B221" s="75">
        <v>195</v>
      </c>
      <c r="C221" s="143"/>
      <c r="D221" s="144" t="s">
        <v>180</v>
      </c>
      <c r="E221" s="153">
        <f t="shared" si="367"/>
        <v>150</v>
      </c>
      <c r="F221" s="153">
        <f t="shared" si="368"/>
        <v>1.5</v>
      </c>
      <c r="G221" s="145">
        <f t="shared" si="361"/>
        <v>48</v>
      </c>
      <c r="H221" s="160">
        <f t="shared" si="364"/>
        <v>72</v>
      </c>
      <c r="I221" s="166">
        <f t="shared" ref="I221:R221" si="413">IFERROR(IF(CEILING($H221*I192,1)=0,"",CEILING($H221*I192,1)),"")</f>
        <v>15</v>
      </c>
      <c r="J221" s="145">
        <f t="shared" si="413"/>
        <v>15</v>
      </c>
      <c r="K221" s="145">
        <f t="shared" si="413"/>
        <v>22</v>
      </c>
      <c r="L221" s="145">
        <f t="shared" ref="L221" si="414">IFERROR(IF(CEILING($H221*L192,1)=0,"",CEILING($H221*L192,1)),"")</f>
        <v>8</v>
      </c>
      <c r="M221" s="145" t="str">
        <f t="shared" si="413"/>
        <v/>
      </c>
      <c r="N221" s="145">
        <f t="shared" si="413"/>
        <v>15</v>
      </c>
      <c r="O221" s="145" t="str">
        <f t="shared" si="413"/>
        <v/>
      </c>
      <c r="P221" s="145" t="str">
        <f t="shared" si="413"/>
        <v/>
      </c>
      <c r="Q221" s="145">
        <f t="shared" si="413"/>
        <v>8</v>
      </c>
      <c r="R221" s="167">
        <f t="shared" si="413"/>
        <v>8</v>
      </c>
    </row>
    <row r="222" spans="1:18" x14ac:dyDescent="0.2">
      <c r="A222" s="118">
        <v>26</v>
      </c>
      <c r="B222" s="75">
        <v>196</v>
      </c>
      <c r="C222" s="143"/>
      <c r="D222" s="144" t="s">
        <v>181</v>
      </c>
      <c r="E222" s="153">
        <f t="shared" si="367"/>
        <v>150</v>
      </c>
      <c r="F222" s="153">
        <f t="shared" si="368"/>
        <v>1.5</v>
      </c>
      <c r="G222" s="145">
        <f t="shared" si="361"/>
        <v>72</v>
      </c>
      <c r="H222" s="160">
        <f t="shared" si="364"/>
        <v>108</v>
      </c>
      <c r="I222" s="166">
        <f t="shared" ref="I222:R222" si="415">IFERROR(IF(CEILING($H222*I192,1)=0,"",CEILING($H222*I192,1)),"")</f>
        <v>22</v>
      </c>
      <c r="J222" s="145">
        <f t="shared" si="415"/>
        <v>22</v>
      </c>
      <c r="K222" s="145">
        <f t="shared" si="415"/>
        <v>33</v>
      </c>
      <c r="L222" s="145">
        <f t="shared" ref="L222" si="416">IFERROR(IF(CEILING($H222*L192,1)=0,"",CEILING($H222*L192,1)),"")</f>
        <v>11</v>
      </c>
      <c r="M222" s="145" t="str">
        <f t="shared" si="415"/>
        <v/>
      </c>
      <c r="N222" s="145">
        <f t="shared" si="415"/>
        <v>22</v>
      </c>
      <c r="O222" s="145" t="str">
        <f t="shared" si="415"/>
        <v/>
      </c>
      <c r="P222" s="145" t="str">
        <f t="shared" si="415"/>
        <v/>
      </c>
      <c r="Q222" s="145">
        <f t="shared" si="415"/>
        <v>11</v>
      </c>
      <c r="R222" s="167">
        <f t="shared" si="415"/>
        <v>11</v>
      </c>
    </row>
    <row r="223" spans="1:18" x14ac:dyDescent="0.2">
      <c r="A223" s="118">
        <v>27</v>
      </c>
      <c r="B223" s="75">
        <v>197</v>
      </c>
      <c r="C223" s="143"/>
      <c r="D223" s="144" t="s">
        <v>182</v>
      </c>
      <c r="E223" s="153">
        <f t="shared" si="367"/>
        <v>150</v>
      </c>
      <c r="F223" s="153">
        <f t="shared" si="368"/>
        <v>1.5</v>
      </c>
      <c r="G223" s="145">
        <f t="shared" si="361"/>
        <v>120</v>
      </c>
      <c r="H223" s="160">
        <f t="shared" si="364"/>
        <v>180</v>
      </c>
      <c r="I223" s="166">
        <f t="shared" ref="I223:R223" si="417">IFERROR(IF(CEILING($H223*I192,1)=0,"",CEILING($H223*I192,1)),"")</f>
        <v>36</v>
      </c>
      <c r="J223" s="145">
        <f t="shared" si="417"/>
        <v>36</v>
      </c>
      <c r="K223" s="145">
        <f t="shared" si="417"/>
        <v>54</v>
      </c>
      <c r="L223" s="145">
        <f t="shared" ref="L223" si="418">IFERROR(IF(CEILING($H223*L192,1)=0,"",CEILING($H223*L192,1)),"")</f>
        <v>18</v>
      </c>
      <c r="M223" s="145" t="str">
        <f t="shared" si="417"/>
        <v/>
      </c>
      <c r="N223" s="145">
        <f t="shared" si="417"/>
        <v>36</v>
      </c>
      <c r="O223" s="145" t="str">
        <f t="shared" si="417"/>
        <v/>
      </c>
      <c r="P223" s="145" t="str">
        <f t="shared" si="417"/>
        <v/>
      </c>
      <c r="Q223" s="145">
        <f t="shared" si="417"/>
        <v>18</v>
      </c>
      <c r="R223" s="167">
        <f t="shared" si="417"/>
        <v>18</v>
      </c>
    </row>
    <row r="224" spans="1:18" x14ac:dyDescent="0.2">
      <c r="A224" s="118">
        <v>28</v>
      </c>
      <c r="B224" s="75">
        <v>198</v>
      </c>
      <c r="C224" s="143"/>
      <c r="D224" s="144" t="s">
        <v>183</v>
      </c>
      <c r="E224" s="153">
        <f t="shared" si="367"/>
        <v>150</v>
      </c>
      <c r="F224" s="153">
        <f t="shared" si="368"/>
        <v>1.5</v>
      </c>
      <c r="G224" s="145">
        <f t="shared" si="361"/>
        <v>30</v>
      </c>
      <c r="H224" s="160">
        <f t="shared" si="364"/>
        <v>45</v>
      </c>
      <c r="I224" s="166">
        <f t="shared" ref="I224:R224" si="419">IFERROR(IF(CEILING($H224*I192,1)=0,"",CEILING($H224*I192,1)),"")</f>
        <v>9</v>
      </c>
      <c r="J224" s="145">
        <f t="shared" si="419"/>
        <v>9</v>
      </c>
      <c r="K224" s="145">
        <f t="shared" si="419"/>
        <v>14</v>
      </c>
      <c r="L224" s="145">
        <f t="shared" ref="L224" si="420">IFERROR(IF(CEILING($H224*L192,1)=0,"",CEILING($H224*L192,1)),"")</f>
        <v>5</v>
      </c>
      <c r="M224" s="145" t="str">
        <f t="shared" si="419"/>
        <v/>
      </c>
      <c r="N224" s="145">
        <f t="shared" si="419"/>
        <v>9</v>
      </c>
      <c r="O224" s="145" t="str">
        <f t="shared" si="419"/>
        <v/>
      </c>
      <c r="P224" s="145" t="str">
        <f t="shared" si="419"/>
        <v/>
      </c>
      <c r="Q224" s="145">
        <f t="shared" si="419"/>
        <v>5</v>
      </c>
      <c r="R224" s="167">
        <f t="shared" si="419"/>
        <v>5</v>
      </c>
    </row>
    <row r="225" spans="1:19" x14ac:dyDescent="0.2">
      <c r="A225" s="118">
        <v>29</v>
      </c>
      <c r="B225" s="75">
        <v>199</v>
      </c>
      <c r="C225" s="143"/>
      <c r="D225" s="144" t="s">
        <v>184</v>
      </c>
      <c r="E225" s="153">
        <f t="shared" si="367"/>
        <v>150</v>
      </c>
      <c r="F225" s="153">
        <f t="shared" si="368"/>
        <v>1.5</v>
      </c>
      <c r="G225" s="145">
        <f t="shared" si="361"/>
        <v>72</v>
      </c>
      <c r="H225" s="160">
        <f t="shared" si="364"/>
        <v>108</v>
      </c>
      <c r="I225" s="166">
        <f t="shared" ref="I225:R225" si="421">IFERROR(IF(CEILING($H225*I192,1)=0,"",CEILING($H225*I192,1)),"")</f>
        <v>22</v>
      </c>
      <c r="J225" s="145">
        <f t="shared" si="421"/>
        <v>22</v>
      </c>
      <c r="K225" s="145">
        <f t="shared" si="421"/>
        <v>33</v>
      </c>
      <c r="L225" s="145">
        <f t="shared" ref="L225" si="422">IFERROR(IF(CEILING($H225*L192,1)=0,"",CEILING($H225*L192,1)),"")</f>
        <v>11</v>
      </c>
      <c r="M225" s="145" t="str">
        <f t="shared" si="421"/>
        <v/>
      </c>
      <c r="N225" s="145">
        <f t="shared" si="421"/>
        <v>22</v>
      </c>
      <c r="O225" s="145" t="str">
        <f t="shared" si="421"/>
        <v/>
      </c>
      <c r="P225" s="145" t="str">
        <f t="shared" si="421"/>
        <v/>
      </c>
      <c r="Q225" s="145">
        <f t="shared" si="421"/>
        <v>11</v>
      </c>
      <c r="R225" s="167">
        <f t="shared" si="421"/>
        <v>11</v>
      </c>
    </row>
    <row r="226" spans="1:19" x14ac:dyDescent="0.2">
      <c r="A226" s="118">
        <v>30</v>
      </c>
      <c r="B226" s="75">
        <v>200</v>
      </c>
      <c r="C226" s="143"/>
      <c r="D226" s="144" t="s">
        <v>185</v>
      </c>
      <c r="E226" s="153">
        <f t="shared" si="367"/>
        <v>150</v>
      </c>
      <c r="F226" s="153">
        <f t="shared" si="368"/>
        <v>1.5</v>
      </c>
      <c r="G226" s="145">
        <f t="shared" si="361"/>
        <v>120</v>
      </c>
      <c r="H226" s="160">
        <f t="shared" si="364"/>
        <v>180</v>
      </c>
      <c r="I226" s="166">
        <f t="shared" ref="I226:R226" si="423">IFERROR(IF(CEILING($H226*I192,1)=0,"",CEILING($H226*I192,1)),"")</f>
        <v>36</v>
      </c>
      <c r="J226" s="145">
        <f t="shared" si="423"/>
        <v>36</v>
      </c>
      <c r="K226" s="145">
        <f t="shared" si="423"/>
        <v>54</v>
      </c>
      <c r="L226" s="145">
        <f t="shared" ref="L226" si="424">IFERROR(IF(CEILING($H226*L192,1)=0,"",CEILING($H226*L192,1)),"")</f>
        <v>18</v>
      </c>
      <c r="M226" s="145" t="str">
        <f t="shared" si="423"/>
        <v/>
      </c>
      <c r="N226" s="145">
        <f t="shared" si="423"/>
        <v>36</v>
      </c>
      <c r="O226" s="145" t="str">
        <f t="shared" si="423"/>
        <v/>
      </c>
      <c r="P226" s="145" t="str">
        <f t="shared" si="423"/>
        <v/>
      </c>
      <c r="Q226" s="145">
        <f t="shared" si="423"/>
        <v>18</v>
      </c>
      <c r="R226" s="167">
        <f t="shared" si="423"/>
        <v>18</v>
      </c>
    </row>
    <row r="227" spans="1:19" x14ac:dyDescent="0.2">
      <c r="A227" s="118">
        <v>31</v>
      </c>
      <c r="B227" s="75">
        <v>201</v>
      </c>
      <c r="C227" s="143"/>
      <c r="D227" s="144" t="s">
        <v>186</v>
      </c>
      <c r="E227" s="153">
        <f t="shared" si="367"/>
        <v>150</v>
      </c>
      <c r="F227" s="153">
        <f t="shared" si="368"/>
        <v>1.5</v>
      </c>
      <c r="G227" s="145">
        <f t="shared" si="361"/>
        <v>48</v>
      </c>
      <c r="H227" s="160">
        <f t="shared" si="364"/>
        <v>72</v>
      </c>
      <c r="I227" s="166">
        <f t="shared" ref="I227:R227" si="425">IFERROR(IF(CEILING($H227*I192,1)=0,"",CEILING($H227*I192,1)),"")</f>
        <v>15</v>
      </c>
      <c r="J227" s="145">
        <f t="shared" si="425"/>
        <v>15</v>
      </c>
      <c r="K227" s="145">
        <f t="shared" si="425"/>
        <v>22</v>
      </c>
      <c r="L227" s="145">
        <f t="shared" ref="L227" si="426">IFERROR(IF(CEILING($H227*L192,1)=0,"",CEILING($H227*L192,1)),"")</f>
        <v>8</v>
      </c>
      <c r="M227" s="145" t="str">
        <f t="shared" si="425"/>
        <v/>
      </c>
      <c r="N227" s="145">
        <f t="shared" si="425"/>
        <v>15</v>
      </c>
      <c r="O227" s="145" t="str">
        <f t="shared" si="425"/>
        <v/>
      </c>
      <c r="P227" s="145" t="str">
        <f t="shared" si="425"/>
        <v/>
      </c>
      <c r="Q227" s="145">
        <f t="shared" si="425"/>
        <v>8</v>
      </c>
      <c r="R227" s="167">
        <f t="shared" si="425"/>
        <v>8</v>
      </c>
    </row>
    <row r="228" spans="1:19" x14ac:dyDescent="0.2">
      <c r="A228" s="118">
        <v>32</v>
      </c>
      <c r="B228" s="75">
        <v>202</v>
      </c>
      <c r="C228" s="143"/>
      <c r="D228" s="144" t="s">
        <v>187</v>
      </c>
      <c r="E228" s="153">
        <f t="shared" si="367"/>
        <v>150</v>
      </c>
      <c r="F228" s="153">
        <f t="shared" si="368"/>
        <v>1.5</v>
      </c>
      <c r="G228" s="145">
        <f>E228*G187/E187</f>
        <v>96</v>
      </c>
      <c r="H228" s="160">
        <f t="shared" si="364"/>
        <v>144</v>
      </c>
      <c r="I228" s="166">
        <f t="shared" ref="I228:R228" si="427">IFERROR(IF(CEILING($H228*I192,1)=0,"",CEILING($H228*I192,1)),"")</f>
        <v>29</v>
      </c>
      <c r="J228" s="145">
        <f t="shared" si="427"/>
        <v>29</v>
      </c>
      <c r="K228" s="145">
        <f t="shared" si="427"/>
        <v>44</v>
      </c>
      <c r="L228" s="145">
        <f t="shared" ref="L228" si="428">IFERROR(IF(CEILING($H228*L192,1)=0,"",CEILING($H228*L192,1)),"")</f>
        <v>15</v>
      </c>
      <c r="M228" s="145" t="str">
        <f t="shared" si="427"/>
        <v/>
      </c>
      <c r="N228" s="145">
        <f t="shared" si="427"/>
        <v>29</v>
      </c>
      <c r="O228" s="145" t="str">
        <f t="shared" si="427"/>
        <v/>
      </c>
      <c r="P228" s="145" t="str">
        <f t="shared" si="427"/>
        <v/>
      </c>
      <c r="Q228" s="145">
        <f t="shared" si="427"/>
        <v>15</v>
      </c>
      <c r="R228" s="167">
        <f t="shared" si="427"/>
        <v>15</v>
      </c>
    </row>
    <row r="229" spans="1:19" x14ac:dyDescent="0.2">
      <c r="A229" s="118">
        <v>33</v>
      </c>
      <c r="B229" s="75">
        <v>203</v>
      </c>
      <c r="C229" s="143"/>
      <c r="D229" s="144" t="s">
        <v>188</v>
      </c>
      <c r="E229" s="153">
        <f t="shared" si="367"/>
        <v>150</v>
      </c>
      <c r="F229" s="153">
        <f t="shared" si="368"/>
        <v>1.5</v>
      </c>
      <c r="G229" s="145">
        <f>E229*G188/E188</f>
        <v>72</v>
      </c>
      <c r="H229" s="160">
        <f t="shared" si="364"/>
        <v>108</v>
      </c>
      <c r="I229" s="166">
        <f t="shared" ref="I229:R229" si="429">IFERROR(IF(CEILING($H229*I192,1)=0,"",CEILING($H229*I192,1)),"")</f>
        <v>22</v>
      </c>
      <c r="J229" s="145">
        <f t="shared" si="429"/>
        <v>22</v>
      </c>
      <c r="K229" s="145">
        <f t="shared" si="429"/>
        <v>33</v>
      </c>
      <c r="L229" s="145">
        <f t="shared" ref="L229" si="430">IFERROR(IF(CEILING($H229*L192,1)=0,"",CEILING($H229*L192,1)),"")</f>
        <v>11</v>
      </c>
      <c r="M229" s="145" t="str">
        <f t="shared" si="429"/>
        <v/>
      </c>
      <c r="N229" s="145">
        <f t="shared" si="429"/>
        <v>22</v>
      </c>
      <c r="O229" s="145" t="str">
        <f t="shared" si="429"/>
        <v/>
      </c>
      <c r="P229" s="145" t="str">
        <f t="shared" si="429"/>
        <v/>
      </c>
      <c r="Q229" s="145">
        <f t="shared" si="429"/>
        <v>11</v>
      </c>
      <c r="R229" s="167">
        <f t="shared" si="429"/>
        <v>11</v>
      </c>
    </row>
    <row r="230" spans="1:19" x14ac:dyDescent="0.2">
      <c r="A230" s="118">
        <v>34</v>
      </c>
      <c r="B230" s="75">
        <v>204</v>
      </c>
      <c r="C230" s="143"/>
      <c r="D230" s="144" t="s">
        <v>189</v>
      </c>
      <c r="E230" s="153">
        <f t="shared" si="367"/>
        <v>150</v>
      </c>
      <c r="F230" s="153">
        <f t="shared" si="368"/>
        <v>1.5</v>
      </c>
      <c r="G230" s="145">
        <f>E230*G189/E189</f>
        <v>18</v>
      </c>
      <c r="H230" s="160">
        <f t="shared" si="364"/>
        <v>27</v>
      </c>
      <c r="I230" s="166">
        <f t="shared" ref="I230:R230" si="431">IFERROR(IF(CEILING($H230*I192,1)=0,"",CEILING($H230*I192,1)),"")</f>
        <v>6</v>
      </c>
      <c r="J230" s="145">
        <f t="shared" si="431"/>
        <v>6</v>
      </c>
      <c r="K230" s="145">
        <f t="shared" si="431"/>
        <v>9</v>
      </c>
      <c r="L230" s="145">
        <f t="shared" ref="L230" si="432">IFERROR(IF(CEILING($H230*L192,1)=0,"",CEILING($H230*L192,1)),"")</f>
        <v>3</v>
      </c>
      <c r="M230" s="145" t="str">
        <f t="shared" si="431"/>
        <v/>
      </c>
      <c r="N230" s="145">
        <f t="shared" si="431"/>
        <v>6</v>
      </c>
      <c r="O230" s="145" t="str">
        <f t="shared" si="431"/>
        <v/>
      </c>
      <c r="P230" s="145" t="str">
        <f t="shared" si="431"/>
        <v/>
      </c>
      <c r="Q230" s="145">
        <f t="shared" si="431"/>
        <v>3</v>
      </c>
      <c r="R230" s="167">
        <f t="shared" si="431"/>
        <v>3</v>
      </c>
    </row>
    <row r="231" spans="1:19" ht="13.5" thickBot="1" x14ac:dyDescent="0.25">
      <c r="A231" s="146">
        <v>35</v>
      </c>
      <c r="B231" s="75">
        <v>205</v>
      </c>
      <c r="C231" s="147"/>
      <c r="D231" s="148" t="s">
        <v>190</v>
      </c>
      <c r="E231" s="153">
        <f t="shared" si="367"/>
        <v>150</v>
      </c>
      <c r="F231" s="153">
        <f t="shared" si="368"/>
        <v>1.5</v>
      </c>
      <c r="G231" s="145">
        <f>E231*G190/E190</f>
        <v>36</v>
      </c>
      <c r="H231" s="160">
        <f t="shared" si="364"/>
        <v>54</v>
      </c>
      <c r="I231" s="168">
        <f t="shared" ref="I231:R231" si="433">IFERROR(IF(CEILING($H231*I192,1)=0,"",CEILING($H231*I192,1)),"")</f>
        <v>11</v>
      </c>
      <c r="J231" s="169">
        <f t="shared" si="433"/>
        <v>11</v>
      </c>
      <c r="K231" s="169">
        <f t="shared" si="433"/>
        <v>17</v>
      </c>
      <c r="L231" s="169">
        <f t="shared" ref="L231" si="434">IFERROR(IF(CEILING($H231*L192,1)=0,"",CEILING($H231*L192,1)),"")</f>
        <v>6</v>
      </c>
      <c r="M231" s="169" t="str">
        <f t="shared" si="433"/>
        <v/>
      </c>
      <c r="N231" s="169">
        <f t="shared" si="433"/>
        <v>11</v>
      </c>
      <c r="O231" s="169" t="str">
        <f t="shared" si="433"/>
        <v/>
      </c>
      <c r="P231" s="169" t="str">
        <f t="shared" si="433"/>
        <v/>
      </c>
      <c r="Q231" s="169">
        <f t="shared" si="433"/>
        <v>6</v>
      </c>
      <c r="R231" s="170">
        <f t="shared" si="433"/>
        <v>6</v>
      </c>
    </row>
    <row r="232" spans="1:19" ht="13.5" thickBot="1" x14ac:dyDescent="0.25">
      <c r="A232" s="204" t="s">
        <v>50</v>
      </c>
      <c r="B232" s="214">
        <v>206</v>
      </c>
      <c r="C232" s="249" t="str">
        <f>Feature_Plan!E16</f>
        <v>Bootloader</v>
      </c>
      <c r="D232" s="207"/>
      <c r="E232" s="259">
        <v>300</v>
      </c>
      <c r="F232" s="259">
        <v>1</v>
      </c>
      <c r="G232" s="208"/>
      <c r="H232" s="209"/>
      <c r="I232" s="210">
        <f>IF(VLOOKUP($C232,Feature_Plan!$E$11:$R$40,Feature_Plan!I$1,0)=0,"",VLOOKUP($C232,Feature_Plan!$E$11:$R$40,Feature_Plan!I$1,0))</f>
        <v>0.2</v>
      </c>
      <c r="J232" s="211" t="str">
        <f>IF(VLOOKUP($C232,Feature_Plan!$E$11:$R$40,Feature_Plan!J$1,0)=0,"",VLOOKUP($C232,Feature_Plan!$E$11:$R$40,Feature_Plan!J$1,0))</f>
        <v/>
      </c>
      <c r="K232" s="211" t="str">
        <f>IF(VLOOKUP($C232,Feature_Plan!$E$11:$R$40,Feature_Plan!K$1,0)=0,"",VLOOKUP($C232,Feature_Plan!$E$11:$R$40,Feature_Plan!K$1,0))</f>
        <v/>
      </c>
      <c r="L232" s="211" t="str">
        <f>IF(VLOOKUP($C232,Feature_Plan!$E$11:$R$40,Feature_Plan!L$1,0)=0,"",VLOOKUP($C232,Feature_Plan!$E$11:$R$40,Feature_Plan!L$1,0))</f>
        <v/>
      </c>
      <c r="M232" s="211" t="str">
        <f>IF(VLOOKUP($C232,Feature_Plan!$E$11:$R$40,Feature_Plan!M$1,0)=0,"",VLOOKUP($C232,Feature_Plan!$E$11:$R$40,Feature_Plan!M$1,0))</f>
        <v/>
      </c>
      <c r="N232" s="211">
        <f>IF(VLOOKUP($C232,Feature_Plan!$E$11:$R$40,Feature_Plan!N$1,0)=0,"",VLOOKUP($C232,Feature_Plan!$E$11:$R$40,Feature_Plan!N$1,0))</f>
        <v>0.5</v>
      </c>
      <c r="O232" s="211">
        <f>IF(VLOOKUP($C232,Feature_Plan!$E$11:$R$40,Feature_Plan!O$1,0)=0,"",VLOOKUP($C232,Feature_Plan!$E$11:$R$40,Feature_Plan!O$1,0))</f>
        <v>0.8</v>
      </c>
      <c r="P232" s="211">
        <f>IF(VLOOKUP($C232,Feature_Plan!$E$11:$R$40,Feature_Plan!P$1,0)=0,"",VLOOKUP($C232,Feature_Plan!$E$11:$R$40,Feature_Plan!P$1,0))</f>
        <v>1</v>
      </c>
      <c r="Q232" s="211">
        <f>IF(VLOOKUP($C232,Feature_Plan!$E$11:$R$40,Feature_Plan!Q$1,0)=0,"",VLOOKUP($C232,Feature_Plan!$E$11:$R$40,Feature_Plan!Q$1,0))</f>
        <v>1.1000000000000001</v>
      </c>
      <c r="R232" s="212">
        <f>IF(VLOOKUP($C232,Feature_Plan!$E$11:$R$40,Feature_Plan!R$1,0)=0,"",VLOOKUP($C232,Feature_Plan!$E$11:$R$40,Feature_Plan!R$1,0))</f>
        <v>1.2</v>
      </c>
    </row>
    <row r="233" spans="1:19" x14ac:dyDescent="0.2">
      <c r="A233" s="213" t="s">
        <v>154</v>
      </c>
      <c r="B233" s="214">
        <v>207</v>
      </c>
      <c r="C233" s="250"/>
      <c r="D233" s="216"/>
      <c r="E233" s="217"/>
      <c r="F233" s="216"/>
      <c r="G233" s="251"/>
      <c r="H233" s="252"/>
      <c r="I233" s="220">
        <f>IF(I232="","",I232)</f>
        <v>0.2</v>
      </c>
      <c r="J233" s="218" t="str">
        <f>IF(J232="","",J232-(SUM($I233:I233)))</f>
        <v/>
      </c>
      <c r="K233" s="218" t="str">
        <f>IF(K232="","",K232-(SUM($I233:J233)))</f>
        <v/>
      </c>
      <c r="L233" s="218" t="str">
        <f>IF(L232="","",L232-(SUM($I233:K233)))</f>
        <v/>
      </c>
      <c r="M233" s="218" t="str">
        <f>IF(M232="","",M232-(SUM($I233:L233)))</f>
        <v/>
      </c>
      <c r="N233" s="218">
        <f>IF(N232="","",N232-(SUM($I233:M233)))</f>
        <v>0.3</v>
      </c>
      <c r="O233" s="218">
        <f>IF(O232="","",O232-(SUM($I233:N233)))</f>
        <v>0.30000000000000004</v>
      </c>
      <c r="P233" s="218">
        <f>IF(P232="","",P232-(SUM($I233:O233)))</f>
        <v>0.19999999999999996</v>
      </c>
      <c r="Q233" s="218">
        <f>IF(Q232="","",Q232-(SUM($I233:P233)))</f>
        <v>0.10000000000000009</v>
      </c>
      <c r="R233" s="221">
        <f>IF(R232="","",R232-(SUM($I233:Q233)))</f>
        <v>9.9999999999999867E-2</v>
      </c>
    </row>
    <row r="234" spans="1:19" ht="13.5" thickBot="1" x14ac:dyDescent="0.25">
      <c r="A234" s="222" t="s">
        <v>155</v>
      </c>
      <c r="B234" s="214">
        <v>208</v>
      </c>
      <c r="C234" s="223"/>
      <c r="D234" s="224"/>
      <c r="E234" s="225"/>
      <c r="F234" s="224"/>
      <c r="G234" s="226">
        <f>SUM(G238:G272)</f>
        <v>3312</v>
      </c>
      <c r="H234" s="227">
        <f>SUM(H238:H272)</f>
        <v>3312</v>
      </c>
      <c r="I234" s="228">
        <f>SUM(I238:I272)</f>
        <v>676</v>
      </c>
      <c r="J234" s="226">
        <f t="shared" ref="J234:R234" si="435">SUM(J238:J272)</f>
        <v>0</v>
      </c>
      <c r="K234" s="226">
        <f t="shared" si="435"/>
        <v>0</v>
      </c>
      <c r="L234" s="226">
        <f t="shared" ref="L234:M234" si="436">SUM(L238:L272)</f>
        <v>0</v>
      </c>
      <c r="M234" s="226">
        <f t="shared" si="436"/>
        <v>0</v>
      </c>
      <c r="N234" s="226">
        <f t="shared" si="435"/>
        <v>1009</v>
      </c>
      <c r="O234" s="226">
        <f t="shared" si="435"/>
        <v>1009</v>
      </c>
      <c r="P234" s="226">
        <f t="shared" si="435"/>
        <v>676</v>
      </c>
      <c r="Q234" s="226">
        <f t="shared" si="435"/>
        <v>347</v>
      </c>
      <c r="R234" s="229">
        <f t="shared" si="435"/>
        <v>346</v>
      </c>
      <c r="S234" s="67">
        <f>SUM(I234:R234)</f>
        <v>4063</v>
      </c>
    </row>
    <row r="235" spans="1:19" x14ac:dyDescent="0.2">
      <c r="A235" s="230" t="s">
        <v>215</v>
      </c>
      <c r="B235" s="214">
        <v>209</v>
      </c>
      <c r="C235" s="262" t="str">
        <f>CONCATENATE(C232,"\",A235)</f>
        <v>Bootloader\Sys Eng</v>
      </c>
      <c r="D235" s="231"/>
      <c r="E235" s="232"/>
      <c r="F235" s="231"/>
      <c r="G235" s="233">
        <f>SUM(G238:G250)</f>
        <v>504</v>
      </c>
      <c r="H235" s="234">
        <f t="shared" ref="H235:R235" si="437">SUM(H238:H250)</f>
        <v>504</v>
      </c>
      <c r="I235" s="235">
        <f t="shared" si="437"/>
        <v>107</v>
      </c>
      <c r="J235" s="233">
        <f t="shared" si="437"/>
        <v>0</v>
      </c>
      <c r="K235" s="233">
        <f t="shared" si="437"/>
        <v>0</v>
      </c>
      <c r="L235" s="233">
        <f t="shared" ref="L235:M235" si="438">SUM(L238:L250)</f>
        <v>0</v>
      </c>
      <c r="M235" s="233">
        <f t="shared" si="438"/>
        <v>0</v>
      </c>
      <c r="N235" s="233">
        <f t="shared" si="437"/>
        <v>158</v>
      </c>
      <c r="O235" s="233">
        <f t="shared" si="437"/>
        <v>158</v>
      </c>
      <c r="P235" s="233">
        <f t="shared" si="437"/>
        <v>107</v>
      </c>
      <c r="Q235" s="233">
        <f t="shared" si="437"/>
        <v>58</v>
      </c>
      <c r="R235" s="236">
        <f t="shared" si="437"/>
        <v>58</v>
      </c>
      <c r="S235" s="67">
        <f>SUM(I235:R235)</f>
        <v>646</v>
      </c>
    </row>
    <row r="236" spans="1:19" x14ac:dyDescent="0.2">
      <c r="A236" s="237" t="s">
        <v>216</v>
      </c>
      <c r="B236" s="214">
        <v>210</v>
      </c>
      <c r="C236" s="263" t="str">
        <f>CONCATENATE(C232,"\",A236)</f>
        <v>Bootloader\SW Dev</v>
      </c>
      <c r="D236" s="238"/>
      <c r="E236" s="239"/>
      <c r="F236" s="238"/>
      <c r="G236" s="240">
        <f>SUM(G251:G263)</f>
        <v>1584</v>
      </c>
      <c r="H236" s="241">
        <f t="shared" ref="H236:R236" si="439">SUM(H251:H263)</f>
        <v>1584</v>
      </c>
      <c r="I236" s="242">
        <f t="shared" si="439"/>
        <v>321</v>
      </c>
      <c r="J236" s="240">
        <f t="shared" si="439"/>
        <v>0</v>
      </c>
      <c r="K236" s="240">
        <f t="shared" si="439"/>
        <v>0</v>
      </c>
      <c r="L236" s="240">
        <f t="shared" ref="L236:M236" si="440">SUM(L251:L263)</f>
        <v>0</v>
      </c>
      <c r="M236" s="240">
        <f t="shared" si="440"/>
        <v>0</v>
      </c>
      <c r="N236" s="240">
        <f t="shared" si="439"/>
        <v>481</v>
      </c>
      <c r="O236" s="240">
        <f t="shared" si="439"/>
        <v>481</v>
      </c>
      <c r="P236" s="240">
        <f t="shared" si="439"/>
        <v>321</v>
      </c>
      <c r="Q236" s="240">
        <f t="shared" si="439"/>
        <v>162</v>
      </c>
      <c r="R236" s="243">
        <f t="shared" si="439"/>
        <v>162</v>
      </c>
      <c r="S236" s="67">
        <f>SUM(I236:R236)</f>
        <v>1928</v>
      </c>
    </row>
    <row r="237" spans="1:19" ht="13.5" thickBot="1" x14ac:dyDescent="0.25">
      <c r="A237" s="244" t="s">
        <v>92</v>
      </c>
      <c r="B237" s="214">
        <v>211</v>
      </c>
      <c r="C237" s="264" t="str">
        <f>CONCATENATE(C232,"\",A237)</f>
        <v>Bootloader\Testing</v>
      </c>
      <c r="D237" s="245"/>
      <c r="E237" s="246"/>
      <c r="F237" s="245"/>
      <c r="G237" s="247">
        <f>SUM(G264:G272)</f>
        <v>1224</v>
      </c>
      <c r="H237" s="248">
        <f t="shared" ref="H237:R237" si="441">SUM(H264:H272)</f>
        <v>1224</v>
      </c>
      <c r="I237" s="242">
        <f t="shared" si="441"/>
        <v>248</v>
      </c>
      <c r="J237" s="240">
        <f t="shared" si="441"/>
        <v>0</v>
      </c>
      <c r="K237" s="240">
        <f t="shared" si="441"/>
        <v>0</v>
      </c>
      <c r="L237" s="240">
        <f t="shared" ref="L237:M237" si="442">SUM(L264:L272)</f>
        <v>0</v>
      </c>
      <c r="M237" s="240">
        <f t="shared" si="442"/>
        <v>0</v>
      </c>
      <c r="N237" s="240">
        <f t="shared" si="441"/>
        <v>370</v>
      </c>
      <c r="O237" s="240">
        <f t="shared" si="441"/>
        <v>370</v>
      </c>
      <c r="P237" s="240">
        <f t="shared" si="441"/>
        <v>248</v>
      </c>
      <c r="Q237" s="240">
        <f t="shared" si="441"/>
        <v>127</v>
      </c>
      <c r="R237" s="243">
        <f t="shared" si="441"/>
        <v>126</v>
      </c>
      <c r="S237" s="67">
        <f>SUM(I237:R237)</f>
        <v>1489</v>
      </c>
    </row>
    <row r="238" spans="1:19" x14ac:dyDescent="0.2">
      <c r="A238" s="139">
        <v>1</v>
      </c>
      <c r="B238" s="75">
        <v>212</v>
      </c>
      <c r="C238" s="140"/>
      <c r="D238" s="141" t="s">
        <v>156</v>
      </c>
      <c r="E238" s="153">
        <f>E232</f>
        <v>300</v>
      </c>
      <c r="F238" s="153">
        <f>F232</f>
        <v>1</v>
      </c>
      <c r="G238" s="145">
        <f t="shared" ref="G238:G268" si="443">E238*G197/E197</f>
        <v>24</v>
      </c>
      <c r="H238" s="160">
        <f>G238*F238</f>
        <v>24</v>
      </c>
      <c r="I238" s="164">
        <f>IFERROR(IF(CEILING($H238*I233,1)=0,"",CEILING($H238*I233,1)),"")</f>
        <v>5</v>
      </c>
      <c r="J238" s="150" t="str">
        <f t="shared" ref="J238:R238" si="444">IFERROR(IF(CEILING($H238*J233,1)=0,"",CEILING($H238*J233,1)),"")</f>
        <v/>
      </c>
      <c r="K238" s="150" t="str">
        <f t="shared" si="444"/>
        <v/>
      </c>
      <c r="L238" s="150" t="str">
        <f t="shared" ref="L238" si="445">IFERROR(IF(CEILING($H238*L233,1)=0,"",CEILING($H238*L233,1)),"")</f>
        <v/>
      </c>
      <c r="M238" s="150" t="str">
        <f t="shared" si="444"/>
        <v/>
      </c>
      <c r="N238" s="150">
        <f t="shared" si="444"/>
        <v>8</v>
      </c>
      <c r="O238" s="150">
        <f t="shared" si="444"/>
        <v>8</v>
      </c>
      <c r="P238" s="150">
        <f t="shared" si="444"/>
        <v>5</v>
      </c>
      <c r="Q238" s="150">
        <f t="shared" si="444"/>
        <v>3</v>
      </c>
      <c r="R238" s="165">
        <f t="shared" si="444"/>
        <v>3</v>
      </c>
    </row>
    <row r="239" spans="1:19" x14ac:dyDescent="0.2">
      <c r="A239" s="118">
        <v>2</v>
      </c>
      <c r="B239" s="75">
        <v>213</v>
      </c>
      <c r="C239" s="143"/>
      <c r="D239" s="144" t="s">
        <v>157</v>
      </c>
      <c r="E239" s="153">
        <f>E238</f>
        <v>300</v>
      </c>
      <c r="F239" s="153">
        <f>F238</f>
        <v>1</v>
      </c>
      <c r="G239" s="145">
        <f t="shared" si="443"/>
        <v>48</v>
      </c>
      <c r="H239" s="160">
        <f t="shared" ref="H239:H272" si="446">G239*F239</f>
        <v>48</v>
      </c>
      <c r="I239" s="166">
        <f>IFERROR(IF(CEILING($H239*I233,1)=0,"",CEILING($H239*I233,1)),"")</f>
        <v>10</v>
      </c>
      <c r="J239" s="145" t="str">
        <f t="shared" ref="J239:R239" si="447">IFERROR(IF(CEILING($H239*J233,1)=0,"",CEILING($H239*J233,1)),"")</f>
        <v/>
      </c>
      <c r="K239" s="145" t="str">
        <f t="shared" si="447"/>
        <v/>
      </c>
      <c r="L239" s="145" t="str">
        <f t="shared" ref="L239" si="448">IFERROR(IF(CEILING($H239*L233,1)=0,"",CEILING($H239*L233,1)),"")</f>
        <v/>
      </c>
      <c r="M239" s="145" t="str">
        <f t="shared" si="447"/>
        <v/>
      </c>
      <c r="N239" s="145">
        <f t="shared" si="447"/>
        <v>15</v>
      </c>
      <c r="O239" s="145">
        <f t="shared" si="447"/>
        <v>15</v>
      </c>
      <c r="P239" s="145">
        <f t="shared" si="447"/>
        <v>10</v>
      </c>
      <c r="Q239" s="145">
        <f t="shared" si="447"/>
        <v>5</v>
      </c>
      <c r="R239" s="167">
        <f t="shared" si="447"/>
        <v>5</v>
      </c>
    </row>
    <row r="240" spans="1:19" x14ac:dyDescent="0.2">
      <c r="A240" s="118">
        <v>3</v>
      </c>
      <c r="B240" s="75">
        <v>214</v>
      </c>
      <c r="C240" s="143"/>
      <c r="D240" s="144" t="s">
        <v>158</v>
      </c>
      <c r="E240" s="153">
        <f t="shared" ref="E240:E272" si="449">E239</f>
        <v>300</v>
      </c>
      <c r="F240" s="153">
        <f t="shared" ref="F240:F272" si="450">F239</f>
        <v>1</v>
      </c>
      <c r="G240" s="145">
        <f t="shared" si="443"/>
        <v>12</v>
      </c>
      <c r="H240" s="160">
        <f t="shared" si="446"/>
        <v>12</v>
      </c>
      <c r="I240" s="166">
        <f>IFERROR(IF(CEILING($H240*I233,1)=0,"",CEILING($H240*I233,1)),"")</f>
        <v>3</v>
      </c>
      <c r="J240" s="145" t="str">
        <f t="shared" ref="J240:R240" si="451">IFERROR(IF(CEILING($H240*J233,1)=0,"",CEILING($H240*J233,1)),"")</f>
        <v/>
      </c>
      <c r="K240" s="145" t="str">
        <f t="shared" si="451"/>
        <v/>
      </c>
      <c r="L240" s="145" t="str">
        <f t="shared" ref="L240" si="452">IFERROR(IF(CEILING($H240*L233,1)=0,"",CEILING($H240*L233,1)),"")</f>
        <v/>
      </c>
      <c r="M240" s="145" t="str">
        <f t="shared" si="451"/>
        <v/>
      </c>
      <c r="N240" s="145">
        <f t="shared" si="451"/>
        <v>4</v>
      </c>
      <c r="O240" s="145">
        <f t="shared" si="451"/>
        <v>4</v>
      </c>
      <c r="P240" s="145">
        <f t="shared" si="451"/>
        <v>3</v>
      </c>
      <c r="Q240" s="145">
        <f t="shared" si="451"/>
        <v>2</v>
      </c>
      <c r="R240" s="167">
        <f t="shared" si="451"/>
        <v>2</v>
      </c>
    </row>
    <row r="241" spans="1:18" x14ac:dyDescent="0.2">
      <c r="A241" s="118">
        <v>4</v>
      </c>
      <c r="B241" s="75">
        <v>215</v>
      </c>
      <c r="C241" s="143"/>
      <c r="D241" s="144" t="s">
        <v>159</v>
      </c>
      <c r="E241" s="153">
        <f t="shared" si="449"/>
        <v>300</v>
      </c>
      <c r="F241" s="153">
        <f t="shared" si="450"/>
        <v>1</v>
      </c>
      <c r="G241" s="145">
        <f t="shared" si="443"/>
        <v>24</v>
      </c>
      <c r="H241" s="160">
        <f t="shared" si="446"/>
        <v>24</v>
      </c>
      <c r="I241" s="166">
        <f>IFERROR(IF(CEILING($H241*I233,1)=0,"",CEILING($H241*I233,1)),"")</f>
        <v>5</v>
      </c>
      <c r="J241" s="145" t="str">
        <f t="shared" ref="J241:R241" si="453">IFERROR(IF(CEILING($H241*J233,1)=0,"",CEILING($H241*J233,1)),"")</f>
        <v/>
      </c>
      <c r="K241" s="145" t="str">
        <f t="shared" si="453"/>
        <v/>
      </c>
      <c r="L241" s="145" t="str">
        <f t="shared" ref="L241" si="454">IFERROR(IF(CEILING($H241*L233,1)=0,"",CEILING($H241*L233,1)),"")</f>
        <v/>
      </c>
      <c r="M241" s="145" t="str">
        <f t="shared" si="453"/>
        <v/>
      </c>
      <c r="N241" s="145">
        <f t="shared" si="453"/>
        <v>8</v>
      </c>
      <c r="O241" s="145">
        <f t="shared" si="453"/>
        <v>8</v>
      </c>
      <c r="P241" s="145">
        <f t="shared" si="453"/>
        <v>5</v>
      </c>
      <c r="Q241" s="145">
        <f t="shared" si="453"/>
        <v>3</v>
      </c>
      <c r="R241" s="167">
        <f t="shared" si="453"/>
        <v>3</v>
      </c>
    </row>
    <row r="242" spans="1:18" x14ac:dyDescent="0.2">
      <c r="A242" s="118">
        <v>5</v>
      </c>
      <c r="B242" s="75">
        <v>216</v>
      </c>
      <c r="C242" s="143"/>
      <c r="D242" s="144" t="s">
        <v>160</v>
      </c>
      <c r="E242" s="153">
        <f t="shared" si="449"/>
        <v>300</v>
      </c>
      <c r="F242" s="153">
        <f t="shared" si="450"/>
        <v>1</v>
      </c>
      <c r="G242" s="145">
        <f t="shared" si="443"/>
        <v>12</v>
      </c>
      <c r="H242" s="160">
        <f t="shared" si="446"/>
        <v>12</v>
      </c>
      <c r="I242" s="166">
        <f>IFERROR(IF(CEILING($H242*I233,1)=0,"",CEILING($H242*I233,1)),"")</f>
        <v>3</v>
      </c>
      <c r="J242" s="145" t="str">
        <f t="shared" ref="J242:R242" si="455">IFERROR(IF(CEILING($H242*J233,1)=0,"",CEILING($H242*J233,1)),"")</f>
        <v/>
      </c>
      <c r="K242" s="145" t="str">
        <f t="shared" si="455"/>
        <v/>
      </c>
      <c r="L242" s="145" t="str">
        <f t="shared" ref="L242" si="456">IFERROR(IF(CEILING($H242*L233,1)=0,"",CEILING($H242*L233,1)),"")</f>
        <v/>
      </c>
      <c r="M242" s="145" t="str">
        <f t="shared" si="455"/>
        <v/>
      </c>
      <c r="N242" s="145">
        <f t="shared" si="455"/>
        <v>4</v>
      </c>
      <c r="O242" s="145">
        <f t="shared" si="455"/>
        <v>4</v>
      </c>
      <c r="P242" s="145">
        <f t="shared" si="455"/>
        <v>3</v>
      </c>
      <c r="Q242" s="145">
        <f t="shared" si="455"/>
        <v>2</v>
      </c>
      <c r="R242" s="167">
        <f t="shared" si="455"/>
        <v>2</v>
      </c>
    </row>
    <row r="243" spans="1:18" x14ac:dyDescent="0.2">
      <c r="A243" s="118">
        <v>6</v>
      </c>
      <c r="B243" s="75">
        <v>217</v>
      </c>
      <c r="C243" s="143"/>
      <c r="D243" s="144" t="s">
        <v>161</v>
      </c>
      <c r="E243" s="153">
        <f t="shared" si="449"/>
        <v>300</v>
      </c>
      <c r="F243" s="153">
        <f t="shared" si="450"/>
        <v>1</v>
      </c>
      <c r="G243" s="145">
        <f t="shared" si="443"/>
        <v>36</v>
      </c>
      <c r="H243" s="160">
        <f t="shared" si="446"/>
        <v>36</v>
      </c>
      <c r="I243" s="166">
        <f>IFERROR(IF(CEILING($H243*I233,1)=0,"",CEILING($H243*I233,1)),"")</f>
        <v>8</v>
      </c>
      <c r="J243" s="145" t="str">
        <f t="shared" ref="J243:R243" si="457">IFERROR(IF(CEILING($H243*J233,1)=0,"",CEILING($H243*J233,1)),"")</f>
        <v/>
      </c>
      <c r="K243" s="145" t="str">
        <f t="shared" si="457"/>
        <v/>
      </c>
      <c r="L243" s="145" t="str">
        <f t="shared" ref="L243" si="458">IFERROR(IF(CEILING($H243*L233,1)=0,"",CEILING($H243*L233,1)),"")</f>
        <v/>
      </c>
      <c r="M243" s="145" t="str">
        <f t="shared" si="457"/>
        <v/>
      </c>
      <c r="N243" s="145">
        <f t="shared" si="457"/>
        <v>11</v>
      </c>
      <c r="O243" s="145">
        <f t="shared" si="457"/>
        <v>11</v>
      </c>
      <c r="P243" s="145">
        <f t="shared" si="457"/>
        <v>8</v>
      </c>
      <c r="Q243" s="145">
        <f t="shared" si="457"/>
        <v>4</v>
      </c>
      <c r="R243" s="167">
        <f t="shared" si="457"/>
        <v>4</v>
      </c>
    </row>
    <row r="244" spans="1:18" x14ac:dyDescent="0.2">
      <c r="A244" s="118">
        <v>7</v>
      </c>
      <c r="B244" s="75">
        <v>218</v>
      </c>
      <c r="C244" s="143"/>
      <c r="D244" s="144" t="s">
        <v>162</v>
      </c>
      <c r="E244" s="153">
        <f t="shared" si="449"/>
        <v>300</v>
      </c>
      <c r="F244" s="153">
        <f t="shared" si="450"/>
        <v>1</v>
      </c>
      <c r="G244" s="145">
        <f t="shared" si="443"/>
        <v>24</v>
      </c>
      <c r="H244" s="160">
        <f t="shared" si="446"/>
        <v>24</v>
      </c>
      <c r="I244" s="166">
        <f>IFERROR(IF(CEILING($H244*I233,1)=0,"",CEILING($H244*I233,1)),"")</f>
        <v>5</v>
      </c>
      <c r="J244" s="145" t="str">
        <f t="shared" ref="J244:R244" si="459">IFERROR(IF(CEILING($H244*J233,1)=0,"",CEILING($H244*J233,1)),"")</f>
        <v/>
      </c>
      <c r="K244" s="145" t="str">
        <f t="shared" si="459"/>
        <v/>
      </c>
      <c r="L244" s="145" t="str">
        <f t="shared" ref="L244" si="460">IFERROR(IF(CEILING($H244*L233,1)=0,"",CEILING($H244*L233,1)),"")</f>
        <v/>
      </c>
      <c r="M244" s="145" t="str">
        <f t="shared" si="459"/>
        <v/>
      </c>
      <c r="N244" s="145">
        <f t="shared" si="459"/>
        <v>8</v>
      </c>
      <c r="O244" s="145">
        <f t="shared" si="459"/>
        <v>8</v>
      </c>
      <c r="P244" s="145">
        <f t="shared" si="459"/>
        <v>5</v>
      </c>
      <c r="Q244" s="145">
        <f t="shared" si="459"/>
        <v>3</v>
      </c>
      <c r="R244" s="167">
        <f t="shared" si="459"/>
        <v>3</v>
      </c>
    </row>
    <row r="245" spans="1:18" x14ac:dyDescent="0.2">
      <c r="A245" s="118">
        <v>8</v>
      </c>
      <c r="B245" s="75">
        <v>219</v>
      </c>
      <c r="C245" s="143"/>
      <c r="D245" s="144" t="s">
        <v>163</v>
      </c>
      <c r="E245" s="153">
        <f t="shared" si="449"/>
        <v>300</v>
      </c>
      <c r="F245" s="153">
        <f t="shared" si="450"/>
        <v>1</v>
      </c>
      <c r="G245" s="145">
        <f t="shared" si="443"/>
        <v>24</v>
      </c>
      <c r="H245" s="160">
        <f t="shared" si="446"/>
        <v>24</v>
      </c>
      <c r="I245" s="166">
        <f>IFERROR(IF(CEILING($H245*I233,1)=0,"",CEILING($H245*I233,1)),"")</f>
        <v>5</v>
      </c>
      <c r="J245" s="145" t="str">
        <f t="shared" ref="J245:R245" si="461">IFERROR(IF(CEILING($H245*J233,1)=0,"",CEILING($H245*J233,1)),"")</f>
        <v/>
      </c>
      <c r="K245" s="145" t="str">
        <f t="shared" si="461"/>
        <v/>
      </c>
      <c r="L245" s="145" t="str">
        <f t="shared" ref="L245" si="462">IFERROR(IF(CEILING($H245*L233,1)=0,"",CEILING($H245*L233,1)),"")</f>
        <v/>
      </c>
      <c r="M245" s="145" t="str">
        <f t="shared" si="461"/>
        <v/>
      </c>
      <c r="N245" s="145">
        <f t="shared" si="461"/>
        <v>8</v>
      </c>
      <c r="O245" s="145">
        <f t="shared" si="461"/>
        <v>8</v>
      </c>
      <c r="P245" s="145">
        <f t="shared" si="461"/>
        <v>5</v>
      </c>
      <c r="Q245" s="145">
        <f t="shared" si="461"/>
        <v>3</v>
      </c>
      <c r="R245" s="167">
        <f t="shared" si="461"/>
        <v>3</v>
      </c>
    </row>
    <row r="246" spans="1:18" x14ac:dyDescent="0.2">
      <c r="A246" s="118">
        <v>9</v>
      </c>
      <c r="B246" s="75">
        <v>220</v>
      </c>
      <c r="C246" s="143"/>
      <c r="D246" s="144" t="s">
        <v>164</v>
      </c>
      <c r="E246" s="153">
        <f t="shared" si="449"/>
        <v>300</v>
      </c>
      <c r="F246" s="153">
        <f t="shared" si="450"/>
        <v>1</v>
      </c>
      <c r="G246" s="145">
        <f t="shared" si="443"/>
        <v>12</v>
      </c>
      <c r="H246" s="160">
        <f t="shared" si="446"/>
        <v>12</v>
      </c>
      <c r="I246" s="166">
        <f>IFERROR(IF(CEILING($H246*I233,1)=0,"",CEILING($H246*I233,1)),"")</f>
        <v>3</v>
      </c>
      <c r="J246" s="145" t="str">
        <f t="shared" ref="J246:R246" si="463">IFERROR(IF(CEILING($H246*J233,1)=0,"",CEILING($H246*J233,1)),"")</f>
        <v/>
      </c>
      <c r="K246" s="145" t="str">
        <f t="shared" si="463"/>
        <v/>
      </c>
      <c r="L246" s="145" t="str">
        <f t="shared" ref="L246" si="464">IFERROR(IF(CEILING($H246*L233,1)=0,"",CEILING($H246*L233,1)),"")</f>
        <v/>
      </c>
      <c r="M246" s="145" t="str">
        <f t="shared" si="463"/>
        <v/>
      </c>
      <c r="N246" s="145">
        <f t="shared" si="463"/>
        <v>4</v>
      </c>
      <c r="O246" s="145">
        <f t="shared" si="463"/>
        <v>4</v>
      </c>
      <c r="P246" s="145">
        <f t="shared" si="463"/>
        <v>3</v>
      </c>
      <c r="Q246" s="145">
        <f t="shared" si="463"/>
        <v>2</v>
      </c>
      <c r="R246" s="167">
        <f t="shared" si="463"/>
        <v>2</v>
      </c>
    </row>
    <row r="247" spans="1:18" x14ac:dyDescent="0.2">
      <c r="A247" s="118">
        <v>10</v>
      </c>
      <c r="B247" s="75">
        <v>221</v>
      </c>
      <c r="C247" s="143"/>
      <c r="D247" s="144" t="s">
        <v>165</v>
      </c>
      <c r="E247" s="153">
        <f t="shared" si="449"/>
        <v>300</v>
      </c>
      <c r="F247" s="153">
        <f t="shared" si="450"/>
        <v>1</v>
      </c>
      <c r="G247" s="145">
        <f t="shared" si="443"/>
        <v>144</v>
      </c>
      <c r="H247" s="160">
        <f t="shared" si="446"/>
        <v>144</v>
      </c>
      <c r="I247" s="166">
        <f>IFERROR(IF(CEILING($H247*I233,1)=0,"",CEILING($H247*I233,1)),"")</f>
        <v>29</v>
      </c>
      <c r="J247" s="145" t="str">
        <f t="shared" ref="J247:R247" si="465">IFERROR(IF(CEILING($H247*J233,1)=0,"",CEILING($H247*J233,1)),"")</f>
        <v/>
      </c>
      <c r="K247" s="145" t="str">
        <f t="shared" si="465"/>
        <v/>
      </c>
      <c r="L247" s="145" t="str">
        <f t="shared" ref="L247" si="466">IFERROR(IF(CEILING($H247*L233,1)=0,"",CEILING($H247*L233,1)),"")</f>
        <v/>
      </c>
      <c r="M247" s="145" t="str">
        <f t="shared" si="465"/>
        <v/>
      </c>
      <c r="N247" s="145">
        <f t="shared" si="465"/>
        <v>44</v>
      </c>
      <c r="O247" s="145">
        <f t="shared" si="465"/>
        <v>44</v>
      </c>
      <c r="P247" s="145">
        <f t="shared" si="465"/>
        <v>29</v>
      </c>
      <c r="Q247" s="145">
        <f t="shared" si="465"/>
        <v>15</v>
      </c>
      <c r="R247" s="167">
        <f t="shared" si="465"/>
        <v>15</v>
      </c>
    </row>
    <row r="248" spans="1:18" x14ac:dyDescent="0.2">
      <c r="A248" s="118">
        <v>11</v>
      </c>
      <c r="B248" s="75">
        <v>222</v>
      </c>
      <c r="C248" s="143"/>
      <c r="D248" s="144" t="s">
        <v>166</v>
      </c>
      <c r="E248" s="153">
        <f t="shared" si="449"/>
        <v>300</v>
      </c>
      <c r="F248" s="153">
        <f t="shared" si="450"/>
        <v>1</v>
      </c>
      <c r="G248" s="145">
        <f t="shared" si="443"/>
        <v>36</v>
      </c>
      <c r="H248" s="160">
        <f t="shared" si="446"/>
        <v>36</v>
      </c>
      <c r="I248" s="166">
        <f>IFERROR(IF(CEILING($H248*I233,1)=0,"",CEILING($H248*I233,1)),"")</f>
        <v>8</v>
      </c>
      <c r="J248" s="145" t="str">
        <f t="shared" ref="J248:R248" si="467">IFERROR(IF(CEILING($H248*J233,1)=0,"",CEILING($H248*J233,1)),"")</f>
        <v/>
      </c>
      <c r="K248" s="145" t="str">
        <f t="shared" si="467"/>
        <v/>
      </c>
      <c r="L248" s="145" t="str">
        <f t="shared" ref="L248" si="468">IFERROR(IF(CEILING($H248*L233,1)=0,"",CEILING($H248*L233,1)),"")</f>
        <v/>
      </c>
      <c r="M248" s="145" t="str">
        <f t="shared" si="467"/>
        <v/>
      </c>
      <c r="N248" s="145">
        <f t="shared" si="467"/>
        <v>11</v>
      </c>
      <c r="O248" s="145">
        <f t="shared" si="467"/>
        <v>11</v>
      </c>
      <c r="P248" s="145">
        <f t="shared" si="467"/>
        <v>8</v>
      </c>
      <c r="Q248" s="145">
        <f t="shared" si="467"/>
        <v>4</v>
      </c>
      <c r="R248" s="167">
        <f t="shared" si="467"/>
        <v>4</v>
      </c>
    </row>
    <row r="249" spans="1:18" x14ac:dyDescent="0.2">
      <c r="A249" s="118">
        <v>12</v>
      </c>
      <c r="B249" s="75">
        <v>223</v>
      </c>
      <c r="C249" s="143"/>
      <c r="D249" s="144" t="s">
        <v>167</v>
      </c>
      <c r="E249" s="153">
        <f t="shared" si="449"/>
        <v>300</v>
      </c>
      <c r="F249" s="153">
        <f t="shared" si="450"/>
        <v>1</v>
      </c>
      <c r="G249" s="145">
        <f t="shared" si="443"/>
        <v>72</v>
      </c>
      <c r="H249" s="160">
        <f t="shared" si="446"/>
        <v>72</v>
      </c>
      <c r="I249" s="166">
        <f>IFERROR(IF(CEILING($H249*I233,1)=0,"",CEILING($H249*I233,1)),"")</f>
        <v>15</v>
      </c>
      <c r="J249" s="145" t="str">
        <f t="shared" ref="J249:R249" si="469">IFERROR(IF(CEILING($H249*J233,1)=0,"",CEILING($H249*J233,1)),"")</f>
        <v/>
      </c>
      <c r="K249" s="145" t="str">
        <f t="shared" si="469"/>
        <v/>
      </c>
      <c r="L249" s="145" t="str">
        <f t="shared" ref="L249" si="470">IFERROR(IF(CEILING($H249*L233,1)=0,"",CEILING($H249*L233,1)),"")</f>
        <v/>
      </c>
      <c r="M249" s="145" t="str">
        <f t="shared" si="469"/>
        <v/>
      </c>
      <c r="N249" s="145">
        <f t="shared" si="469"/>
        <v>22</v>
      </c>
      <c r="O249" s="145">
        <f t="shared" si="469"/>
        <v>22</v>
      </c>
      <c r="P249" s="145">
        <f t="shared" si="469"/>
        <v>15</v>
      </c>
      <c r="Q249" s="145">
        <f t="shared" si="469"/>
        <v>8</v>
      </c>
      <c r="R249" s="167">
        <f t="shared" si="469"/>
        <v>8</v>
      </c>
    </row>
    <row r="250" spans="1:18" x14ac:dyDescent="0.2">
      <c r="A250" s="118">
        <v>13</v>
      </c>
      <c r="B250" s="75">
        <v>224</v>
      </c>
      <c r="C250" s="143"/>
      <c r="D250" s="144" t="s">
        <v>168</v>
      </c>
      <c r="E250" s="153">
        <f t="shared" si="449"/>
        <v>300</v>
      </c>
      <c r="F250" s="153">
        <f t="shared" si="450"/>
        <v>1</v>
      </c>
      <c r="G250" s="145">
        <f t="shared" si="443"/>
        <v>36</v>
      </c>
      <c r="H250" s="160">
        <f t="shared" si="446"/>
        <v>36</v>
      </c>
      <c r="I250" s="166">
        <f>IFERROR(IF(CEILING($H250*I233,1)=0,"",CEILING($H250*I233,1)),"")</f>
        <v>8</v>
      </c>
      <c r="J250" s="145" t="str">
        <f t="shared" ref="J250:R250" si="471">IFERROR(IF(CEILING($H250*J233,1)=0,"",CEILING($H250*J233,1)),"")</f>
        <v/>
      </c>
      <c r="K250" s="145" t="str">
        <f t="shared" si="471"/>
        <v/>
      </c>
      <c r="L250" s="145" t="str">
        <f t="shared" ref="L250" si="472">IFERROR(IF(CEILING($H250*L233,1)=0,"",CEILING($H250*L233,1)),"")</f>
        <v/>
      </c>
      <c r="M250" s="145" t="str">
        <f t="shared" si="471"/>
        <v/>
      </c>
      <c r="N250" s="145">
        <f t="shared" si="471"/>
        <v>11</v>
      </c>
      <c r="O250" s="145">
        <f t="shared" si="471"/>
        <v>11</v>
      </c>
      <c r="P250" s="145">
        <f t="shared" si="471"/>
        <v>8</v>
      </c>
      <c r="Q250" s="145">
        <f t="shared" si="471"/>
        <v>4</v>
      </c>
      <c r="R250" s="167">
        <f t="shared" si="471"/>
        <v>4</v>
      </c>
    </row>
    <row r="251" spans="1:18" x14ac:dyDescent="0.2">
      <c r="A251" s="118">
        <v>14</v>
      </c>
      <c r="B251" s="75">
        <v>225</v>
      </c>
      <c r="C251" s="143"/>
      <c r="D251" s="144" t="s">
        <v>169</v>
      </c>
      <c r="E251" s="153">
        <f t="shared" si="449"/>
        <v>300</v>
      </c>
      <c r="F251" s="153">
        <f t="shared" si="450"/>
        <v>1</v>
      </c>
      <c r="G251" s="145">
        <f t="shared" si="443"/>
        <v>144</v>
      </c>
      <c r="H251" s="160">
        <f t="shared" si="446"/>
        <v>144</v>
      </c>
      <c r="I251" s="166">
        <f>IFERROR(IF(CEILING($H251*I233,1)=0,"",CEILING($H251*I233,1)),"")</f>
        <v>29</v>
      </c>
      <c r="J251" s="145" t="str">
        <f t="shared" ref="J251:R251" si="473">IFERROR(IF(CEILING($H251*J233,1)=0,"",CEILING($H251*J233,1)),"")</f>
        <v/>
      </c>
      <c r="K251" s="145" t="str">
        <f t="shared" si="473"/>
        <v/>
      </c>
      <c r="L251" s="145" t="str">
        <f t="shared" ref="L251" si="474">IFERROR(IF(CEILING($H251*L233,1)=0,"",CEILING($H251*L233,1)),"")</f>
        <v/>
      </c>
      <c r="M251" s="145" t="str">
        <f t="shared" si="473"/>
        <v/>
      </c>
      <c r="N251" s="145">
        <f t="shared" si="473"/>
        <v>44</v>
      </c>
      <c r="O251" s="145">
        <f t="shared" si="473"/>
        <v>44</v>
      </c>
      <c r="P251" s="145">
        <f t="shared" si="473"/>
        <v>29</v>
      </c>
      <c r="Q251" s="145">
        <f t="shared" si="473"/>
        <v>15</v>
      </c>
      <c r="R251" s="167">
        <f t="shared" si="473"/>
        <v>15</v>
      </c>
    </row>
    <row r="252" spans="1:18" x14ac:dyDescent="0.2">
      <c r="A252" s="118">
        <v>15</v>
      </c>
      <c r="B252" s="75">
        <v>226</v>
      </c>
      <c r="C252" s="143"/>
      <c r="D252" s="144" t="s">
        <v>170</v>
      </c>
      <c r="E252" s="153">
        <f t="shared" si="449"/>
        <v>300</v>
      </c>
      <c r="F252" s="153">
        <f t="shared" si="450"/>
        <v>1</v>
      </c>
      <c r="G252" s="145">
        <f t="shared" si="443"/>
        <v>48</v>
      </c>
      <c r="H252" s="160">
        <f t="shared" si="446"/>
        <v>48</v>
      </c>
      <c r="I252" s="166">
        <f>IFERROR(IF(CEILING($H252*I233,1)=0,"",CEILING($H252*I233,1)),"")</f>
        <v>10</v>
      </c>
      <c r="J252" s="145" t="str">
        <f t="shared" ref="J252:R252" si="475">IFERROR(IF(CEILING($H252*J233,1)=0,"",CEILING($H252*J233,1)),"")</f>
        <v/>
      </c>
      <c r="K252" s="145" t="str">
        <f t="shared" si="475"/>
        <v/>
      </c>
      <c r="L252" s="145" t="str">
        <f t="shared" ref="L252" si="476">IFERROR(IF(CEILING($H252*L233,1)=0,"",CEILING($H252*L233,1)),"")</f>
        <v/>
      </c>
      <c r="M252" s="145" t="str">
        <f t="shared" si="475"/>
        <v/>
      </c>
      <c r="N252" s="145">
        <f t="shared" si="475"/>
        <v>15</v>
      </c>
      <c r="O252" s="145">
        <f t="shared" si="475"/>
        <v>15</v>
      </c>
      <c r="P252" s="145">
        <f t="shared" si="475"/>
        <v>10</v>
      </c>
      <c r="Q252" s="145">
        <f t="shared" si="475"/>
        <v>5</v>
      </c>
      <c r="R252" s="167">
        <f t="shared" si="475"/>
        <v>5</v>
      </c>
    </row>
    <row r="253" spans="1:18" x14ac:dyDescent="0.2">
      <c r="A253" s="118">
        <v>16</v>
      </c>
      <c r="B253" s="75">
        <v>227</v>
      </c>
      <c r="C253" s="143"/>
      <c r="D253" s="144" t="s">
        <v>171</v>
      </c>
      <c r="E253" s="153">
        <f t="shared" si="449"/>
        <v>300</v>
      </c>
      <c r="F253" s="153">
        <f t="shared" si="450"/>
        <v>1</v>
      </c>
      <c r="G253" s="145">
        <f t="shared" si="443"/>
        <v>144</v>
      </c>
      <c r="H253" s="160">
        <f t="shared" si="446"/>
        <v>144</v>
      </c>
      <c r="I253" s="166">
        <f t="shared" ref="I253:R253" si="477">IFERROR(IF(CEILING($H253*I233,1)=0,"",CEILING($H253*I233,1)),"")</f>
        <v>29</v>
      </c>
      <c r="J253" s="145" t="str">
        <f t="shared" si="477"/>
        <v/>
      </c>
      <c r="K253" s="145" t="str">
        <f t="shared" si="477"/>
        <v/>
      </c>
      <c r="L253" s="145" t="str">
        <f t="shared" ref="L253" si="478">IFERROR(IF(CEILING($H253*L233,1)=0,"",CEILING($H253*L233,1)),"")</f>
        <v/>
      </c>
      <c r="M253" s="145" t="str">
        <f t="shared" si="477"/>
        <v/>
      </c>
      <c r="N253" s="145">
        <f t="shared" si="477"/>
        <v>44</v>
      </c>
      <c r="O253" s="145">
        <f t="shared" si="477"/>
        <v>44</v>
      </c>
      <c r="P253" s="145">
        <f t="shared" si="477"/>
        <v>29</v>
      </c>
      <c r="Q253" s="145">
        <f t="shared" si="477"/>
        <v>15</v>
      </c>
      <c r="R253" s="167">
        <f t="shared" si="477"/>
        <v>15</v>
      </c>
    </row>
    <row r="254" spans="1:18" x14ac:dyDescent="0.2">
      <c r="A254" s="118">
        <v>17</v>
      </c>
      <c r="B254" s="75">
        <v>228</v>
      </c>
      <c r="C254" s="143"/>
      <c r="D254" s="144" t="s">
        <v>172</v>
      </c>
      <c r="E254" s="153">
        <f t="shared" si="449"/>
        <v>300</v>
      </c>
      <c r="F254" s="153">
        <f t="shared" si="450"/>
        <v>1</v>
      </c>
      <c r="G254" s="145">
        <f t="shared" si="443"/>
        <v>48</v>
      </c>
      <c r="H254" s="160">
        <f t="shared" si="446"/>
        <v>48</v>
      </c>
      <c r="I254" s="166">
        <f t="shared" ref="I254:R254" si="479">IFERROR(IF(CEILING($H254*I233,1)=0,"",CEILING($H254*I233,1)),"")</f>
        <v>10</v>
      </c>
      <c r="J254" s="145" t="str">
        <f t="shared" si="479"/>
        <v/>
      </c>
      <c r="K254" s="145" t="str">
        <f t="shared" si="479"/>
        <v/>
      </c>
      <c r="L254" s="145" t="str">
        <f t="shared" ref="L254" si="480">IFERROR(IF(CEILING($H254*L233,1)=0,"",CEILING($H254*L233,1)),"")</f>
        <v/>
      </c>
      <c r="M254" s="145" t="str">
        <f t="shared" si="479"/>
        <v/>
      </c>
      <c r="N254" s="145">
        <f t="shared" si="479"/>
        <v>15</v>
      </c>
      <c r="O254" s="145">
        <f t="shared" si="479"/>
        <v>15</v>
      </c>
      <c r="P254" s="145">
        <f t="shared" si="479"/>
        <v>10</v>
      </c>
      <c r="Q254" s="145">
        <f t="shared" si="479"/>
        <v>5</v>
      </c>
      <c r="R254" s="167">
        <f t="shared" si="479"/>
        <v>5</v>
      </c>
    </row>
    <row r="255" spans="1:18" x14ac:dyDescent="0.2">
      <c r="A255" s="118">
        <v>18</v>
      </c>
      <c r="B255" s="75">
        <v>229</v>
      </c>
      <c r="C255" s="143"/>
      <c r="D255" s="144" t="s">
        <v>173</v>
      </c>
      <c r="E255" s="153">
        <f t="shared" si="449"/>
        <v>300</v>
      </c>
      <c r="F255" s="153">
        <f t="shared" si="450"/>
        <v>1</v>
      </c>
      <c r="G255" s="145">
        <f t="shared" si="443"/>
        <v>240</v>
      </c>
      <c r="H255" s="160">
        <f t="shared" si="446"/>
        <v>240</v>
      </c>
      <c r="I255" s="166">
        <f t="shared" ref="I255:R255" si="481">IFERROR(IF(CEILING($H255*I233,1)=0,"",CEILING($H255*I233,1)),"")</f>
        <v>48</v>
      </c>
      <c r="J255" s="145" t="str">
        <f t="shared" si="481"/>
        <v/>
      </c>
      <c r="K255" s="145" t="str">
        <f t="shared" si="481"/>
        <v/>
      </c>
      <c r="L255" s="145" t="str">
        <f t="shared" ref="L255" si="482">IFERROR(IF(CEILING($H255*L233,1)=0,"",CEILING($H255*L233,1)),"")</f>
        <v/>
      </c>
      <c r="M255" s="145" t="str">
        <f t="shared" si="481"/>
        <v/>
      </c>
      <c r="N255" s="145">
        <f t="shared" si="481"/>
        <v>72</v>
      </c>
      <c r="O255" s="145">
        <f t="shared" si="481"/>
        <v>72</v>
      </c>
      <c r="P255" s="145">
        <f t="shared" si="481"/>
        <v>48</v>
      </c>
      <c r="Q255" s="145">
        <f t="shared" si="481"/>
        <v>24</v>
      </c>
      <c r="R255" s="167">
        <f t="shared" si="481"/>
        <v>24</v>
      </c>
    </row>
    <row r="256" spans="1:18" x14ac:dyDescent="0.2">
      <c r="A256" s="118">
        <v>19</v>
      </c>
      <c r="B256" s="75">
        <v>230</v>
      </c>
      <c r="C256" s="143"/>
      <c r="D256" s="144" t="s">
        <v>174</v>
      </c>
      <c r="E256" s="153">
        <f t="shared" si="449"/>
        <v>300</v>
      </c>
      <c r="F256" s="153">
        <f t="shared" si="450"/>
        <v>1</v>
      </c>
      <c r="G256" s="145">
        <f t="shared" si="443"/>
        <v>48</v>
      </c>
      <c r="H256" s="160">
        <f t="shared" si="446"/>
        <v>48</v>
      </c>
      <c r="I256" s="166">
        <f t="shared" ref="I256:R256" si="483">IFERROR(IF(CEILING($H256*I233,1)=0,"",CEILING($H256*I233,1)),"")</f>
        <v>10</v>
      </c>
      <c r="J256" s="145" t="str">
        <f t="shared" si="483"/>
        <v/>
      </c>
      <c r="K256" s="145" t="str">
        <f t="shared" si="483"/>
        <v/>
      </c>
      <c r="L256" s="145" t="str">
        <f t="shared" ref="L256" si="484">IFERROR(IF(CEILING($H256*L233,1)=0,"",CEILING($H256*L233,1)),"")</f>
        <v/>
      </c>
      <c r="M256" s="145" t="str">
        <f t="shared" si="483"/>
        <v/>
      </c>
      <c r="N256" s="145">
        <f t="shared" si="483"/>
        <v>15</v>
      </c>
      <c r="O256" s="145">
        <f t="shared" si="483"/>
        <v>15</v>
      </c>
      <c r="P256" s="145">
        <f t="shared" si="483"/>
        <v>10</v>
      </c>
      <c r="Q256" s="145">
        <f t="shared" si="483"/>
        <v>5</v>
      </c>
      <c r="R256" s="167">
        <f t="shared" si="483"/>
        <v>5</v>
      </c>
    </row>
    <row r="257" spans="1:18" x14ac:dyDescent="0.2">
      <c r="A257" s="118">
        <v>20</v>
      </c>
      <c r="B257" s="75">
        <v>231</v>
      </c>
      <c r="C257" s="143"/>
      <c r="D257" s="144" t="s">
        <v>175</v>
      </c>
      <c r="E257" s="153">
        <f t="shared" si="449"/>
        <v>300</v>
      </c>
      <c r="F257" s="153">
        <f t="shared" si="450"/>
        <v>1</v>
      </c>
      <c r="G257" s="145">
        <f t="shared" si="443"/>
        <v>96</v>
      </c>
      <c r="H257" s="160">
        <f t="shared" si="446"/>
        <v>96</v>
      </c>
      <c r="I257" s="166">
        <f t="shared" ref="I257:R257" si="485">IFERROR(IF(CEILING($H257*I233,1)=0,"",CEILING($H257*I233,1)),"")</f>
        <v>20</v>
      </c>
      <c r="J257" s="145" t="str">
        <f t="shared" si="485"/>
        <v/>
      </c>
      <c r="K257" s="145" t="str">
        <f t="shared" si="485"/>
        <v/>
      </c>
      <c r="L257" s="145" t="str">
        <f t="shared" ref="L257" si="486">IFERROR(IF(CEILING($H257*L233,1)=0,"",CEILING($H257*L233,1)),"")</f>
        <v/>
      </c>
      <c r="M257" s="145" t="str">
        <f t="shared" si="485"/>
        <v/>
      </c>
      <c r="N257" s="145">
        <f t="shared" si="485"/>
        <v>29</v>
      </c>
      <c r="O257" s="145">
        <f t="shared" si="485"/>
        <v>29</v>
      </c>
      <c r="P257" s="145">
        <f t="shared" si="485"/>
        <v>20</v>
      </c>
      <c r="Q257" s="145">
        <f t="shared" si="485"/>
        <v>10</v>
      </c>
      <c r="R257" s="167">
        <f t="shared" si="485"/>
        <v>10</v>
      </c>
    </row>
    <row r="258" spans="1:18" x14ac:dyDescent="0.2">
      <c r="A258" s="118">
        <v>21</v>
      </c>
      <c r="B258" s="75">
        <v>232</v>
      </c>
      <c r="C258" s="143"/>
      <c r="D258" s="144" t="s">
        <v>176</v>
      </c>
      <c r="E258" s="153">
        <f t="shared" si="449"/>
        <v>300</v>
      </c>
      <c r="F258" s="153">
        <f t="shared" si="450"/>
        <v>1</v>
      </c>
      <c r="G258" s="145">
        <f t="shared" si="443"/>
        <v>240</v>
      </c>
      <c r="H258" s="160">
        <f t="shared" si="446"/>
        <v>240</v>
      </c>
      <c r="I258" s="166">
        <f t="shared" ref="I258:R258" si="487">IFERROR(IF(CEILING($H258*I233,1)=0,"",CEILING($H258*I233,1)),"")</f>
        <v>48</v>
      </c>
      <c r="J258" s="145" t="str">
        <f t="shared" si="487"/>
        <v/>
      </c>
      <c r="K258" s="145" t="str">
        <f t="shared" si="487"/>
        <v/>
      </c>
      <c r="L258" s="145" t="str">
        <f t="shared" ref="L258" si="488">IFERROR(IF(CEILING($H258*L233,1)=0,"",CEILING($H258*L233,1)),"")</f>
        <v/>
      </c>
      <c r="M258" s="145" t="str">
        <f t="shared" si="487"/>
        <v/>
      </c>
      <c r="N258" s="145">
        <f t="shared" si="487"/>
        <v>72</v>
      </c>
      <c r="O258" s="145">
        <f t="shared" si="487"/>
        <v>72</v>
      </c>
      <c r="P258" s="145">
        <f t="shared" si="487"/>
        <v>48</v>
      </c>
      <c r="Q258" s="145">
        <f t="shared" si="487"/>
        <v>24</v>
      </c>
      <c r="R258" s="167">
        <f t="shared" si="487"/>
        <v>24</v>
      </c>
    </row>
    <row r="259" spans="1:18" x14ac:dyDescent="0.2">
      <c r="A259" s="118">
        <v>22</v>
      </c>
      <c r="B259" s="75">
        <v>233</v>
      </c>
      <c r="C259" s="143"/>
      <c r="D259" s="144" t="s">
        <v>177</v>
      </c>
      <c r="E259" s="153">
        <f t="shared" si="449"/>
        <v>300</v>
      </c>
      <c r="F259" s="153">
        <f t="shared" si="450"/>
        <v>1</v>
      </c>
      <c r="G259" s="145">
        <f t="shared" si="443"/>
        <v>48</v>
      </c>
      <c r="H259" s="160">
        <f t="shared" si="446"/>
        <v>48</v>
      </c>
      <c r="I259" s="166">
        <f t="shared" ref="I259:R259" si="489">IFERROR(IF(CEILING($H259*I233,1)=0,"",CEILING($H259*I233,1)),"")</f>
        <v>10</v>
      </c>
      <c r="J259" s="145" t="str">
        <f t="shared" si="489"/>
        <v/>
      </c>
      <c r="K259" s="145" t="str">
        <f t="shared" si="489"/>
        <v/>
      </c>
      <c r="L259" s="145" t="str">
        <f t="shared" ref="L259" si="490">IFERROR(IF(CEILING($H259*L233,1)=0,"",CEILING($H259*L233,1)),"")</f>
        <v/>
      </c>
      <c r="M259" s="145" t="str">
        <f t="shared" si="489"/>
        <v/>
      </c>
      <c r="N259" s="145">
        <f t="shared" si="489"/>
        <v>15</v>
      </c>
      <c r="O259" s="145">
        <f t="shared" si="489"/>
        <v>15</v>
      </c>
      <c r="P259" s="145">
        <f t="shared" si="489"/>
        <v>10</v>
      </c>
      <c r="Q259" s="145">
        <f t="shared" si="489"/>
        <v>5</v>
      </c>
      <c r="R259" s="167">
        <f t="shared" si="489"/>
        <v>5</v>
      </c>
    </row>
    <row r="260" spans="1:18" x14ac:dyDescent="0.2">
      <c r="A260" s="118">
        <v>23</v>
      </c>
      <c r="B260" s="75">
        <v>234</v>
      </c>
      <c r="C260" s="143"/>
      <c r="D260" s="144" t="s">
        <v>178</v>
      </c>
      <c r="E260" s="153">
        <f t="shared" si="449"/>
        <v>300</v>
      </c>
      <c r="F260" s="153">
        <f t="shared" si="450"/>
        <v>1</v>
      </c>
      <c r="G260" s="145">
        <f t="shared" si="443"/>
        <v>48</v>
      </c>
      <c r="H260" s="160">
        <f t="shared" si="446"/>
        <v>48</v>
      </c>
      <c r="I260" s="166">
        <f t="shared" ref="I260:R260" si="491">IFERROR(IF(CEILING($H260*I233,1)=0,"",CEILING($H260*I233,1)),"")</f>
        <v>10</v>
      </c>
      <c r="J260" s="145" t="str">
        <f t="shared" si="491"/>
        <v/>
      </c>
      <c r="K260" s="145" t="str">
        <f t="shared" si="491"/>
        <v/>
      </c>
      <c r="L260" s="145" t="str">
        <f t="shared" ref="L260" si="492">IFERROR(IF(CEILING($H260*L233,1)=0,"",CEILING($H260*L233,1)),"")</f>
        <v/>
      </c>
      <c r="M260" s="145" t="str">
        <f t="shared" si="491"/>
        <v/>
      </c>
      <c r="N260" s="145">
        <f t="shared" si="491"/>
        <v>15</v>
      </c>
      <c r="O260" s="145">
        <f t="shared" si="491"/>
        <v>15</v>
      </c>
      <c r="P260" s="145">
        <f t="shared" si="491"/>
        <v>10</v>
      </c>
      <c r="Q260" s="145">
        <f t="shared" si="491"/>
        <v>5</v>
      </c>
      <c r="R260" s="167">
        <f t="shared" si="491"/>
        <v>5</v>
      </c>
    </row>
    <row r="261" spans="1:18" x14ac:dyDescent="0.2">
      <c r="A261" s="118">
        <v>24</v>
      </c>
      <c r="B261" s="75">
        <v>235</v>
      </c>
      <c r="C261" s="143"/>
      <c r="D261" s="144" t="s">
        <v>179</v>
      </c>
      <c r="E261" s="153">
        <f t="shared" si="449"/>
        <v>300</v>
      </c>
      <c r="F261" s="153">
        <f t="shared" si="450"/>
        <v>1</v>
      </c>
      <c r="G261" s="145">
        <f t="shared" si="443"/>
        <v>240</v>
      </c>
      <c r="H261" s="160">
        <f t="shared" si="446"/>
        <v>240</v>
      </c>
      <c r="I261" s="166">
        <f t="shared" ref="I261:R261" si="493">IFERROR(IF(CEILING($H261*I233,1)=0,"",CEILING($H261*I233,1)),"")</f>
        <v>48</v>
      </c>
      <c r="J261" s="145" t="str">
        <f t="shared" si="493"/>
        <v/>
      </c>
      <c r="K261" s="145" t="str">
        <f t="shared" si="493"/>
        <v/>
      </c>
      <c r="L261" s="145" t="str">
        <f t="shared" ref="L261" si="494">IFERROR(IF(CEILING($H261*L233,1)=0,"",CEILING($H261*L233,1)),"")</f>
        <v/>
      </c>
      <c r="M261" s="145" t="str">
        <f t="shared" si="493"/>
        <v/>
      </c>
      <c r="N261" s="145">
        <f t="shared" si="493"/>
        <v>72</v>
      </c>
      <c r="O261" s="145">
        <f t="shared" si="493"/>
        <v>72</v>
      </c>
      <c r="P261" s="145">
        <f t="shared" si="493"/>
        <v>48</v>
      </c>
      <c r="Q261" s="145">
        <f t="shared" si="493"/>
        <v>24</v>
      </c>
      <c r="R261" s="167">
        <f t="shared" si="493"/>
        <v>24</v>
      </c>
    </row>
    <row r="262" spans="1:18" x14ac:dyDescent="0.2">
      <c r="A262" s="118">
        <v>25</v>
      </c>
      <c r="B262" s="75">
        <v>236</v>
      </c>
      <c r="C262" s="143"/>
      <c r="D262" s="144" t="s">
        <v>180</v>
      </c>
      <c r="E262" s="153">
        <f t="shared" si="449"/>
        <v>300</v>
      </c>
      <c r="F262" s="153">
        <f t="shared" si="450"/>
        <v>1</v>
      </c>
      <c r="G262" s="145">
        <f t="shared" si="443"/>
        <v>96</v>
      </c>
      <c r="H262" s="160">
        <f t="shared" si="446"/>
        <v>96</v>
      </c>
      <c r="I262" s="166">
        <f t="shared" ref="I262:R262" si="495">IFERROR(IF(CEILING($H262*I233,1)=0,"",CEILING($H262*I233,1)),"")</f>
        <v>20</v>
      </c>
      <c r="J262" s="145" t="str">
        <f t="shared" si="495"/>
        <v/>
      </c>
      <c r="K262" s="145" t="str">
        <f t="shared" si="495"/>
        <v/>
      </c>
      <c r="L262" s="145" t="str">
        <f t="shared" ref="L262" si="496">IFERROR(IF(CEILING($H262*L233,1)=0,"",CEILING($H262*L233,1)),"")</f>
        <v/>
      </c>
      <c r="M262" s="145" t="str">
        <f t="shared" si="495"/>
        <v/>
      </c>
      <c r="N262" s="145">
        <f t="shared" si="495"/>
        <v>29</v>
      </c>
      <c r="O262" s="145">
        <f t="shared" si="495"/>
        <v>29</v>
      </c>
      <c r="P262" s="145">
        <f t="shared" si="495"/>
        <v>20</v>
      </c>
      <c r="Q262" s="145">
        <f t="shared" si="495"/>
        <v>10</v>
      </c>
      <c r="R262" s="167">
        <f t="shared" si="495"/>
        <v>10</v>
      </c>
    </row>
    <row r="263" spans="1:18" x14ac:dyDescent="0.2">
      <c r="A263" s="118">
        <v>26</v>
      </c>
      <c r="B263" s="75">
        <v>237</v>
      </c>
      <c r="C263" s="143"/>
      <c r="D263" s="144" t="s">
        <v>181</v>
      </c>
      <c r="E263" s="153">
        <f t="shared" si="449"/>
        <v>300</v>
      </c>
      <c r="F263" s="153">
        <f t="shared" si="450"/>
        <v>1</v>
      </c>
      <c r="G263" s="145">
        <f t="shared" si="443"/>
        <v>144</v>
      </c>
      <c r="H263" s="160">
        <f t="shared" si="446"/>
        <v>144</v>
      </c>
      <c r="I263" s="166">
        <f t="shared" ref="I263:R263" si="497">IFERROR(IF(CEILING($H263*I233,1)=0,"",CEILING($H263*I233,1)),"")</f>
        <v>29</v>
      </c>
      <c r="J263" s="145" t="str">
        <f t="shared" si="497"/>
        <v/>
      </c>
      <c r="K263" s="145" t="str">
        <f t="shared" si="497"/>
        <v/>
      </c>
      <c r="L263" s="145" t="str">
        <f t="shared" ref="L263" si="498">IFERROR(IF(CEILING($H263*L233,1)=0,"",CEILING($H263*L233,1)),"")</f>
        <v/>
      </c>
      <c r="M263" s="145" t="str">
        <f t="shared" si="497"/>
        <v/>
      </c>
      <c r="N263" s="145">
        <f t="shared" si="497"/>
        <v>44</v>
      </c>
      <c r="O263" s="145">
        <f t="shared" si="497"/>
        <v>44</v>
      </c>
      <c r="P263" s="145">
        <f t="shared" si="497"/>
        <v>29</v>
      </c>
      <c r="Q263" s="145">
        <f t="shared" si="497"/>
        <v>15</v>
      </c>
      <c r="R263" s="167">
        <f t="shared" si="497"/>
        <v>15</v>
      </c>
    </row>
    <row r="264" spans="1:18" x14ac:dyDescent="0.2">
      <c r="A264" s="118">
        <v>27</v>
      </c>
      <c r="B264" s="75">
        <v>238</v>
      </c>
      <c r="C264" s="143"/>
      <c r="D264" s="144" t="s">
        <v>182</v>
      </c>
      <c r="E264" s="153">
        <f t="shared" si="449"/>
        <v>300</v>
      </c>
      <c r="F264" s="153">
        <f t="shared" si="450"/>
        <v>1</v>
      </c>
      <c r="G264" s="145">
        <f t="shared" si="443"/>
        <v>240</v>
      </c>
      <c r="H264" s="160">
        <f t="shared" si="446"/>
        <v>240</v>
      </c>
      <c r="I264" s="166">
        <f t="shared" ref="I264:R264" si="499">IFERROR(IF(CEILING($H264*I233,1)=0,"",CEILING($H264*I233,1)),"")</f>
        <v>48</v>
      </c>
      <c r="J264" s="145" t="str">
        <f t="shared" si="499"/>
        <v/>
      </c>
      <c r="K264" s="145" t="str">
        <f t="shared" si="499"/>
        <v/>
      </c>
      <c r="L264" s="145" t="str">
        <f t="shared" ref="L264" si="500">IFERROR(IF(CEILING($H264*L233,1)=0,"",CEILING($H264*L233,1)),"")</f>
        <v/>
      </c>
      <c r="M264" s="145" t="str">
        <f t="shared" si="499"/>
        <v/>
      </c>
      <c r="N264" s="145">
        <f t="shared" si="499"/>
        <v>72</v>
      </c>
      <c r="O264" s="145">
        <f t="shared" si="499"/>
        <v>72</v>
      </c>
      <c r="P264" s="145">
        <f t="shared" si="499"/>
        <v>48</v>
      </c>
      <c r="Q264" s="145">
        <f t="shared" si="499"/>
        <v>24</v>
      </c>
      <c r="R264" s="167">
        <f t="shared" si="499"/>
        <v>24</v>
      </c>
    </row>
    <row r="265" spans="1:18" x14ac:dyDescent="0.2">
      <c r="A265" s="118">
        <v>28</v>
      </c>
      <c r="B265" s="75">
        <v>239</v>
      </c>
      <c r="C265" s="143"/>
      <c r="D265" s="144" t="s">
        <v>183</v>
      </c>
      <c r="E265" s="153">
        <f t="shared" si="449"/>
        <v>300</v>
      </c>
      <c r="F265" s="153">
        <f t="shared" si="450"/>
        <v>1</v>
      </c>
      <c r="G265" s="145">
        <f t="shared" si="443"/>
        <v>60</v>
      </c>
      <c r="H265" s="160">
        <f t="shared" si="446"/>
        <v>60</v>
      </c>
      <c r="I265" s="166">
        <f t="shared" ref="I265:R265" si="501">IFERROR(IF(CEILING($H265*I233,1)=0,"",CEILING($H265*I233,1)),"")</f>
        <v>12</v>
      </c>
      <c r="J265" s="145" t="str">
        <f t="shared" si="501"/>
        <v/>
      </c>
      <c r="K265" s="145" t="str">
        <f t="shared" si="501"/>
        <v/>
      </c>
      <c r="L265" s="145" t="str">
        <f t="shared" ref="L265" si="502">IFERROR(IF(CEILING($H265*L233,1)=0,"",CEILING($H265*L233,1)),"")</f>
        <v/>
      </c>
      <c r="M265" s="145" t="str">
        <f t="shared" si="501"/>
        <v/>
      </c>
      <c r="N265" s="145">
        <f t="shared" si="501"/>
        <v>18</v>
      </c>
      <c r="O265" s="145">
        <f t="shared" si="501"/>
        <v>18</v>
      </c>
      <c r="P265" s="145">
        <f t="shared" si="501"/>
        <v>12</v>
      </c>
      <c r="Q265" s="145">
        <f t="shared" si="501"/>
        <v>7</v>
      </c>
      <c r="R265" s="167">
        <f t="shared" si="501"/>
        <v>6</v>
      </c>
    </row>
    <row r="266" spans="1:18" x14ac:dyDescent="0.2">
      <c r="A266" s="118">
        <v>29</v>
      </c>
      <c r="B266" s="75">
        <v>240</v>
      </c>
      <c r="C266" s="143"/>
      <c r="D266" s="144" t="s">
        <v>184</v>
      </c>
      <c r="E266" s="153">
        <f t="shared" si="449"/>
        <v>300</v>
      </c>
      <c r="F266" s="153">
        <f t="shared" si="450"/>
        <v>1</v>
      </c>
      <c r="G266" s="145">
        <f t="shared" si="443"/>
        <v>144</v>
      </c>
      <c r="H266" s="160">
        <f t="shared" si="446"/>
        <v>144</v>
      </c>
      <c r="I266" s="166">
        <f t="shared" ref="I266:R266" si="503">IFERROR(IF(CEILING($H266*I233,1)=0,"",CEILING($H266*I233,1)),"")</f>
        <v>29</v>
      </c>
      <c r="J266" s="145" t="str">
        <f t="shared" si="503"/>
        <v/>
      </c>
      <c r="K266" s="145" t="str">
        <f t="shared" si="503"/>
        <v/>
      </c>
      <c r="L266" s="145" t="str">
        <f t="shared" ref="L266" si="504">IFERROR(IF(CEILING($H266*L233,1)=0,"",CEILING($H266*L233,1)),"")</f>
        <v/>
      </c>
      <c r="M266" s="145" t="str">
        <f t="shared" si="503"/>
        <v/>
      </c>
      <c r="N266" s="145">
        <f t="shared" si="503"/>
        <v>44</v>
      </c>
      <c r="O266" s="145">
        <f t="shared" si="503"/>
        <v>44</v>
      </c>
      <c r="P266" s="145">
        <f t="shared" si="503"/>
        <v>29</v>
      </c>
      <c r="Q266" s="145">
        <f t="shared" si="503"/>
        <v>15</v>
      </c>
      <c r="R266" s="167">
        <f t="shared" si="503"/>
        <v>15</v>
      </c>
    </row>
    <row r="267" spans="1:18" x14ac:dyDescent="0.2">
      <c r="A267" s="118">
        <v>30</v>
      </c>
      <c r="B267" s="75">
        <v>241</v>
      </c>
      <c r="C267" s="143"/>
      <c r="D267" s="144" t="s">
        <v>185</v>
      </c>
      <c r="E267" s="153">
        <f t="shared" si="449"/>
        <v>300</v>
      </c>
      <c r="F267" s="153">
        <f t="shared" si="450"/>
        <v>1</v>
      </c>
      <c r="G267" s="145">
        <f t="shared" si="443"/>
        <v>240</v>
      </c>
      <c r="H267" s="160">
        <f t="shared" si="446"/>
        <v>240</v>
      </c>
      <c r="I267" s="166">
        <f t="shared" ref="I267:R267" si="505">IFERROR(IF(CEILING($H267*I233,1)=0,"",CEILING($H267*I233,1)),"")</f>
        <v>48</v>
      </c>
      <c r="J267" s="145" t="str">
        <f t="shared" si="505"/>
        <v/>
      </c>
      <c r="K267" s="145" t="str">
        <f t="shared" si="505"/>
        <v/>
      </c>
      <c r="L267" s="145" t="str">
        <f t="shared" ref="L267" si="506">IFERROR(IF(CEILING($H267*L233,1)=0,"",CEILING($H267*L233,1)),"")</f>
        <v/>
      </c>
      <c r="M267" s="145" t="str">
        <f t="shared" si="505"/>
        <v/>
      </c>
      <c r="N267" s="145">
        <f t="shared" si="505"/>
        <v>72</v>
      </c>
      <c r="O267" s="145">
        <f t="shared" si="505"/>
        <v>72</v>
      </c>
      <c r="P267" s="145">
        <f t="shared" si="505"/>
        <v>48</v>
      </c>
      <c r="Q267" s="145">
        <f t="shared" si="505"/>
        <v>24</v>
      </c>
      <c r="R267" s="167">
        <f t="shared" si="505"/>
        <v>24</v>
      </c>
    </row>
    <row r="268" spans="1:18" x14ac:dyDescent="0.2">
      <c r="A268" s="118">
        <v>31</v>
      </c>
      <c r="B268" s="75">
        <v>242</v>
      </c>
      <c r="C268" s="143"/>
      <c r="D268" s="144" t="s">
        <v>186</v>
      </c>
      <c r="E268" s="153">
        <f t="shared" si="449"/>
        <v>300</v>
      </c>
      <c r="F268" s="153">
        <f t="shared" si="450"/>
        <v>1</v>
      </c>
      <c r="G268" s="145">
        <f t="shared" si="443"/>
        <v>96</v>
      </c>
      <c r="H268" s="160">
        <f t="shared" si="446"/>
        <v>96</v>
      </c>
      <c r="I268" s="166">
        <f t="shared" ref="I268:R268" si="507">IFERROR(IF(CEILING($H268*I233,1)=0,"",CEILING($H268*I233,1)),"")</f>
        <v>20</v>
      </c>
      <c r="J268" s="145" t="str">
        <f t="shared" si="507"/>
        <v/>
      </c>
      <c r="K268" s="145" t="str">
        <f t="shared" si="507"/>
        <v/>
      </c>
      <c r="L268" s="145" t="str">
        <f t="shared" ref="L268" si="508">IFERROR(IF(CEILING($H268*L233,1)=0,"",CEILING($H268*L233,1)),"")</f>
        <v/>
      </c>
      <c r="M268" s="145" t="str">
        <f t="shared" si="507"/>
        <v/>
      </c>
      <c r="N268" s="145">
        <f t="shared" si="507"/>
        <v>29</v>
      </c>
      <c r="O268" s="145">
        <f t="shared" si="507"/>
        <v>29</v>
      </c>
      <c r="P268" s="145">
        <f t="shared" si="507"/>
        <v>20</v>
      </c>
      <c r="Q268" s="145">
        <f t="shared" si="507"/>
        <v>10</v>
      </c>
      <c r="R268" s="167">
        <f t="shared" si="507"/>
        <v>10</v>
      </c>
    </row>
    <row r="269" spans="1:18" x14ac:dyDescent="0.2">
      <c r="A269" s="118">
        <v>32</v>
      </c>
      <c r="B269" s="75">
        <v>243</v>
      </c>
      <c r="C269" s="143"/>
      <c r="D269" s="144" t="s">
        <v>187</v>
      </c>
      <c r="E269" s="153">
        <f t="shared" si="449"/>
        <v>300</v>
      </c>
      <c r="F269" s="153">
        <f t="shared" si="450"/>
        <v>1</v>
      </c>
      <c r="G269" s="145">
        <f>E269*G228/E228</f>
        <v>192</v>
      </c>
      <c r="H269" s="160">
        <f t="shared" si="446"/>
        <v>192</v>
      </c>
      <c r="I269" s="166">
        <f t="shared" ref="I269:R269" si="509">IFERROR(IF(CEILING($H269*I233,1)=0,"",CEILING($H269*I233,1)),"")</f>
        <v>39</v>
      </c>
      <c r="J269" s="145" t="str">
        <f t="shared" si="509"/>
        <v/>
      </c>
      <c r="K269" s="145" t="str">
        <f t="shared" si="509"/>
        <v/>
      </c>
      <c r="L269" s="145" t="str">
        <f t="shared" ref="L269" si="510">IFERROR(IF(CEILING($H269*L233,1)=0,"",CEILING($H269*L233,1)),"")</f>
        <v/>
      </c>
      <c r="M269" s="145" t="str">
        <f t="shared" si="509"/>
        <v/>
      </c>
      <c r="N269" s="145">
        <f t="shared" si="509"/>
        <v>58</v>
      </c>
      <c r="O269" s="145">
        <f t="shared" si="509"/>
        <v>58</v>
      </c>
      <c r="P269" s="145">
        <f t="shared" si="509"/>
        <v>39</v>
      </c>
      <c r="Q269" s="145">
        <f t="shared" si="509"/>
        <v>20</v>
      </c>
      <c r="R269" s="167">
        <f t="shared" si="509"/>
        <v>20</v>
      </c>
    </row>
    <row r="270" spans="1:18" x14ac:dyDescent="0.2">
      <c r="A270" s="118">
        <v>33</v>
      </c>
      <c r="B270" s="75">
        <v>244</v>
      </c>
      <c r="C270" s="143"/>
      <c r="D270" s="144" t="s">
        <v>188</v>
      </c>
      <c r="E270" s="153">
        <f t="shared" si="449"/>
        <v>300</v>
      </c>
      <c r="F270" s="153">
        <f t="shared" si="450"/>
        <v>1</v>
      </c>
      <c r="G270" s="145">
        <f>E270*G229/E229</f>
        <v>144</v>
      </c>
      <c r="H270" s="160">
        <f t="shared" si="446"/>
        <v>144</v>
      </c>
      <c r="I270" s="166">
        <f t="shared" ref="I270:R270" si="511">IFERROR(IF(CEILING($H270*I233,1)=0,"",CEILING($H270*I233,1)),"")</f>
        <v>29</v>
      </c>
      <c r="J270" s="145" t="str">
        <f t="shared" si="511"/>
        <v/>
      </c>
      <c r="K270" s="145" t="str">
        <f t="shared" si="511"/>
        <v/>
      </c>
      <c r="L270" s="145" t="str">
        <f t="shared" ref="L270" si="512">IFERROR(IF(CEILING($H270*L233,1)=0,"",CEILING($H270*L233,1)),"")</f>
        <v/>
      </c>
      <c r="M270" s="145" t="str">
        <f t="shared" si="511"/>
        <v/>
      </c>
      <c r="N270" s="145">
        <f t="shared" si="511"/>
        <v>44</v>
      </c>
      <c r="O270" s="145">
        <f t="shared" si="511"/>
        <v>44</v>
      </c>
      <c r="P270" s="145">
        <f t="shared" si="511"/>
        <v>29</v>
      </c>
      <c r="Q270" s="145">
        <f t="shared" si="511"/>
        <v>15</v>
      </c>
      <c r="R270" s="167">
        <f t="shared" si="511"/>
        <v>15</v>
      </c>
    </row>
    <row r="271" spans="1:18" x14ac:dyDescent="0.2">
      <c r="A271" s="118">
        <v>34</v>
      </c>
      <c r="B271" s="75">
        <v>245</v>
      </c>
      <c r="C271" s="143"/>
      <c r="D271" s="144" t="s">
        <v>189</v>
      </c>
      <c r="E271" s="153">
        <f t="shared" si="449"/>
        <v>300</v>
      </c>
      <c r="F271" s="153">
        <f t="shared" si="450"/>
        <v>1</v>
      </c>
      <c r="G271" s="145">
        <f>E271*G230/E230</f>
        <v>36</v>
      </c>
      <c r="H271" s="160">
        <f t="shared" si="446"/>
        <v>36</v>
      </c>
      <c r="I271" s="166">
        <f t="shared" ref="I271:R271" si="513">IFERROR(IF(CEILING($H271*I233,1)=0,"",CEILING($H271*I233,1)),"")</f>
        <v>8</v>
      </c>
      <c r="J271" s="145" t="str">
        <f t="shared" si="513"/>
        <v/>
      </c>
      <c r="K271" s="145" t="str">
        <f t="shared" si="513"/>
        <v/>
      </c>
      <c r="L271" s="145" t="str">
        <f t="shared" ref="L271" si="514">IFERROR(IF(CEILING($H271*L233,1)=0,"",CEILING($H271*L233,1)),"")</f>
        <v/>
      </c>
      <c r="M271" s="145" t="str">
        <f t="shared" si="513"/>
        <v/>
      </c>
      <c r="N271" s="145">
        <f t="shared" si="513"/>
        <v>11</v>
      </c>
      <c r="O271" s="145">
        <f t="shared" si="513"/>
        <v>11</v>
      </c>
      <c r="P271" s="145">
        <f t="shared" si="513"/>
        <v>8</v>
      </c>
      <c r="Q271" s="145">
        <f t="shared" si="513"/>
        <v>4</v>
      </c>
      <c r="R271" s="167">
        <f t="shared" si="513"/>
        <v>4</v>
      </c>
    </row>
    <row r="272" spans="1:18" ht="13.5" thickBot="1" x14ac:dyDescent="0.25">
      <c r="A272" s="146">
        <v>35</v>
      </c>
      <c r="B272" s="75">
        <v>246</v>
      </c>
      <c r="C272" s="147"/>
      <c r="D272" s="148" t="s">
        <v>190</v>
      </c>
      <c r="E272" s="153">
        <f t="shared" si="449"/>
        <v>300</v>
      </c>
      <c r="F272" s="153">
        <f t="shared" si="450"/>
        <v>1</v>
      </c>
      <c r="G272" s="145">
        <f>E272*G231/E231</f>
        <v>72</v>
      </c>
      <c r="H272" s="160">
        <f t="shared" si="446"/>
        <v>72</v>
      </c>
      <c r="I272" s="168">
        <f t="shared" ref="I272:R272" si="515">IFERROR(IF(CEILING($H272*I233,1)=0,"",CEILING($H272*I233,1)),"")</f>
        <v>15</v>
      </c>
      <c r="J272" s="169" t="str">
        <f t="shared" si="515"/>
        <v/>
      </c>
      <c r="K272" s="169" t="str">
        <f t="shared" si="515"/>
        <v/>
      </c>
      <c r="L272" s="169" t="str">
        <f t="shared" ref="L272" si="516">IFERROR(IF(CEILING($H272*L233,1)=0,"",CEILING($H272*L233,1)),"")</f>
        <v/>
      </c>
      <c r="M272" s="169" t="str">
        <f t="shared" si="515"/>
        <v/>
      </c>
      <c r="N272" s="169">
        <f t="shared" si="515"/>
        <v>22</v>
      </c>
      <c r="O272" s="169">
        <f t="shared" si="515"/>
        <v>22</v>
      </c>
      <c r="P272" s="169">
        <f t="shared" si="515"/>
        <v>15</v>
      </c>
      <c r="Q272" s="169">
        <f t="shared" si="515"/>
        <v>8</v>
      </c>
      <c r="R272" s="170">
        <f t="shared" si="515"/>
        <v>8</v>
      </c>
    </row>
    <row r="273" spans="1:23" ht="13.5" thickBot="1" x14ac:dyDescent="0.25">
      <c r="A273" s="204" t="s">
        <v>50</v>
      </c>
      <c r="B273" s="214">
        <v>247</v>
      </c>
      <c r="C273" s="249" t="str">
        <f>Feature_Plan!E17</f>
        <v>COM Matrix integration</v>
      </c>
      <c r="D273" s="207"/>
      <c r="E273" s="259">
        <v>700</v>
      </c>
      <c r="F273" s="259">
        <v>0.75</v>
      </c>
      <c r="G273" s="208"/>
      <c r="H273" s="209"/>
      <c r="I273" s="210" t="str">
        <f>IF(VLOOKUP($C273,Feature_Plan!$E$11:$R$40,Feature_Plan!I$1,0)=0,"",VLOOKUP($C273,Feature_Plan!$E$11:$R$40,Feature_Plan!I$1,0))</f>
        <v/>
      </c>
      <c r="J273" s="211">
        <f>IF(VLOOKUP($C273,Feature_Plan!$E$11:$R$40,Feature_Plan!J$1,0)=0,"",VLOOKUP($C273,Feature_Plan!$E$11:$R$40,Feature_Plan!J$1,0))</f>
        <v>0.15</v>
      </c>
      <c r="K273" s="211">
        <f>IF(VLOOKUP($C273,Feature_Plan!$E$11:$R$40,Feature_Plan!K$1,0)=0,"",VLOOKUP($C273,Feature_Plan!$E$11:$R$40,Feature_Plan!K$1,0))</f>
        <v>0.25</v>
      </c>
      <c r="L273" s="211" t="str">
        <f>IF(VLOOKUP($C273,Feature_Plan!$E$11:$R$40,Feature_Plan!L$1,0)=0,"",VLOOKUP($C273,Feature_Plan!$E$11:$R$40,Feature_Plan!L$1,0))</f>
        <v/>
      </c>
      <c r="M273" s="211" t="str">
        <f>IF(VLOOKUP($C273,Feature_Plan!$E$11:$R$40,Feature_Plan!M$1,0)=0,"",VLOOKUP($C273,Feature_Plan!$E$11:$R$40,Feature_Plan!M$1,0))</f>
        <v/>
      </c>
      <c r="N273" s="211">
        <f>IF(VLOOKUP($C273,Feature_Plan!$E$11:$R$40,Feature_Plan!N$1,0)=0,"",VLOOKUP($C273,Feature_Plan!$E$11:$R$40,Feature_Plan!N$1,0))</f>
        <v>0.3</v>
      </c>
      <c r="O273" s="211">
        <f>IF(VLOOKUP($C273,Feature_Plan!$E$11:$R$40,Feature_Plan!O$1,0)=0,"",VLOOKUP($C273,Feature_Plan!$E$11:$R$40,Feature_Plan!O$1,0))</f>
        <v>0.6</v>
      </c>
      <c r="P273" s="211">
        <f>IF(VLOOKUP($C273,Feature_Plan!$E$11:$R$40,Feature_Plan!P$1,0)=0,"",VLOOKUP($C273,Feature_Plan!$E$11:$R$40,Feature_Plan!P$1,0))</f>
        <v>0.8</v>
      </c>
      <c r="Q273" s="211">
        <f>IF(VLOOKUP($C273,Feature_Plan!$E$11:$R$40,Feature_Plan!Q$1,0)=0,"",VLOOKUP($C273,Feature_Plan!$E$11:$R$40,Feature_Plan!Q$1,0))</f>
        <v>1</v>
      </c>
      <c r="R273" s="212">
        <f>IF(VLOOKUP($C273,Feature_Plan!$E$11:$R$40,Feature_Plan!R$1,0)=0,"",VLOOKUP($C273,Feature_Plan!$E$11:$R$40,Feature_Plan!R$1,0))</f>
        <v>1.2</v>
      </c>
      <c r="V273" s="136">
        <v>877789</v>
      </c>
      <c r="W273" s="136" t="s">
        <v>133</v>
      </c>
    </row>
    <row r="274" spans="1:23" x14ac:dyDescent="0.2">
      <c r="A274" s="213" t="s">
        <v>154</v>
      </c>
      <c r="B274" s="214">
        <v>248</v>
      </c>
      <c r="C274" s="250"/>
      <c r="D274" s="216"/>
      <c r="E274" s="217"/>
      <c r="F274" s="216"/>
      <c r="G274" s="251"/>
      <c r="H274" s="252"/>
      <c r="I274" s="220" t="str">
        <f>IF(I273="","",I273)</f>
        <v/>
      </c>
      <c r="J274" s="218">
        <f>IF(J273="","",J273-(SUM($I274:I274)))</f>
        <v>0.15</v>
      </c>
      <c r="K274" s="218">
        <f>IF(K273="","",K273-(SUM($I274:J274)))</f>
        <v>0.1</v>
      </c>
      <c r="L274" s="218" t="str">
        <f>IF(L273="","",L273-(SUM($I274:K274)))</f>
        <v/>
      </c>
      <c r="M274" s="218" t="str">
        <f>IF(M273="","",M273-(SUM($I274:L274)))</f>
        <v/>
      </c>
      <c r="N274" s="218">
        <f>IF(N273="","",N273-(SUM($I274:M274)))</f>
        <v>4.9999999999999989E-2</v>
      </c>
      <c r="O274" s="218">
        <f>IF(O273="","",O273-(SUM($I274:N274)))</f>
        <v>0.3</v>
      </c>
      <c r="P274" s="218">
        <f>IF(P273="","",P273-(SUM($I274:O274)))</f>
        <v>0.20000000000000007</v>
      </c>
      <c r="Q274" s="218">
        <f>IF(Q273="","",Q273-(SUM($I274:P274)))</f>
        <v>0.19999999999999996</v>
      </c>
      <c r="R274" s="221">
        <f>IF(R273="","",R273-(SUM($I274:Q274)))</f>
        <v>0.19999999999999996</v>
      </c>
    </row>
    <row r="275" spans="1:23" ht="13.5" thickBot="1" x14ac:dyDescent="0.25">
      <c r="A275" s="222" t="s">
        <v>155</v>
      </c>
      <c r="B275" s="214">
        <v>249</v>
      </c>
      <c r="C275" s="223"/>
      <c r="D275" s="224"/>
      <c r="E275" s="225"/>
      <c r="F275" s="224"/>
      <c r="G275" s="226">
        <f>SUM(G279:G313)</f>
        <v>7728</v>
      </c>
      <c r="H275" s="227">
        <f>SUM(H279:H313)</f>
        <v>5796</v>
      </c>
      <c r="I275" s="228">
        <f>SUM(I279:I313)</f>
        <v>0</v>
      </c>
      <c r="J275" s="226">
        <f t="shared" ref="J275:R275" si="517">SUM(J279:J313)</f>
        <v>884</v>
      </c>
      <c r="K275" s="226">
        <f t="shared" si="517"/>
        <v>599</v>
      </c>
      <c r="L275" s="226">
        <f t="shared" ref="L275:M275" si="518">SUM(L279:L313)</f>
        <v>0</v>
      </c>
      <c r="M275" s="226">
        <f t="shared" si="518"/>
        <v>0</v>
      </c>
      <c r="N275" s="226">
        <f t="shared" si="517"/>
        <v>311</v>
      </c>
      <c r="O275" s="226">
        <f t="shared" si="517"/>
        <v>1753</v>
      </c>
      <c r="P275" s="226">
        <f t="shared" si="517"/>
        <v>1174</v>
      </c>
      <c r="Q275" s="226">
        <f t="shared" si="517"/>
        <v>1174</v>
      </c>
      <c r="R275" s="229">
        <f t="shared" si="517"/>
        <v>1174</v>
      </c>
      <c r="S275" s="67">
        <f>SUM(I275:R275)</f>
        <v>7069</v>
      </c>
    </row>
    <row r="276" spans="1:23" x14ac:dyDescent="0.2">
      <c r="A276" s="230" t="s">
        <v>215</v>
      </c>
      <c r="B276" s="214">
        <v>250</v>
      </c>
      <c r="C276" s="262" t="str">
        <f>CONCATENATE(C273,"\",A276)</f>
        <v>COM Matrix integration\Sys Eng</v>
      </c>
      <c r="D276" s="231"/>
      <c r="E276" s="232"/>
      <c r="F276" s="231"/>
      <c r="G276" s="233">
        <f>SUM(G279:G291)</f>
        <v>1176</v>
      </c>
      <c r="H276" s="234">
        <f t="shared" ref="H276:R276" si="519">SUM(H279:H291)</f>
        <v>882</v>
      </c>
      <c r="I276" s="235">
        <f t="shared" si="519"/>
        <v>0</v>
      </c>
      <c r="J276" s="233">
        <f t="shared" si="519"/>
        <v>140</v>
      </c>
      <c r="K276" s="233">
        <f t="shared" si="519"/>
        <v>98</v>
      </c>
      <c r="L276" s="233">
        <f t="shared" ref="L276:M276" si="520">SUM(L279:L291)</f>
        <v>0</v>
      </c>
      <c r="M276" s="233">
        <f t="shared" si="520"/>
        <v>0</v>
      </c>
      <c r="N276" s="233">
        <f t="shared" si="519"/>
        <v>55</v>
      </c>
      <c r="O276" s="233">
        <f t="shared" si="519"/>
        <v>270</v>
      </c>
      <c r="P276" s="233">
        <f t="shared" si="519"/>
        <v>184</v>
      </c>
      <c r="Q276" s="233">
        <f t="shared" si="519"/>
        <v>184</v>
      </c>
      <c r="R276" s="236">
        <f t="shared" si="519"/>
        <v>184</v>
      </c>
      <c r="S276" s="67">
        <f>SUM(I276:R276)</f>
        <v>1115</v>
      </c>
    </row>
    <row r="277" spans="1:23" x14ac:dyDescent="0.2">
      <c r="A277" s="237" t="s">
        <v>216</v>
      </c>
      <c r="B277" s="214">
        <v>251</v>
      </c>
      <c r="C277" s="263" t="str">
        <f>CONCATENATE(C273,"\",A277)</f>
        <v>COM Matrix integration\SW Dev</v>
      </c>
      <c r="D277" s="238"/>
      <c r="E277" s="239"/>
      <c r="F277" s="238"/>
      <c r="G277" s="240">
        <f>SUM(G292:G304)</f>
        <v>3696</v>
      </c>
      <c r="H277" s="241">
        <f t="shared" ref="H277:R277" si="521">SUM(H292:H304)</f>
        <v>2772</v>
      </c>
      <c r="I277" s="242">
        <f t="shared" si="521"/>
        <v>0</v>
      </c>
      <c r="J277" s="240">
        <f t="shared" si="521"/>
        <v>420</v>
      </c>
      <c r="K277" s="240">
        <f t="shared" si="521"/>
        <v>283</v>
      </c>
      <c r="L277" s="240">
        <f t="shared" ref="L277:M277" si="522">SUM(L292:L304)</f>
        <v>0</v>
      </c>
      <c r="M277" s="240">
        <f t="shared" si="522"/>
        <v>0</v>
      </c>
      <c r="N277" s="240">
        <f t="shared" si="521"/>
        <v>145</v>
      </c>
      <c r="O277" s="240">
        <f t="shared" si="521"/>
        <v>838</v>
      </c>
      <c r="P277" s="240">
        <f t="shared" si="521"/>
        <v>558</v>
      </c>
      <c r="Q277" s="240">
        <f t="shared" si="521"/>
        <v>558</v>
      </c>
      <c r="R277" s="243">
        <f t="shared" si="521"/>
        <v>558</v>
      </c>
      <c r="S277" s="67">
        <f>SUM(I277:R277)</f>
        <v>3360</v>
      </c>
    </row>
    <row r="278" spans="1:23" ht="13.5" thickBot="1" x14ac:dyDescent="0.25">
      <c r="A278" s="244" t="s">
        <v>92</v>
      </c>
      <c r="B278" s="214">
        <v>252</v>
      </c>
      <c r="C278" s="264" t="str">
        <f>CONCATENATE(C273,"\",A278)</f>
        <v>COM Matrix integration\Testing</v>
      </c>
      <c r="D278" s="245"/>
      <c r="E278" s="246"/>
      <c r="F278" s="245"/>
      <c r="G278" s="247">
        <f>SUM(G305:G313)</f>
        <v>2856</v>
      </c>
      <c r="H278" s="248">
        <f t="shared" ref="H278:R278" si="523">SUM(H305:H313)</f>
        <v>2142</v>
      </c>
      <c r="I278" s="242">
        <f t="shared" si="523"/>
        <v>0</v>
      </c>
      <c r="J278" s="240">
        <f t="shared" si="523"/>
        <v>324</v>
      </c>
      <c r="K278" s="240">
        <f t="shared" si="523"/>
        <v>218</v>
      </c>
      <c r="L278" s="240">
        <f t="shared" ref="L278:M278" si="524">SUM(L305:L313)</f>
        <v>0</v>
      </c>
      <c r="M278" s="240">
        <f t="shared" si="524"/>
        <v>0</v>
      </c>
      <c r="N278" s="240">
        <f t="shared" si="523"/>
        <v>111</v>
      </c>
      <c r="O278" s="240">
        <f t="shared" si="523"/>
        <v>645</v>
      </c>
      <c r="P278" s="240">
        <f t="shared" si="523"/>
        <v>432</v>
      </c>
      <c r="Q278" s="240">
        <f t="shared" si="523"/>
        <v>432</v>
      </c>
      <c r="R278" s="243">
        <f t="shared" si="523"/>
        <v>432</v>
      </c>
      <c r="S278" s="67">
        <f>SUM(I278:R278)</f>
        <v>2594</v>
      </c>
    </row>
    <row r="279" spans="1:23" x14ac:dyDescent="0.2">
      <c r="A279" s="139">
        <v>1</v>
      </c>
      <c r="B279" s="75">
        <v>253</v>
      </c>
      <c r="C279" s="140"/>
      <c r="D279" s="141" t="s">
        <v>156</v>
      </c>
      <c r="E279" s="153">
        <f>E273</f>
        <v>700</v>
      </c>
      <c r="F279" s="153">
        <f>F273</f>
        <v>0.75</v>
      </c>
      <c r="G279" s="145">
        <f t="shared" ref="G279:G309" si="525">E279*G238/E238</f>
        <v>56</v>
      </c>
      <c r="H279" s="160">
        <f>G279*F279</f>
        <v>42</v>
      </c>
      <c r="I279" s="164" t="str">
        <f>IFERROR(IF(CEILING($H279*I274,1)=0,"",CEILING($H279*I274,1)),"")</f>
        <v/>
      </c>
      <c r="J279" s="150">
        <f t="shared" ref="J279:R279" si="526">IFERROR(IF(CEILING($H279*J274,1)=0,"",CEILING($H279*J274,1)),"")</f>
        <v>7</v>
      </c>
      <c r="K279" s="150">
        <f t="shared" si="526"/>
        <v>5</v>
      </c>
      <c r="L279" s="150" t="str">
        <f t="shared" ref="L279" si="527">IFERROR(IF(CEILING($H279*L274,1)=0,"",CEILING($H279*L274,1)),"")</f>
        <v/>
      </c>
      <c r="M279" s="150" t="str">
        <f t="shared" si="526"/>
        <v/>
      </c>
      <c r="N279" s="150">
        <f t="shared" si="526"/>
        <v>3</v>
      </c>
      <c r="O279" s="150">
        <f t="shared" si="526"/>
        <v>13</v>
      </c>
      <c r="P279" s="150">
        <f t="shared" si="526"/>
        <v>9</v>
      </c>
      <c r="Q279" s="150">
        <f t="shared" si="526"/>
        <v>9</v>
      </c>
      <c r="R279" s="165">
        <f t="shared" si="526"/>
        <v>9</v>
      </c>
    </row>
    <row r="280" spans="1:23" x14ac:dyDescent="0.2">
      <c r="A280" s="118">
        <v>2</v>
      </c>
      <c r="B280" s="75">
        <v>254</v>
      </c>
      <c r="C280" s="143"/>
      <c r="D280" s="144" t="s">
        <v>157</v>
      </c>
      <c r="E280" s="153">
        <f>E279</f>
        <v>700</v>
      </c>
      <c r="F280" s="153">
        <f>F279</f>
        <v>0.75</v>
      </c>
      <c r="G280" s="145">
        <f t="shared" si="525"/>
        <v>112</v>
      </c>
      <c r="H280" s="160">
        <f t="shared" ref="H280:H313" si="528">G280*F280</f>
        <v>84</v>
      </c>
      <c r="I280" s="166" t="str">
        <f>IFERROR(IF(CEILING($H280*I274,1)=0,"",CEILING($H280*I274,1)),"")</f>
        <v/>
      </c>
      <c r="J280" s="145">
        <f t="shared" ref="J280:R280" si="529">IFERROR(IF(CEILING($H280*J274,1)=0,"",CEILING($H280*J274,1)),"")</f>
        <v>13</v>
      </c>
      <c r="K280" s="145">
        <f t="shared" si="529"/>
        <v>9</v>
      </c>
      <c r="L280" s="145" t="str">
        <f t="shared" ref="L280" si="530">IFERROR(IF(CEILING($H280*L274,1)=0,"",CEILING($H280*L274,1)),"")</f>
        <v/>
      </c>
      <c r="M280" s="145" t="str">
        <f t="shared" si="529"/>
        <v/>
      </c>
      <c r="N280" s="145">
        <f t="shared" si="529"/>
        <v>5</v>
      </c>
      <c r="O280" s="145">
        <f t="shared" si="529"/>
        <v>26</v>
      </c>
      <c r="P280" s="145">
        <f t="shared" si="529"/>
        <v>17</v>
      </c>
      <c r="Q280" s="145">
        <f t="shared" si="529"/>
        <v>17</v>
      </c>
      <c r="R280" s="167">
        <f t="shared" si="529"/>
        <v>17</v>
      </c>
    </row>
    <row r="281" spans="1:23" x14ac:dyDescent="0.2">
      <c r="A281" s="118">
        <v>3</v>
      </c>
      <c r="B281" s="75">
        <v>255</v>
      </c>
      <c r="C281" s="143"/>
      <c r="D281" s="144" t="s">
        <v>158</v>
      </c>
      <c r="E281" s="153">
        <f t="shared" ref="E281:E313" si="531">E280</f>
        <v>700</v>
      </c>
      <c r="F281" s="153">
        <f t="shared" ref="F281:F313" si="532">F280</f>
        <v>0.75</v>
      </c>
      <c r="G281" s="145">
        <f t="shared" si="525"/>
        <v>28</v>
      </c>
      <c r="H281" s="160">
        <f t="shared" si="528"/>
        <v>21</v>
      </c>
      <c r="I281" s="166" t="str">
        <f>IFERROR(IF(CEILING($H281*I274,1)=0,"",CEILING($H281*I274,1)),"")</f>
        <v/>
      </c>
      <c r="J281" s="145">
        <f t="shared" ref="J281:R281" si="533">IFERROR(IF(CEILING($H281*J274,1)=0,"",CEILING($H281*J274,1)),"")</f>
        <v>4</v>
      </c>
      <c r="K281" s="145">
        <f t="shared" si="533"/>
        <v>3</v>
      </c>
      <c r="L281" s="145" t="str">
        <f t="shared" ref="L281" si="534">IFERROR(IF(CEILING($H281*L274,1)=0,"",CEILING($H281*L274,1)),"")</f>
        <v/>
      </c>
      <c r="M281" s="145" t="str">
        <f t="shared" si="533"/>
        <v/>
      </c>
      <c r="N281" s="145">
        <f t="shared" si="533"/>
        <v>2</v>
      </c>
      <c r="O281" s="145">
        <f t="shared" si="533"/>
        <v>7</v>
      </c>
      <c r="P281" s="145">
        <f t="shared" si="533"/>
        <v>5</v>
      </c>
      <c r="Q281" s="145">
        <f t="shared" si="533"/>
        <v>5</v>
      </c>
      <c r="R281" s="167">
        <f t="shared" si="533"/>
        <v>5</v>
      </c>
    </row>
    <row r="282" spans="1:23" x14ac:dyDescent="0.2">
      <c r="A282" s="118">
        <v>4</v>
      </c>
      <c r="B282" s="75">
        <v>256</v>
      </c>
      <c r="C282" s="143"/>
      <c r="D282" s="144" t="s">
        <v>159</v>
      </c>
      <c r="E282" s="153">
        <f t="shared" si="531"/>
        <v>700</v>
      </c>
      <c r="F282" s="153">
        <f t="shared" si="532"/>
        <v>0.75</v>
      </c>
      <c r="G282" s="145">
        <f t="shared" si="525"/>
        <v>56</v>
      </c>
      <c r="H282" s="160">
        <f t="shared" si="528"/>
        <v>42</v>
      </c>
      <c r="I282" s="166" t="str">
        <f>IFERROR(IF(CEILING($H282*I274,1)=0,"",CEILING($H282*I274,1)),"")</f>
        <v/>
      </c>
      <c r="J282" s="145">
        <f t="shared" ref="J282:R282" si="535">IFERROR(IF(CEILING($H282*J274,1)=0,"",CEILING($H282*J274,1)),"")</f>
        <v>7</v>
      </c>
      <c r="K282" s="145">
        <f t="shared" si="535"/>
        <v>5</v>
      </c>
      <c r="L282" s="145" t="str">
        <f t="shared" ref="L282" si="536">IFERROR(IF(CEILING($H282*L274,1)=0,"",CEILING($H282*L274,1)),"")</f>
        <v/>
      </c>
      <c r="M282" s="145" t="str">
        <f t="shared" si="535"/>
        <v/>
      </c>
      <c r="N282" s="145">
        <f t="shared" si="535"/>
        <v>3</v>
      </c>
      <c r="O282" s="145">
        <f t="shared" si="535"/>
        <v>13</v>
      </c>
      <c r="P282" s="145">
        <f t="shared" si="535"/>
        <v>9</v>
      </c>
      <c r="Q282" s="145">
        <f t="shared" si="535"/>
        <v>9</v>
      </c>
      <c r="R282" s="167">
        <f t="shared" si="535"/>
        <v>9</v>
      </c>
    </row>
    <row r="283" spans="1:23" x14ac:dyDescent="0.2">
      <c r="A283" s="118">
        <v>5</v>
      </c>
      <c r="B283" s="75">
        <v>257</v>
      </c>
      <c r="C283" s="143"/>
      <c r="D283" s="144" t="s">
        <v>160</v>
      </c>
      <c r="E283" s="153">
        <f t="shared" si="531"/>
        <v>700</v>
      </c>
      <c r="F283" s="153">
        <f t="shared" si="532"/>
        <v>0.75</v>
      </c>
      <c r="G283" s="145">
        <f t="shared" si="525"/>
        <v>28</v>
      </c>
      <c r="H283" s="160">
        <f t="shared" si="528"/>
        <v>21</v>
      </c>
      <c r="I283" s="166" t="str">
        <f>IFERROR(IF(CEILING($H283*I274,1)=0,"",CEILING($H283*I274,1)),"")</f>
        <v/>
      </c>
      <c r="J283" s="145">
        <f t="shared" ref="J283:R283" si="537">IFERROR(IF(CEILING($H283*J274,1)=0,"",CEILING($H283*J274,1)),"")</f>
        <v>4</v>
      </c>
      <c r="K283" s="145">
        <f t="shared" si="537"/>
        <v>3</v>
      </c>
      <c r="L283" s="145" t="str">
        <f t="shared" ref="L283" si="538">IFERROR(IF(CEILING($H283*L274,1)=0,"",CEILING($H283*L274,1)),"")</f>
        <v/>
      </c>
      <c r="M283" s="145" t="str">
        <f t="shared" si="537"/>
        <v/>
      </c>
      <c r="N283" s="145">
        <f t="shared" si="537"/>
        <v>2</v>
      </c>
      <c r="O283" s="145">
        <f t="shared" si="537"/>
        <v>7</v>
      </c>
      <c r="P283" s="145">
        <f t="shared" si="537"/>
        <v>5</v>
      </c>
      <c r="Q283" s="145">
        <f t="shared" si="537"/>
        <v>5</v>
      </c>
      <c r="R283" s="167">
        <f t="shared" si="537"/>
        <v>5</v>
      </c>
    </row>
    <row r="284" spans="1:23" x14ac:dyDescent="0.2">
      <c r="A284" s="118">
        <v>6</v>
      </c>
      <c r="B284" s="75">
        <v>258</v>
      </c>
      <c r="C284" s="143"/>
      <c r="D284" s="144" t="s">
        <v>161</v>
      </c>
      <c r="E284" s="153">
        <f t="shared" si="531"/>
        <v>700</v>
      </c>
      <c r="F284" s="153">
        <f t="shared" si="532"/>
        <v>0.75</v>
      </c>
      <c r="G284" s="145">
        <f t="shared" si="525"/>
        <v>84</v>
      </c>
      <c r="H284" s="160">
        <f t="shared" si="528"/>
        <v>63</v>
      </c>
      <c r="I284" s="166" t="str">
        <f>IFERROR(IF(CEILING($H284*I274,1)=0,"",CEILING($H284*I274,1)),"")</f>
        <v/>
      </c>
      <c r="J284" s="145">
        <f t="shared" ref="J284:R284" si="539">IFERROR(IF(CEILING($H284*J274,1)=0,"",CEILING($H284*J274,1)),"")</f>
        <v>10</v>
      </c>
      <c r="K284" s="145">
        <f t="shared" si="539"/>
        <v>7</v>
      </c>
      <c r="L284" s="145" t="str">
        <f t="shared" ref="L284" si="540">IFERROR(IF(CEILING($H284*L274,1)=0,"",CEILING($H284*L274,1)),"")</f>
        <v/>
      </c>
      <c r="M284" s="145" t="str">
        <f t="shared" si="539"/>
        <v/>
      </c>
      <c r="N284" s="145">
        <f t="shared" si="539"/>
        <v>4</v>
      </c>
      <c r="O284" s="145">
        <f t="shared" si="539"/>
        <v>19</v>
      </c>
      <c r="P284" s="145">
        <f t="shared" si="539"/>
        <v>13</v>
      </c>
      <c r="Q284" s="145">
        <f t="shared" si="539"/>
        <v>13</v>
      </c>
      <c r="R284" s="167">
        <f t="shared" si="539"/>
        <v>13</v>
      </c>
    </row>
    <row r="285" spans="1:23" x14ac:dyDescent="0.2">
      <c r="A285" s="118">
        <v>7</v>
      </c>
      <c r="B285" s="75">
        <v>259</v>
      </c>
      <c r="C285" s="143"/>
      <c r="D285" s="144" t="s">
        <v>162</v>
      </c>
      <c r="E285" s="153">
        <f t="shared" si="531"/>
        <v>700</v>
      </c>
      <c r="F285" s="153">
        <f t="shared" si="532"/>
        <v>0.75</v>
      </c>
      <c r="G285" s="145">
        <f t="shared" si="525"/>
        <v>56</v>
      </c>
      <c r="H285" s="160">
        <f t="shared" si="528"/>
        <v>42</v>
      </c>
      <c r="I285" s="166" t="str">
        <f>IFERROR(IF(CEILING($H285*I274,1)=0,"",CEILING($H285*I274,1)),"")</f>
        <v/>
      </c>
      <c r="J285" s="145">
        <f t="shared" ref="J285:R285" si="541">IFERROR(IF(CEILING($H285*J274,1)=0,"",CEILING($H285*J274,1)),"")</f>
        <v>7</v>
      </c>
      <c r="K285" s="145">
        <f t="shared" si="541"/>
        <v>5</v>
      </c>
      <c r="L285" s="145" t="str">
        <f t="shared" ref="L285" si="542">IFERROR(IF(CEILING($H285*L274,1)=0,"",CEILING($H285*L274,1)),"")</f>
        <v/>
      </c>
      <c r="M285" s="145" t="str">
        <f t="shared" si="541"/>
        <v/>
      </c>
      <c r="N285" s="145">
        <f t="shared" si="541"/>
        <v>3</v>
      </c>
      <c r="O285" s="145">
        <f t="shared" si="541"/>
        <v>13</v>
      </c>
      <c r="P285" s="145">
        <f t="shared" si="541"/>
        <v>9</v>
      </c>
      <c r="Q285" s="145">
        <f t="shared" si="541"/>
        <v>9</v>
      </c>
      <c r="R285" s="167">
        <f t="shared" si="541"/>
        <v>9</v>
      </c>
    </row>
    <row r="286" spans="1:23" x14ac:dyDescent="0.2">
      <c r="A286" s="118">
        <v>8</v>
      </c>
      <c r="B286" s="75">
        <v>260</v>
      </c>
      <c r="C286" s="143"/>
      <c r="D286" s="144" t="s">
        <v>163</v>
      </c>
      <c r="E286" s="153">
        <f t="shared" si="531"/>
        <v>700</v>
      </c>
      <c r="F286" s="153">
        <f t="shared" si="532"/>
        <v>0.75</v>
      </c>
      <c r="G286" s="145">
        <f t="shared" si="525"/>
        <v>56</v>
      </c>
      <c r="H286" s="160">
        <f t="shared" si="528"/>
        <v>42</v>
      </c>
      <c r="I286" s="166" t="str">
        <f>IFERROR(IF(CEILING($H286*I274,1)=0,"",CEILING($H286*I274,1)),"")</f>
        <v/>
      </c>
      <c r="J286" s="145">
        <f t="shared" ref="J286:R286" si="543">IFERROR(IF(CEILING($H286*J274,1)=0,"",CEILING($H286*J274,1)),"")</f>
        <v>7</v>
      </c>
      <c r="K286" s="145">
        <f t="shared" si="543"/>
        <v>5</v>
      </c>
      <c r="L286" s="145" t="str">
        <f t="shared" ref="L286" si="544">IFERROR(IF(CEILING($H286*L274,1)=0,"",CEILING($H286*L274,1)),"")</f>
        <v/>
      </c>
      <c r="M286" s="145" t="str">
        <f t="shared" si="543"/>
        <v/>
      </c>
      <c r="N286" s="145">
        <f t="shared" si="543"/>
        <v>3</v>
      </c>
      <c r="O286" s="145">
        <f t="shared" si="543"/>
        <v>13</v>
      </c>
      <c r="P286" s="145">
        <f t="shared" si="543"/>
        <v>9</v>
      </c>
      <c r="Q286" s="145">
        <f t="shared" si="543"/>
        <v>9</v>
      </c>
      <c r="R286" s="167">
        <f t="shared" si="543"/>
        <v>9</v>
      </c>
    </row>
    <row r="287" spans="1:23" x14ac:dyDescent="0.2">
      <c r="A287" s="118">
        <v>9</v>
      </c>
      <c r="B287" s="75">
        <v>261</v>
      </c>
      <c r="C287" s="143"/>
      <c r="D287" s="144" t="s">
        <v>164</v>
      </c>
      <c r="E287" s="153">
        <f t="shared" si="531"/>
        <v>700</v>
      </c>
      <c r="F287" s="153">
        <f t="shared" si="532"/>
        <v>0.75</v>
      </c>
      <c r="G287" s="145">
        <f t="shared" si="525"/>
        <v>28</v>
      </c>
      <c r="H287" s="160">
        <f t="shared" si="528"/>
        <v>21</v>
      </c>
      <c r="I287" s="166" t="str">
        <f>IFERROR(IF(CEILING($H287*I274,1)=0,"",CEILING($H287*I274,1)),"")</f>
        <v/>
      </c>
      <c r="J287" s="145">
        <f t="shared" ref="J287:R287" si="545">IFERROR(IF(CEILING($H287*J274,1)=0,"",CEILING($H287*J274,1)),"")</f>
        <v>4</v>
      </c>
      <c r="K287" s="145">
        <f t="shared" si="545"/>
        <v>3</v>
      </c>
      <c r="L287" s="145" t="str">
        <f t="shared" ref="L287" si="546">IFERROR(IF(CEILING($H287*L274,1)=0,"",CEILING($H287*L274,1)),"")</f>
        <v/>
      </c>
      <c r="M287" s="145" t="str">
        <f t="shared" si="545"/>
        <v/>
      </c>
      <c r="N287" s="145">
        <f t="shared" si="545"/>
        <v>2</v>
      </c>
      <c r="O287" s="145">
        <f t="shared" si="545"/>
        <v>7</v>
      </c>
      <c r="P287" s="145">
        <f t="shared" si="545"/>
        <v>5</v>
      </c>
      <c r="Q287" s="145">
        <f t="shared" si="545"/>
        <v>5</v>
      </c>
      <c r="R287" s="167">
        <f t="shared" si="545"/>
        <v>5</v>
      </c>
    </row>
    <row r="288" spans="1:23" x14ac:dyDescent="0.2">
      <c r="A288" s="118">
        <v>10</v>
      </c>
      <c r="B288" s="75">
        <v>262</v>
      </c>
      <c r="C288" s="143"/>
      <c r="D288" s="144" t="s">
        <v>165</v>
      </c>
      <c r="E288" s="153">
        <f t="shared" si="531"/>
        <v>700</v>
      </c>
      <c r="F288" s="153">
        <f t="shared" si="532"/>
        <v>0.75</v>
      </c>
      <c r="G288" s="145">
        <f t="shared" si="525"/>
        <v>336</v>
      </c>
      <c r="H288" s="160">
        <f t="shared" si="528"/>
        <v>252</v>
      </c>
      <c r="I288" s="166" t="str">
        <f>IFERROR(IF(CEILING($H288*I274,1)=0,"",CEILING($H288*I274,1)),"")</f>
        <v/>
      </c>
      <c r="J288" s="145">
        <f t="shared" ref="J288:R288" si="547">IFERROR(IF(CEILING($H288*J274,1)=0,"",CEILING($H288*J274,1)),"")</f>
        <v>38</v>
      </c>
      <c r="K288" s="145">
        <f t="shared" si="547"/>
        <v>26</v>
      </c>
      <c r="L288" s="145" t="str">
        <f t="shared" ref="L288" si="548">IFERROR(IF(CEILING($H288*L274,1)=0,"",CEILING($H288*L274,1)),"")</f>
        <v/>
      </c>
      <c r="M288" s="145" t="str">
        <f t="shared" si="547"/>
        <v/>
      </c>
      <c r="N288" s="145">
        <f t="shared" si="547"/>
        <v>13</v>
      </c>
      <c r="O288" s="145">
        <f t="shared" si="547"/>
        <v>76</v>
      </c>
      <c r="P288" s="145">
        <f t="shared" si="547"/>
        <v>51</v>
      </c>
      <c r="Q288" s="145">
        <f t="shared" si="547"/>
        <v>51</v>
      </c>
      <c r="R288" s="167">
        <f t="shared" si="547"/>
        <v>51</v>
      </c>
    </row>
    <row r="289" spans="1:18" x14ac:dyDescent="0.2">
      <c r="A289" s="118">
        <v>11</v>
      </c>
      <c r="B289" s="75">
        <v>263</v>
      </c>
      <c r="C289" s="143"/>
      <c r="D289" s="144" t="s">
        <v>166</v>
      </c>
      <c r="E289" s="153">
        <f t="shared" si="531"/>
        <v>700</v>
      </c>
      <c r="F289" s="153">
        <f t="shared" si="532"/>
        <v>0.75</v>
      </c>
      <c r="G289" s="145">
        <f t="shared" si="525"/>
        <v>84</v>
      </c>
      <c r="H289" s="160">
        <f t="shared" si="528"/>
        <v>63</v>
      </c>
      <c r="I289" s="166" t="str">
        <f>IFERROR(IF(CEILING($H289*I274,1)=0,"",CEILING($H289*I274,1)),"")</f>
        <v/>
      </c>
      <c r="J289" s="145">
        <f t="shared" ref="J289:R289" si="549">IFERROR(IF(CEILING($H289*J274,1)=0,"",CEILING($H289*J274,1)),"")</f>
        <v>10</v>
      </c>
      <c r="K289" s="145">
        <f t="shared" si="549"/>
        <v>7</v>
      </c>
      <c r="L289" s="145" t="str">
        <f t="shared" ref="L289" si="550">IFERROR(IF(CEILING($H289*L274,1)=0,"",CEILING($H289*L274,1)),"")</f>
        <v/>
      </c>
      <c r="M289" s="145" t="str">
        <f t="shared" si="549"/>
        <v/>
      </c>
      <c r="N289" s="145">
        <f t="shared" si="549"/>
        <v>4</v>
      </c>
      <c r="O289" s="145">
        <f t="shared" si="549"/>
        <v>19</v>
      </c>
      <c r="P289" s="145">
        <f t="shared" si="549"/>
        <v>13</v>
      </c>
      <c r="Q289" s="145">
        <f t="shared" si="549"/>
        <v>13</v>
      </c>
      <c r="R289" s="167">
        <f t="shared" si="549"/>
        <v>13</v>
      </c>
    </row>
    <row r="290" spans="1:18" x14ac:dyDescent="0.2">
      <c r="A290" s="118">
        <v>12</v>
      </c>
      <c r="B290" s="75">
        <v>264</v>
      </c>
      <c r="C290" s="143"/>
      <c r="D290" s="144" t="s">
        <v>167</v>
      </c>
      <c r="E290" s="153">
        <f t="shared" si="531"/>
        <v>700</v>
      </c>
      <c r="F290" s="153">
        <f t="shared" si="532"/>
        <v>0.75</v>
      </c>
      <c r="G290" s="145">
        <f t="shared" si="525"/>
        <v>168</v>
      </c>
      <c r="H290" s="160">
        <f t="shared" si="528"/>
        <v>126</v>
      </c>
      <c r="I290" s="166" t="str">
        <f>IFERROR(IF(CEILING($H290*I274,1)=0,"",CEILING($H290*I274,1)),"")</f>
        <v/>
      </c>
      <c r="J290" s="145">
        <f t="shared" ref="J290:R290" si="551">IFERROR(IF(CEILING($H290*J274,1)=0,"",CEILING($H290*J274,1)),"")</f>
        <v>19</v>
      </c>
      <c r="K290" s="145">
        <f t="shared" si="551"/>
        <v>13</v>
      </c>
      <c r="L290" s="145" t="str">
        <f t="shared" ref="L290" si="552">IFERROR(IF(CEILING($H290*L274,1)=0,"",CEILING($H290*L274,1)),"")</f>
        <v/>
      </c>
      <c r="M290" s="145" t="str">
        <f t="shared" si="551"/>
        <v/>
      </c>
      <c r="N290" s="145">
        <f t="shared" si="551"/>
        <v>7</v>
      </c>
      <c r="O290" s="145">
        <f t="shared" si="551"/>
        <v>38</v>
      </c>
      <c r="P290" s="145">
        <f t="shared" si="551"/>
        <v>26</v>
      </c>
      <c r="Q290" s="145">
        <f t="shared" si="551"/>
        <v>26</v>
      </c>
      <c r="R290" s="167">
        <f t="shared" si="551"/>
        <v>26</v>
      </c>
    </row>
    <row r="291" spans="1:18" x14ac:dyDescent="0.2">
      <c r="A291" s="118">
        <v>13</v>
      </c>
      <c r="B291" s="75">
        <v>265</v>
      </c>
      <c r="C291" s="143"/>
      <c r="D291" s="144" t="s">
        <v>168</v>
      </c>
      <c r="E291" s="153">
        <f t="shared" si="531"/>
        <v>700</v>
      </c>
      <c r="F291" s="153">
        <f t="shared" si="532"/>
        <v>0.75</v>
      </c>
      <c r="G291" s="145">
        <f t="shared" si="525"/>
        <v>84</v>
      </c>
      <c r="H291" s="160">
        <f t="shared" si="528"/>
        <v>63</v>
      </c>
      <c r="I291" s="166" t="str">
        <f>IFERROR(IF(CEILING($H291*I274,1)=0,"",CEILING($H291*I274,1)),"")</f>
        <v/>
      </c>
      <c r="J291" s="145">
        <f t="shared" ref="J291:R291" si="553">IFERROR(IF(CEILING($H291*J274,1)=0,"",CEILING($H291*J274,1)),"")</f>
        <v>10</v>
      </c>
      <c r="K291" s="145">
        <f t="shared" si="553"/>
        <v>7</v>
      </c>
      <c r="L291" s="145" t="str">
        <f t="shared" ref="L291" si="554">IFERROR(IF(CEILING($H291*L274,1)=0,"",CEILING($H291*L274,1)),"")</f>
        <v/>
      </c>
      <c r="M291" s="145" t="str">
        <f t="shared" si="553"/>
        <v/>
      </c>
      <c r="N291" s="145">
        <f t="shared" si="553"/>
        <v>4</v>
      </c>
      <c r="O291" s="145">
        <f t="shared" si="553"/>
        <v>19</v>
      </c>
      <c r="P291" s="145">
        <f t="shared" si="553"/>
        <v>13</v>
      </c>
      <c r="Q291" s="145">
        <f t="shared" si="553"/>
        <v>13</v>
      </c>
      <c r="R291" s="167">
        <f t="shared" si="553"/>
        <v>13</v>
      </c>
    </row>
    <row r="292" spans="1:18" x14ac:dyDescent="0.2">
      <c r="A292" s="118">
        <v>14</v>
      </c>
      <c r="B292" s="75">
        <v>266</v>
      </c>
      <c r="C292" s="143"/>
      <c r="D292" s="144" t="s">
        <v>169</v>
      </c>
      <c r="E292" s="153">
        <f t="shared" si="531"/>
        <v>700</v>
      </c>
      <c r="F292" s="153">
        <f t="shared" si="532"/>
        <v>0.75</v>
      </c>
      <c r="G292" s="145">
        <f t="shared" si="525"/>
        <v>336</v>
      </c>
      <c r="H292" s="160">
        <f t="shared" si="528"/>
        <v>252</v>
      </c>
      <c r="I292" s="166" t="str">
        <f>IFERROR(IF(CEILING($H292*I274,1)=0,"",CEILING($H292*I274,1)),"")</f>
        <v/>
      </c>
      <c r="J292" s="145">
        <f t="shared" ref="J292:R292" si="555">IFERROR(IF(CEILING($H292*J274,1)=0,"",CEILING($H292*J274,1)),"")</f>
        <v>38</v>
      </c>
      <c r="K292" s="145">
        <f t="shared" si="555"/>
        <v>26</v>
      </c>
      <c r="L292" s="145" t="str">
        <f t="shared" ref="L292" si="556">IFERROR(IF(CEILING($H292*L274,1)=0,"",CEILING($H292*L274,1)),"")</f>
        <v/>
      </c>
      <c r="M292" s="145" t="str">
        <f t="shared" si="555"/>
        <v/>
      </c>
      <c r="N292" s="145">
        <f t="shared" si="555"/>
        <v>13</v>
      </c>
      <c r="O292" s="145">
        <f t="shared" si="555"/>
        <v>76</v>
      </c>
      <c r="P292" s="145">
        <f t="shared" si="555"/>
        <v>51</v>
      </c>
      <c r="Q292" s="145">
        <f t="shared" si="555"/>
        <v>51</v>
      </c>
      <c r="R292" s="167">
        <f t="shared" si="555"/>
        <v>51</v>
      </c>
    </row>
    <row r="293" spans="1:18" x14ac:dyDescent="0.2">
      <c r="A293" s="118">
        <v>15</v>
      </c>
      <c r="B293" s="75">
        <v>267</v>
      </c>
      <c r="C293" s="143"/>
      <c r="D293" s="144" t="s">
        <v>170</v>
      </c>
      <c r="E293" s="153">
        <f t="shared" si="531"/>
        <v>700</v>
      </c>
      <c r="F293" s="153">
        <f t="shared" si="532"/>
        <v>0.75</v>
      </c>
      <c r="G293" s="145">
        <f t="shared" si="525"/>
        <v>112</v>
      </c>
      <c r="H293" s="160">
        <f t="shared" si="528"/>
        <v>84</v>
      </c>
      <c r="I293" s="166" t="str">
        <f>IFERROR(IF(CEILING($H293*I274,1)=0,"",CEILING($H293*I274,1)),"")</f>
        <v/>
      </c>
      <c r="J293" s="145">
        <f t="shared" ref="J293:R293" si="557">IFERROR(IF(CEILING($H293*J274,1)=0,"",CEILING($H293*J274,1)),"")</f>
        <v>13</v>
      </c>
      <c r="K293" s="145">
        <f t="shared" si="557"/>
        <v>9</v>
      </c>
      <c r="L293" s="145" t="str">
        <f t="shared" ref="L293" si="558">IFERROR(IF(CEILING($H293*L274,1)=0,"",CEILING($H293*L274,1)),"")</f>
        <v/>
      </c>
      <c r="M293" s="145" t="str">
        <f t="shared" si="557"/>
        <v/>
      </c>
      <c r="N293" s="145">
        <f t="shared" si="557"/>
        <v>5</v>
      </c>
      <c r="O293" s="145">
        <f t="shared" si="557"/>
        <v>26</v>
      </c>
      <c r="P293" s="145">
        <f t="shared" si="557"/>
        <v>17</v>
      </c>
      <c r="Q293" s="145">
        <f t="shared" si="557"/>
        <v>17</v>
      </c>
      <c r="R293" s="167">
        <f t="shared" si="557"/>
        <v>17</v>
      </c>
    </row>
    <row r="294" spans="1:18" x14ac:dyDescent="0.2">
      <c r="A294" s="118">
        <v>16</v>
      </c>
      <c r="B294" s="75">
        <v>268</v>
      </c>
      <c r="C294" s="143"/>
      <c r="D294" s="144" t="s">
        <v>171</v>
      </c>
      <c r="E294" s="153">
        <f t="shared" si="531"/>
        <v>700</v>
      </c>
      <c r="F294" s="153">
        <f t="shared" si="532"/>
        <v>0.75</v>
      </c>
      <c r="G294" s="145">
        <f t="shared" si="525"/>
        <v>336</v>
      </c>
      <c r="H294" s="160">
        <f t="shared" si="528"/>
        <v>252</v>
      </c>
      <c r="I294" s="166" t="str">
        <f t="shared" ref="I294:R294" si="559">IFERROR(IF(CEILING($H294*I274,1)=0,"",CEILING($H294*I274,1)),"")</f>
        <v/>
      </c>
      <c r="J294" s="145">
        <f t="shared" si="559"/>
        <v>38</v>
      </c>
      <c r="K294" s="145">
        <f t="shared" si="559"/>
        <v>26</v>
      </c>
      <c r="L294" s="145" t="str">
        <f t="shared" ref="L294" si="560">IFERROR(IF(CEILING($H294*L274,1)=0,"",CEILING($H294*L274,1)),"")</f>
        <v/>
      </c>
      <c r="M294" s="145" t="str">
        <f t="shared" si="559"/>
        <v/>
      </c>
      <c r="N294" s="145">
        <f t="shared" si="559"/>
        <v>13</v>
      </c>
      <c r="O294" s="145">
        <f t="shared" si="559"/>
        <v>76</v>
      </c>
      <c r="P294" s="145">
        <f t="shared" si="559"/>
        <v>51</v>
      </c>
      <c r="Q294" s="145">
        <f t="shared" si="559"/>
        <v>51</v>
      </c>
      <c r="R294" s="167">
        <f t="shared" si="559"/>
        <v>51</v>
      </c>
    </row>
    <row r="295" spans="1:18" x14ac:dyDescent="0.2">
      <c r="A295" s="118">
        <v>17</v>
      </c>
      <c r="B295" s="75">
        <v>269</v>
      </c>
      <c r="C295" s="143"/>
      <c r="D295" s="144" t="s">
        <v>172</v>
      </c>
      <c r="E295" s="153">
        <f t="shared" si="531"/>
        <v>700</v>
      </c>
      <c r="F295" s="153">
        <f t="shared" si="532"/>
        <v>0.75</v>
      </c>
      <c r="G295" s="145">
        <f t="shared" si="525"/>
        <v>112</v>
      </c>
      <c r="H295" s="160">
        <f t="shared" si="528"/>
        <v>84</v>
      </c>
      <c r="I295" s="166" t="str">
        <f t="shared" ref="I295:R295" si="561">IFERROR(IF(CEILING($H295*I274,1)=0,"",CEILING($H295*I274,1)),"")</f>
        <v/>
      </c>
      <c r="J295" s="145">
        <f t="shared" si="561"/>
        <v>13</v>
      </c>
      <c r="K295" s="145">
        <f t="shared" si="561"/>
        <v>9</v>
      </c>
      <c r="L295" s="145" t="str">
        <f t="shared" ref="L295" si="562">IFERROR(IF(CEILING($H295*L274,1)=0,"",CEILING($H295*L274,1)),"")</f>
        <v/>
      </c>
      <c r="M295" s="145" t="str">
        <f t="shared" si="561"/>
        <v/>
      </c>
      <c r="N295" s="145">
        <f t="shared" si="561"/>
        <v>5</v>
      </c>
      <c r="O295" s="145">
        <f t="shared" si="561"/>
        <v>26</v>
      </c>
      <c r="P295" s="145">
        <f t="shared" si="561"/>
        <v>17</v>
      </c>
      <c r="Q295" s="145">
        <f t="shared" si="561"/>
        <v>17</v>
      </c>
      <c r="R295" s="167">
        <f t="shared" si="561"/>
        <v>17</v>
      </c>
    </row>
    <row r="296" spans="1:18" x14ac:dyDescent="0.2">
      <c r="A296" s="118">
        <v>18</v>
      </c>
      <c r="B296" s="75">
        <v>270</v>
      </c>
      <c r="C296" s="143"/>
      <c r="D296" s="144" t="s">
        <v>173</v>
      </c>
      <c r="E296" s="153">
        <f t="shared" si="531"/>
        <v>700</v>
      </c>
      <c r="F296" s="153">
        <f t="shared" si="532"/>
        <v>0.75</v>
      </c>
      <c r="G296" s="145">
        <f t="shared" si="525"/>
        <v>560</v>
      </c>
      <c r="H296" s="160">
        <f t="shared" si="528"/>
        <v>420</v>
      </c>
      <c r="I296" s="166" t="str">
        <f t="shared" ref="I296:R296" si="563">IFERROR(IF(CEILING($H296*I274,1)=0,"",CEILING($H296*I274,1)),"")</f>
        <v/>
      </c>
      <c r="J296" s="145">
        <f t="shared" si="563"/>
        <v>63</v>
      </c>
      <c r="K296" s="145">
        <f t="shared" si="563"/>
        <v>42</v>
      </c>
      <c r="L296" s="145" t="str">
        <f t="shared" ref="L296" si="564">IFERROR(IF(CEILING($H296*L274,1)=0,"",CEILING($H296*L274,1)),"")</f>
        <v/>
      </c>
      <c r="M296" s="145" t="str">
        <f t="shared" si="563"/>
        <v/>
      </c>
      <c r="N296" s="145">
        <f t="shared" si="563"/>
        <v>21</v>
      </c>
      <c r="O296" s="145">
        <f t="shared" si="563"/>
        <v>126</v>
      </c>
      <c r="P296" s="145">
        <f t="shared" si="563"/>
        <v>84</v>
      </c>
      <c r="Q296" s="145">
        <f t="shared" si="563"/>
        <v>84</v>
      </c>
      <c r="R296" s="167">
        <f t="shared" si="563"/>
        <v>84</v>
      </c>
    </row>
    <row r="297" spans="1:18" x14ac:dyDescent="0.2">
      <c r="A297" s="118">
        <v>19</v>
      </c>
      <c r="B297" s="75">
        <v>271</v>
      </c>
      <c r="C297" s="143"/>
      <c r="D297" s="144" t="s">
        <v>174</v>
      </c>
      <c r="E297" s="153">
        <f t="shared" si="531"/>
        <v>700</v>
      </c>
      <c r="F297" s="153">
        <f t="shared" si="532"/>
        <v>0.75</v>
      </c>
      <c r="G297" s="145">
        <f t="shared" si="525"/>
        <v>112</v>
      </c>
      <c r="H297" s="160">
        <f t="shared" si="528"/>
        <v>84</v>
      </c>
      <c r="I297" s="166" t="str">
        <f t="shared" ref="I297:R297" si="565">IFERROR(IF(CEILING($H297*I274,1)=0,"",CEILING($H297*I274,1)),"")</f>
        <v/>
      </c>
      <c r="J297" s="145">
        <f t="shared" si="565"/>
        <v>13</v>
      </c>
      <c r="K297" s="145">
        <f t="shared" si="565"/>
        <v>9</v>
      </c>
      <c r="L297" s="145" t="str">
        <f t="shared" ref="L297" si="566">IFERROR(IF(CEILING($H297*L274,1)=0,"",CEILING($H297*L274,1)),"")</f>
        <v/>
      </c>
      <c r="M297" s="145" t="str">
        <f t="shared" si="565"/>
        <v/>
      </c>
      <c r="N297" s="145">
        <f t="shared" si="565"/>
        <v>5</v>
      </c>
      <c r="O297" s="145">
        <f t="shared" si="565"/>
        <v>26</v>
      </c>
      <c r="P297" s="145">
        <f t="shared" si="565"/>
        <v>17</v>
      </c>
      <c r="Q297" s="145">
        <f t="shared" si="565"/>
        <v>17</v>
      </c>
      <c r="R297" s="167">
        <f t="shared" si="565"/>
        <v>17</v>
      </c>
    </row>
    <row r="298" spans="1:18" x14ac:dyDescent="0.2">
      <c r="A298" s="118">
        <v>20</v>
      </c>
      <c r="B298" s="75">
        <v>272</v>
      </c>
      <c r="C298" s="143"/>
      <c r="D298" s="144" t="s">
        <v>175</v>
      </c>
      <c r="E298" s="153">
        <f t="shared" si="531"/>
        <v>700</v>
      </c>
      <c r="F298" s="153">
        <f t="shared" si="532"/>
        <v>0.75</v>
      </c>
      <c r="G298" s="145">
        <f t="shared" si="525"/>
        <v>224</v>
      </c>
      <c r="H298" s="160">
        <f t="shared" si="528"/>
        <v>168</v>
      </c>
      <c r="I298" s="166" t="str">
        <f t="shared" ref="I298:R298" si="567">IFERROR(IF(CEILING($H298*I274,1)=0,"",CEILING($H298*I274,1)),"")</f>
        <v/>
      </c>
      <c r="J298" s="145">
        <f t="shared" si="567"/>
        <v>26</v>
      </c>
      <c r="K298" s="145">
        <f t="shared" si="567"/>
        <v>17</v>
      </c>
      <c r="L298" s="145" t="str">
        <f t="shared" ref="L298" si="568">IFERROR(IF(CEILING($H298*L274,1)=0,"",CEILING($H298*L274,1)),"")</f>
        <v/>
      </c>
      <c r="M298" s="145" t="str">
        <f t="shared" si="567"/>
        <v/>
      </c>
      <c r="N298" s="145">
        <f t="shared" si="567"/>
        <v>9</v>
      </c>
      <c r="O298" s="145">
        <f t="shared" si="567"/>
        <v>51</v>
      </c>
      <c r="P298" s="145">
        <f t="shared" si="567"/>
        <v>34</v>
      </c>
      <c r="Q298" s="145">
        <f t="shared" si="567"/>
        <v>34</v>
      </c>
      <c r="R298" s="167">
        <f t="shared" si="567"/>
        <v>34</v>
      </c>
    </row>
    <row r="299" spans="1:18" x14ac:dyDescent="0.2">
      <c r="A299" s="118">
        <v>21</v>
      </c>
      <c r="B299" s="75">
        <v>273</v>
      </c>
      <c r="C299" s="143"/>
      <c r="D299" s="144" t="s">
        <v>176</v>
      </c>
      <c r="E299" s="153">
        <f t="shared" si="531"/>
        <v>700</v>
      </c>
      <c r="F299" s="153">
        <f t="shared" si="532"/>
        <v>0.75</v>
      </c>
      <c r="G299" s="145">
        <f t="shared" si="525"/>
        <v>560</v>
      </c>
      <c r="H299" s="160">
        <f t="shared" si="528"/>
        <v>420</v>
      </c>
      <c r="I299" s="166" t="str">
        <f t="shared" ref="I299:R299" si="569">IFERROR(IF(CEILING($H299*I274,1)=0,"",CEILING($H299*I274,1)),"")</f>
        <v/>
      </c>
      <c r="J299" s="145">
        <f t="shared" si="569"/>
        <v>63</v>
      </c>
      <c r="K299" s="145">
        <f t="shared" si="569"/>
        <v>42</v>
      </c>
      <c r="L299" s="145" t="str">
        <f t="shared" ref="L299" si="570">IFERROR(IF(CEILING($H299*L274,1)=0,"",CEILING($H299*L274,1)),"")</f>
        <v/>
      </c>
      <c r="M299" s="145" t="str">
        <f t="shared" si="569"/>
        <v/>
      </c>
      <c r="N299" s="145">
        <f t="shared" si="569"/>
        <v>21</v>
      </c>
      <c r="O299" s="145">
        <f t="shared" si="569"/>
        <v>126</v>
      </c>
      <c r="P299" s="145">
        <f t="shared" si="569"/>
        <v>84</v>
      </c>
      <c r="Q299" s="145">
        <f t="shared" si="569"/>
        <v>84</v>
      </c>
      <c r="R299" s="167">
        <f t="shared" si="569"/>
        <v>84</v>
      </c>
    </row>
    <row r="300" spans="1:18" x14ac:dyDescent="0.2">
      <c r="A300" s="118">
        <v>22</v>
      </c>
      <c r="B300" s="75">
        <v>274</v>
      </c>
      <c r="C300" s="143"/>
      <c r="D300" s="144" t="s">
        <v>177</v>
      </c>
      <c r="E300" s="153">
        <f t="shared" si="531"/>
        <v>700</v>
      </c>
      <c r="F300" s="153">
        <f t="shared" si="532"/>
        <v>0.75</v>
      </c>
      <c r="G300" s="145">
        <f t="shared" si="525"/>
        <v>112</v>
      </c>
      <c r="H300" s="160">
        <f t="shared" si="528"/>
        <v>84</v>
      </c>
      <c r="I300" s="166" t="str">
        <f t="shared" ref="I300:R300" si="571">IFERROR(IF(CEILING($H300*I274,1)=0,"",CEILING($H300*I274,1)),"")</f>
        <v/>
      </c>
      <c r="J300" s="145">
        <f t="shared" si="571"/>
        <v>13</v>
      </c>
      <c r="K300" s="145">
        <f t="shared" si="571"/>
        <v>9</v>
      </c>
      <c r="L300" s="145" t="str">
        <f t="shared" ref="L300" si="572">IFERROR(IF(CEILING($H300*L274,1)=0,"",CEILING($H300*L274,1)),"")</f>
        <v/>
      </c>
      <c r="M300" s="145" t="str">
        <f t="shared" si="571"/>
        <v/>
      </c>
      <c r="N300" s="145">
        <f t="shared" si="571"/>
        <v>5</v>
      </c>
      <c r="O300" s="145">
        <f t="shared" si="571"/>
        <v>26</v>
      </c>
      <c r="P300" s="145">
        <f t="shared" si="571"/>
        <v>17</v>
      </c>
      <c r="Q300" s="145">
        <f t="shared" si="571"/>
        <v>17</v>
      </c>
      <c r="R300" s="167">
        <f t="shared" si="571"/>
        <v>17</v>
      </c>
    </row>
    <row r="301" spans="1:18" x14ac:dyDescent="0.2">
      <c r="A301" s="118">
        <v>23</v>
      </c>
      <c r="B301" s="75">
        <v>275</v>
      </c>
      <c r="C301" s="143"/>
      <c r="D301" s="144" t="s">
        <v>178</v>
      </c>
      <c r="E301" s="153">
        <f t="shared" si="531"/>
        <v>700</v>
      </c>
      <c r="F301" s="153">
        <f t="shared" si="532"/>
        <v>0.75</v>
      </c>
      <c r="G301" s="145">
        <f t="shared" si="525"/>
        <v>112</v>
      </c>
      <c r="H301" s="160">
        <f t="shared" si="528"/>
        <v>84</v>
      </c>
      <c r="I301" s="166" t="str">
        <f t="shared" ref="I301:R301" si="573">IFERROR(IF(CEILING($H301*I274,1)=0,"",CEILING($H301*I274,1)),"")</f>
        <v/>
      </c>
      <c r="J301" s="145">
        <f t="shared" si="573"/>
        <v>13</v>
      </c>
      <c r="K301" s="145">
        <f t="shared" si="573"/>
        <v>9</v>
      </c>
      <c r="L301" s="145" t="str">
        <f t="shared" ref="L301" si="574">IFERROR(IF(CEILING($H301*L274,1)=0,"",CEILING($H301*L274,1)),"")</f>
        <v/>
      </c>
      <c r="M301" s="145" t="str">
        <f t="shared" si="573"/>
        <v/>
      </c>
      <c r="N301" s="145">
        <f t="shared" si="573"/>
        <v>5</v>
      </c>
      <c r="O301" s="145">
        <f t="shared" si="573"/>
        <v>26</v>
      </c>
      <c r="P301" s="145">
        <f t="shared" si="573"/>
        <v>17</v>
      </c>
      <c r="Q301" s="145">
        <f t="shared" si="573"/>
        <v>17</v>
      </c>
      <c r="R301" s="167">
        <f t="shared" si="573"/>
        <v>17</v>
      </c>
    </row>
    <row r="302" spans="1:18" x14ac:dyDescent="0.2">
      <c r="A302" s="118">
        <v>24</v>
      </c>
      <c r="B302" s="75">
        <v>276</v>
      </c>
      <c r="C302" s="143"/>
      <c r="D302" s="144" t="s">
        <v>179</v>
      </c>
      <c r="E302" s="153">
        <f t="shared" si="531"/>
        <v>700</v>
      </c>
      <c r="F302" s="153">
        <f t="shared" si="532"/>
        <v>0.75</v>
      </c>
      <c r="G302" s="145">
        <f t="shared" si="525"/>
        <v>560</v>
      </c>
      <c r="H302" s="160">
        <f t="shared" si="528"/>
        <v>420</v>
      </c>
      <c r="I302" s="166" t="str">
        <f t="shared" ref="I302:R302" si="575">IFERROR(IF(CEILING($H302*I274,1)=0,"",CEILING($H302*I274,1)),"")</f>
        <v/>
      </c>
      <c r="J302" s="145">
        <f t="shared" si="575"/>
        <v>63</v>
      </c>
      <c r="K302" s="145">
        <f t="shared" si="575"/>
        <v>42</v>
      </c>
      <c r="L302" s="145" t="str">
        <f t="shared" ref="L302" si="576">IFERROR(IF(CEILING($H302*L274,1)=0,"",CEILING($H302*L274,1)),"")</f>
        <v/>
      </c>
      <c r="M302" s="145" t="str">
        <f t="shared" si="575"/>
        <v/>
      </c>
      <c r="N302" s="145">
        <f t="shared" si="575"/>
        <v>21</v>
      </c>
      <c r="O302" s="145">
        <f t="shared" si="575"/>
        <v>126</v>
      </c>
      <c r="P302" s="145">
        <f t="shared" si="575"/>
        <v>84</v>
      </c>
      <c r="Q302" s="145">
        <f t="shared" si="575"/>
        <v>84</v>
      </c>
      <c r="R302" s="167">
        <f t="shared" si="575"/>
        <v>84</v>
      </c>
    </row>
    <row r="303" spans="1:18" x14ac:dyDescent="0.2">
      <c r="A303" s="118">
        <v>25</v>
      </c>
      <c r="B303" s="75">
        <v>277</v>
      </c>
      <c r="C303" s="143"/>
      <c r="D303" s="144" t="s">
        <v>180</v>
      </c>
      <c r="E303" s="153">
        <f t="shared" si="531"/>
        <v>700</v>
      </c>
      <c r="F303" s="153">
        <f t="shared" si="532"/>
        <v>0.75</v>
      </c>
      <c r="G303" s="145">
        <f t="shared" si="525"/>
        <v>224</v>
      </c>
      <c r="H303" s="160">
        <f t="shared" si="528"/>
        <v>168</v>
      </c>
      <c r="I303" s="166" t="str">
        <f t="shared" ref="I303:R303" si="577">IFERROR(IF(CEILING($H303*I274,1)=0,"",CEILING($H303*I274,1)),"")</f>
        <v/>
      </c>
      <c r="J303" s="145">
        <f t="shared" si="577"/>
        <v>26</v>
      </c>
      <c r="K303" s="145">
        <f t="shared" si="577"/>
        <v>17</v>
      </c>
      <c r="L303" s="145" t="str">
        <f t="shared" ref="L303" si="578">IFERROR(IF(CEILING($H303*L274,1)=0,"",CEILING($H303*L274,1)),"")</f>
        <v/>
      </c>
      <c r="M303" s="145" t="str">
        <f t="shared" si="577"/>
        <v/>
      </c>
      <c r="N303" s="145">
        <f t="shared" si="577"/>
        <v>9</v>
      </c>
      <c r="O303" s="145">
        <f t="shared" si="577"/>
        <v>51</v>
      </c>
      <c r="P303" s="145">
        <f t="shared" si="577"/>
        <v>34</v>
      </c>
      <c r="Q303" s="145">
        <f t="shared" si="577"/>
        <v>34</v>
      </c>
      <c r="R303" s="167">
        <f t="shared" si="577"/>
        <v>34</v>
      </c>
    </row>
    <row r="304" spans="1:18" x14ac:dyDescent="0.2">
      <c r="A304" s="118">
        <v>26</v>
      </c>
      <c r="B304" s="75">
        <v>278</v>
      </c>
      <c r="C304" s="143"/>
      <c r="D304" s="144" t="s">
        <v>181</v>
      </c>
      <c r="E304" s="153">
        <f t="shared" si="531"/>
        <v>700</v>
      </c>
      <c r="F304" s="153">
        <f t="shared" si="532"/>
        <v>0.75</v>
      </c>
      <c r="G304" s="145">
        <f t="shared" si="525"/>
        <v>336</v>
      </c>
      <c r="H304" s="160">
        <f t="shared" si="528"/>
        <v>252</v>
      </c>
      <c r="I304" s="166" t="str">
        <f t="shared" ref="I304:R304" si="579">IFERROR(IF(CEILING($H304*I274,1)=0,"",CEILING($H304*I274,1)),"")</f>
        <v/>
      </c>
      <c r="J304" s="145">
        <f t="shared" si="579"/>
        <v>38</v>
      </c>
      <c r="K304" s="145">
        <f t="shared" si="579"/>
        <v>26</v>
      </c>
      <c r="L304" s="145" t="str">
        <f t="shared" ref="L304" si="580">IFERROR(IF(CEILING($H304*L274,1)=0,"",CEILING($H304*L274,1)),"")</f>
        <v/>
      </c>
      <c r="M304" s="145" t="str">
        <f t="shared" si="579"/>
        <v/>
      </c>
      <c r="N304" s="145">
        <f t="shared" si="579"/>
        <v>13</v>
      </c>
      <c r="O304" s="145">
        <f t="shared" si="579"/>
        <v>76</v>
      </c>
      <c r="P304" s="145">
        <f t="shared" si="579"/>
        <v>51</v>
      </c>
      <c r="Q304" s="145">
        <f t="shared" si="579"/>
        <v>51</v>
      </c>
      <c r="R304" s="167">
        <f t="shared" si="579"/>
        <v>51</v>
      </c>
    </row>
    <row r="305" spans="1:23" x14ac:dyDescent="0.2">
      <c r="A305" s="118">
        <v>27</v>
      </c>
      <c r="B305" s="75">
        <v>279</v>
      </c>
      <c r="C305" s="143"/>
      <c r="D305" s="144" t="s">
        <v>182</v>
      </c>
      <c r="E305" s="153">
        <f t="shared" si="531"/>
        <v>700</v>
      </c>
      <c r="F305" s="153">
        <f t="shared" si="532"/>
        <v>0.75</v>
      </c>
      <c r="G305" s="145">
        <f t="shared" si="525"/>
        <v>560</v>
      </c>
      <c r="H305" s="160">
        <f t="shared" si="528"/>
        <v>420</v>
      </c>
      <c r="I305" s="166" t="str">
        <f t="shared" ref="I305:R305" si="581">IFERROR(IF(CEILING($H305*I274,1)=0,"",CEILING($H305*I274,1)),"")</f>
        <v/>
      </c>
      <c r="J305" s="145">
        <f t="shared" si="581"/>
        <v>63</v>
      </c>
      <c r="K305" s="145">
        <f t="shared" si="581"/>
        <v>42</v>
      </c>
      <c r="L305" s="145" t="str">
        <f t="shared" ref="L305" si="582">IFERROR(IF(CEILING($H305*L274,1)=0,"",CEILING($H305*L274,1)),"")</f>
        <v/>
      </c>
      <c r="M305" s="145" t="str">
        <f t="shared" si="581"/>
        <v/>
      </c>
      <c r="N305" s="145">
        <f t="shared" si="581"/>
        <v>21</v>
      </c>
      <c r="O305" s="145">
        <f t="shared" si="581"/>
        <v>126</v>
      </c>
      <c r="P305" s="145">
        <f t="shared" si="581"/>
        <v>84</v>
      </c>
      <c r="Q305" s="145">
        <f t="shared" si="581"/>
        <v>84</v>
      </c>
      <c r="R305" s="167">
        <f t="shared" si="581"/>
        <v>84</v>
      </c>
    </row>
    <row r="306" spans="1:23" x14ac:dyDescent="0.2">
      <c r="A306" s="118">
        <v>28</v>
      </c>
      <c r="B306" s="75">
        <v>280</v>
      </c>
      <c r="C306" s="143"/>
      <c r="D306" s="144" t="s">
        <v>183</v>
      </c>
      <c r="E306" s="153">
        <f t="shared" si="531"/>
        <v>700</v>
      </c>
      <c r="F306" s="153">
        <f t="shared" si="532"/>
        <v>0.75</v>
      </c>
      <c r="G306" s="145">
        <f t="shared" si="525"/>
        <v>140</v>
      </c>
      <c r="H306" s="160">
        <f t="shared" si="528"/>
        <v>105</v>
      </c>
      <c r="I306" s="166" t="str">
        <f t="shared" ref="I306:R306" si="583">IFERROR(IF(CEILING($H306*I274,1)=0,"",CEILING($H306*I274,1)),"")</f>
        <v/>
      </c>
      <c r="J306" s="145">
        <f t="shared" si="583"/>
        <v>16</v>
      </c>
      <c r="K306" s="145">
        <f t="shared" si="583"/>
        <v>11</v>
      </c>
      <c r="L306" s="145" t="str">
        <f t="shared" ref="L306" si="584">IFERROR(IF(CEILING($H306*L274,1)=0,"",CEILING($H306*L274,1)),"")</f>
        <v/>
      </c>
      <c r="M306" s="145" t="str">
        <f t="shared" si="583"/>
        <v/>
      </c>
      <c r="N306" s="145">
        <f t="shared" si="583"/>
        <v>6</v>
      </c>
      <c r="O306" s="145">
        <f t="shared" si="583"/>
        <v>32</v>
      </c>
      <c r="P306" s="145">
        <f t="shared" si="583"/>
        <v>21</v>
      </c>
      <c r="Q306" s="145">
        <f t="shared" si="583"/>
        <v>21</v>
      </c>
      <c r="R306" s="167">
        <f t="shared" si="583"/>
        <v>21</v>
      </c>
    </row>
    <row r="307" spans="1:23" x14ac:dyDescent="0.2">
      <c r="A307" s="118">
        <v>29</v>
      </c>
      <c r="B307" s="75">
        <v>281</v>
      </c>
      <c r="C307" s="143"/>
      <c r="D307" s="144" t="s">
        <v>184</v>
      </c>
      <c r="E307" s="153">
        <f t="shared" si="531"/>
        <v>700</v>
      </c>
      <c r="F307" s="153">
        <f t="shared" si="532"/>
        <v>0.75</v>
      </c>
      <c r="G307" s="145">
        <f t="shared" si="525"/>
        <v>336</v>
      </c>
      <c r="H307" s="160">
        <f t="shared" si="528"/>
        <v>252</v>
      </c>
      <c r="I307" s="166" t="str">
        <f t="shared" ref="I307:R307" si="585">IFERROR(IF(CEILING($H307*I274,1)=0,"",CEILING($H307*I274,1)),"")</f>
        <v/>
      </c>
      <c r="J307" s="145">
        <f t="shared" si="585"/>
        <v>38</v>
      </c>
      <c r="K307" s="145">
        <f t="shared" si="585"/>
        <v>26</v>
      </c>
      <c r="L307" s="145" t="str">
        <f t="shared" ref="L307" si="586">IFERROR(IF(CEILING($H307*L274,1)=0,"",CEILING($H307*L274,1)),"")</f>
        <v/>
      </c>
      <c r="M307" s="145" t="str">
        <f t="shared" si="585"/>
        <v/>
      </c>
      <c r="N307" s="145">
        <f t="shared" si="585"/>
        <v>13</v>
      </c>
      <c r="O307" s="145">
        <f t="shared" si="585"/>
        <v>76</v>
      </c>
      <c r="P307" s="145">
        <f t="shared" si="585"/>
        <v>51</v>
      </c>
      <c r="Q307" s="145">
        <f t="shared" si="585"/>
        <v>51</v>
      </c>
      <c r="R307" s="167">
        <f t="shared" si="585"/>
        <v>51</v>
      </c>
    </row>
    <row r="308" spans="1:23" x14ac:dyDescent="0.2">
      <c r="A308" s="118">
        <v>30</v>
      </c>
      <c r="B308" s="75">
        <v>282</v>
      </c>
      <c r="C308" s="143"/>
      <c r="D308" s="144" t="s">
        <v>185</v>
      </c>
      <c r="E308" s="153">
        <f t="shared" si="531"/>
        <v>700</v>
      </c>
      <c r="F308" s="153">
        <f t="shared" si="532"/>
        <v>0.75</v>
      </c>
      <c r="G308" s="145">
        <f t="shared" si="525"/>
        <v>560</v>
      </c>
      <c r="H308" s="160">
        <f t="shared" si="528"/>
        <v>420</v>
      </c>
      <c r="I308" s="166" t="str">
        <f t="shared" ref="I308:R308" si="587">IFERROR(IF(CEILING($H308*I274,1)=0,"",CEILING($H308*I274,1)),"")</f>
        <v/>
      </c>
      <c r="J308" s="145">
        <f t="shared" si="587"/>
        <v>63</v>
      </c>
      <c r="K308" s="145">
        <f t="shared" si="587"/>
        <v>42</v>
      </c>
      <c r="L308" s="145" t="str">
        <f t="shared" ref="L308" si="588">IFERROR(IF(CEILING($H308*L274,1)=0,"",CEILING($H308*L274,1)),"")</f>
        <v/>
      </c>
      <c r="M308" s="145" t="str">
        <f t="shared" si="587"/>
        <v/>
      </c>
      <c r="N308" s="145">
        <f t="shared" si="587"/>
        <v>21</v>
      </c>
      <c r="O308" s="145">
        <f t="shared" si="587"/>
        <v>126</v>
      </c>
      <c r="P308" s="145">
        <f t="shared" si="587"/>
        <v>84</v>
      </c>
      <c r="Q308" s="145">
        <f t="shared" si="587"/>
        <v>84</v>
      </c>
      <c r="R308" s="167">
        <f t="shared" si="587"/>
        <v>84</v>
      </c>
    </row>
    <row r="309" spans="1:23" x14ac:dyDescent="0.2">
      <c r="A309" s="118">
        <v>31</v>
      </c>
      <c r="B309" s="75">
        <v>283</v>
      </c>
      <c r="C309" s="143"/>
      <c r="D309" s="144" t="s">
        <v>186</v>
      </c>
      <c r="E309" s="153">
        <f t="shared" si="531"/>
        <v>700</v>
      </c>
      <c r="F309" s="153">
        <f t="shared" si="532"/>
        <v>0.75</v>
      </c>
      <c r="G309" s="145">
        <f t="shared" si="525"/>
        <v>224</v>
      </c>
      <c r="H309" s="160">
        <f t="shared" si="528"/>
        <v>168</v>
      </c>
      <c r="I309" s="166" t="str">
        <f t="shared" ref="I309:R309" si="589">IFERROR(IF(CEILING($H309*I274,1)=0,"",CEILING($H309*I274,1)),"")</f>
        <v/>
      </c>
      <c r="J309" s="145">
        <f t="shared" si="589"/>
        <v>26</v>
      </c>
      <c r="K309" s="145">
        <f t="shared" si="589"/>
        <v>17</v>
      </c>
      <c r="L309" s="145" t="str">
        <f t="shared" ref="L309" si="590">IFERROR(IF(CEILING($H309*L274,1)=0,"",CEILING($H309*L274,1)),"")</f>
        <v/>
      </c>
      <c r="M309" s="145" t="str">
        <f t="shared" si="589"/>
        <v/>
      </c>
      <c r="N309" s="145">
        <f t="shared" si="589"/>
        <v>9</v>
      </c>
      <c r="O309" s="145">
        <f t="shared" si="589"/>
        <v>51</v>
      </c>
      <c r="P309" s="145">
        <f t="shared" si="589"/>
        <v>34</v>
      </c>
      <c r="Q309" s="145">
        <f t="shared" si="589"/>
        <v>34</v>
      </c>
      <c r="R309" s="167">
        <f t="shared" si="589"/>
        <v>34</v>
      </c>
    </row>
    <row r="310" spans="1:23" x14ac:dyDescent="0.2">
      <c r="A310" s="118">
        <v>32</v>
      </c>
      <c r="B310" s="75">
        <v>284</v>
      </c>
      <c r="C310" s="143"/>
      <c r="D310" s="144" t="s">
        <v>187</v>
      </c>
      <c r="E310" s="153">
        <f t="shared" si="531"/>
        <v>700</v>
      </c>
      <c r="F310" s="153">
        <f t="shared" si="532"/>
        <v>0.75</v>
      </c>
      <c r="G310" s="145">
        <f>E310*G269/E269</f>
        <v>448</v>
      </c>
      <c r="H310" s="160">
        <f t="shared" si="528"/>
        <v>336</v>
      </c>
      <c r="I310" s="166" t="str">
        <f t="shared" ref="I310:R310" si="591">IFERROR(IF(CEILING($H310*I274,1)=0,"",CEILING($H310*I274,1)),"")</f>
        <v/>
      </c>
      <c r="J310" s="145">
        <f t="shared" si="591"/>
        <v>51</v>
      </c>
      <c r="K310" s="145">
        <f t="shared" si="591"/>
        <v>34</v>
      </c>
      <c r="L310" s="145" t="str">
        <f t="shared" ref="L310" si="592">IFERROR(IF(CEILING($H310*L274,1)=0,"",CEILING($H310*L274,1)),"")</f>
        <v/>
      </c>
      <c r="M310" s="145" t="str">
        <f t="shared" si="591"/>
        <v/>
      </c>
      <c r="N310" s="145">
        <f t="shared" si="591"/>
        <v>17</v>
      </c>
      <c r="O310" s="145">
        <f t="shared" si="591"/>
        <v>101</v>
      </c>
      <c r="P310" s="145">
        <f t="shared" si="591"/>
        <v>68</v>
      </c>
      <c r="Q310" s="145">
        <f t="shared" si="591"/>
        <v>68</v>
      </c>
      <c r="R310" s="167">
        <f t="shared" si="591"/>
        <v>68</v>
      </c>
    </row>
    <row r="311" spans="1:23" x14ac:dyDescent="0.2">
      <c r="A311" s="118">
        <v>33</v>
      </c>
      <c r="B311" s="75">
        <v>285</v>
      </c>
      <c r="C311" s="143"/>
      <c r="D311" s="144" t="s">
        <v>188</v>
      </c>
      <c r="E311" s="153">
        <f t="shared" si="531"/>
        <v>700</v>
      </c>
      <c r="F311" s="153">
        <f t="shared" si="532"/>
        <v>0.75</v>
      </c>
      <c r="G311" s="145">
        <f>E311*G270/E270</f>
        <v>336</v>
      </c>
      <c r="H311" s="160">
        <f t="shared" si="528"/>
        <v>252</v>
      </c>
      <c r="I311" s="166" t="str">
        <f t="shared" ref="I311:R311" si="593">IFERROR(IF(CEILING($H311*I274,1)=0,"",CEILING($H311*I274,1)),"")</f>
        <v/>
      </c>
      <c r="J311" s="145">
        <f t="shared" si="593"/>
        <v>38</v>
      </c>
      <c r="K311" s="145">
        <f t="shared" si="593"/>
        <v>26</v>
      </c>
      <c r="L311" s="145" t="str">
        <f t="shared" ref="L311" si="594">IFERROR(IF(CEILING($H311*L274,1)=0,"",CEILING($H311*L274,1)),"")</f>
        <v/>
      </c>
      <c r="M311" s="145" t="str">
        <f t="shared" si="593"/>
        <v/>
      </c>
      <c r="N311" s="145">
        <f t="shared" si="593"/>
        <v>13</v>
      </c>
      <c r="O311" s="145">
        <f t="shared" si="593"/>
        <v>76</v>
      </c>
      <c r="P311" s="145">
        <f t="shared" si="593"/>
        <v>51</v>
      </c>
      <c r="Q311" s="145">
        <f t="shared" si="593"/>
        <v>51</v>
      </c>
      <c r="R311" s="167">
        <f t="shared" si="593"/>
        <v>51</v>
      </c>
    </row>
    <row r="312" spans="1:23" x14ac:dyDescent="0.2">
      <c r="A312" s="118">
        <v>34</v>
      </c>
      <c r="B312" s="75">
        <v>286</v>
      </c>
      <c r="C312" s="143"/>
      <c r="D312" s="144" t="s">
        <v>189</v>
      </c>
      <c r="E312" s="153">
        <f t="shared" si="531"/>
        <v>700</v>
      </c>
      <c r="F312" s="153">
        <f t="shared" si="532"/>
        <v>0.75</v>
      </c>
      <c r="G312" s="145">
        <f>E312*G271/E271</f>
        <v>84</v>
      </c>
      <c r="H312" s="160">
        <f t="shared" si="528"/>
        <v>63</v>
      </c>
      <c r="I312" s="166" t="str">
        <f t="shared" ref="I312:R312" si="595">IFERROR(IF(CEILING($H312*I274,1)=0,"",CEILING($H312*I274,1)),"")</f>
        <v/>
      </c>
      <c r="J312" s="145">
        <f t="shared" si="595"/>
        <v>10</v>
      </c>
      <c r="K312" s="145">
        <f t="shared" si="595"/>
        <v>7</v>
      </c>
      <c r="L312" s="145" t="str">
        <f t="shared" ref="L312" si="596">IFERROR(IF(CEILING($H312*L274,1)=0,"",CEILING($H312*L274,1)),"")</f>
        <v/>
      </c>
      <c r="M312" s="145" t="str">
        <f t="shared" si="595"/>
        <v/>
      </c>
      <c r="N312" s="145">
        <f t="shared" si="595"/>
        <v>4</v>
      </c>
      <c r="O312" s="145">
        <f t="shared" si="595"/>
        <v>19</v>
      </c>
      <c r="P312" s="145">
        <f t="shared" si="595"/>
        <v>13</v>
      </c>
      <c r="Q312" s="145">
        <f t="shared" si="595"/>
        <v>13</v>
      </c>
      <c r="R312" s="167">
        <f t="shared" si="595"/>
        <v>13</v>
      </c>
    </row>
    <row r="313" spans="1:23" ht="13.5" thickBot="1" x14ac:dyDescent="0.25">
      <c r="A313" s="146">
        <v>35</v>
      </c>
      <c r="B313" s="75">
        <v>287</v>
      </c>
      <c r="C313" s="147"/>
      <c r="D313" s="148" t="s">
        <v>190</v>
      </c>
      <c r="E313" s="153">
        <f t="shared" si="531"/>
        <v>700</v>
      </c>
      <c r="F313" s="153">
        <f t="shared" si="532"/>
        <v>0.75</v>
      </c>
      <c r="G313" s="145">
        <f>E313*G272/E272</f>
        <v>168</v>
      </c>
      <c r="H313" s="160">
        <f t="shared" si="528"/>
        <v>126</v>
      </c>
      <c r="I313" s="168" t="str">
        <f t="shared" ref="I313:R313" si="597">IFERROR(IF(CEILING($H313*I274,1)=0,"",CEILING($H313*I274,1)),"")</f>
        <v/>
      </c>
      <c r="J313" s="169">
        <f t="shared" si="597"/>
        <v>19</v>
      </c>
      <c r="K313" s="169">
        <f t="shared" si="597"/>
        <v>13</v>
      </c>
      <c r="L313" s="169" t="str">
        <f t="shared" ref="L313" si="598">IFERROR(IF(CEILING($H313*L274,1)=0,"",CEILING($H313*L274,1)),"")</f>
        <v/>
      </c>
      <c r="M313" s="169" t="str">
        <f t="shared" si="597"/>
        <v/>
      </c>
      <c r="N313" s="169">
        <f t="shared" si="597"/>
        <v>7</v>
      </c>
      <c r="O313" s="169">
        <f t="shared" si="597"/>
        <v>38</v>
      </c>
      <c r="P313" s="169">
        <f t="shared" si="597"/>
        <v>26</v>
      </c>
      <c r="Q313" s="169">
        <f t="shared" si="597"/>
        <v>26</v>
      </c>
      <c r="R313" s="170">
        <f t="shared" si="597"/>
        <v>26</v>
      </c>
    </row>
    <row r="314" spans="1:23" ht="13.5" thickBot="1" x14ac:dyDescent="0.25">
      <c r="A314" s="204" t="s">
        <v>50</v>
      </c>
      <c r="B314" s="214">
        <v>288</v>
      </c>
      <c r="C314" s="249" t="str">
        <f>Feature_Plan!E18</f>
        <v>CAN Stack</v>
      </c>
      <c r="D314" s="207"/>
      <c r="E314" s="259">
        <v>80</v>
      </c>
      <c r="F314" s="259">
        <v>0.75</v>
      </c>
      <c r="G314" s="208"/>
      <c r="H314" s="209"/>
      <c r="I314" s="210" t="str">
        <f>IF(VLOOKUP($C314,Feature_Plan!$E$11:$R$40,Feature_Plan!I$1,0)=0,"",VLOOKUP($C314,Feature_Plan!$E$11:$R$40,Feature_Plan!I$1,0))</f>
        <v/>
      </c>
      <c r="J314" s="211">
        <f>IF(VLOOKUP($C314,Feature_Plan!$E$11:$R$40,Feature_Plan!J$1,0)=0,"",VLOOKUP($C314,Feature_Plan!$E$11:$R$40,Feature_Plan!J$1,0))</f>
        <v>0.5</v>
      </c>
      <c r="K314" s="211" t="str">
        <f>IF(VLOOKUP($C314,Feature_Plan!$E$11:$R$40,Feature_Plan!K$1,0)=0,"",VLOOKUP($C314,Feature_Plan!$E$11:$R$40,Feature_Plan!K$1,0))</f>
        <v/>
      </c>
      <c r="L314" s="211">
        <f>IF(VLOOKUP($C314,Feature_Plan!$E$11:$R$40,Feature_Plan!L$1,0)=0,"",VLOOKUP($C314,Feature_Plan!$E$11:$R$40,Feature_Plan!L$1,0))</f>
        <v>0.8</v>
      </c>
      <c r="M314" s="211" t="str">
        <f>IF(VLOOKUP($C314,Feature_Plan!$E$11:$R$40,Feature_Plan!M$1,0)=0,"",VLOOKUP($C314,Feature_Plan!$E$11:$R$40,Feature_Plan!M$1,0))</f>
        <v/>
      </c>
      <c r="N314" s="211">
        <f>IF(VLOOKUP($C314,Feature_Plan!$E$11:$R$40,Feature_Plan!N$1,0)=0,"",VLOOKUP($C314,Feature_Plan!$E$11:$R$40,Feature_Plan!N$1,0))</f>
        <v>1</v>
      </c>
      <c r="O314" s="211" t="str">
        <f>IF(VLOOKUP($C314,Feature_Plan!$E$11:$R$40,Feature_Plan!O$1,0)=0,"",VLOOKUP($C314,Feature_Plan!$E$11:$R$40,Feature_Plan!O$1,0))</f>
        <v/>
      </c>
      <c r="P314" s="211" t="str">
        <f>IF(VLOOKUP($C314,Feature_Plan!$E$11:$R$40,Feature_Plan!P$1,0)=0,"",VLOOKUP($C314,Feature_Plan!$E$11:$R$40,Feature_Plan!P$1,0))</f>
        <v/>
      </c>
      <c r="Q314" s="211">
        <f>IF(VLOOKUP($C314,Feature_Plan!$E$11:$R$40,Feature_Plan!Q$1,0)=0,"",VLOOKUP($C314,Feature_Plan!$E$11:$R$40,Feature_Plan!Q$1,0))</f>
        <v>1.1000000000000001</v>
      </c>
      <c r="R314" s="212" t="str">
        <f>IF(VLOOKUP($C314,Feature_Plan!$E$11:$R$40,Feature_Plan!R$1,0)=0,"",VLOOKUP($C314,Feature_Plan!$E$11:$R$40,Feature_Plan!R$1,0))</f>
        <v/>
      </c>
      <c r="V314" s="136">
        <v>877933</v>
      </c>
      <c r="W314" s="136" t="s">
        <v>133</v>
      </c>
    </row>
    <row r="315" spans="1:23" x14ac:dyDescent="0.2">
      <c r="A315" s="213" t="s">
        <v>154</v>
      </c>
      <c r="B315" s="214">
        <v>289</v>
      </c>
      <c r="C315" s="250"/>
      <c r="D315" s="216"/>
      <c r="E315" s="217"/>
      <c r="F315" s="216"/>
      <c r="G315" s="251"/>
      <c r="H315" s="252"/>
      <c r="I315" s="220" t="str">
        <f>IF(I314="","",I314)</f>
        <v/>
      </c>
      <c r="J315" s="218">
        <f>IF(J314="","",J314-(SUM($I315:I315)))</f>
        <v>0.5</v>
      </c>
      <c r="K315" s="218" t="str">
        <f>IF(K314="","",K314-(SUM($I315:J315)))</f>
        <v/>
      </c>
      <c r="L315" s="218">
        <f>IF(L314="","",L314-(SUM($I315:K315)))</f>
        <v>0.30000000000000004</v>
      </c>
      <c r="M315" s="218" t="str">
        <f>IF(M314="","",M314-(SUM($I315:L315)))</f>
        <v/>
      </c>
      <c r="N315" s="218">
        <f>IF(N314="","",N314-(SUM($I315:M315)))</f>
        <v>0.19999999999999996</v>
      </c>
      <c r="O315" s="218" t="str">
        <f>IF(O314="","",O314-(SUM($I315:N315)))</f>
        <v/>
      </c>
      <c r="P315" s="218" t="str">
        <f>IF(P314="","",P314-(SUM($I315:O315)))</f>
        <v/>
      </c>
      <c r="Q315" s="218">
        <f>IF(Q314="","",Q314-(SUM($I315:P315)))</f>
        <v>0.10000000000000009</v>
      </c>
      <c r="R315" s="221" t="str">
        <f>IF(R314="","",R314-(SUM($I315:Q315)))</f>
        <v/>
      </c>
    </row>
    <row r="316" spans="1:23" ht="13.5" thickBot="1" x14ac:dyDescent="0.25">
      <c r="A316" s="222" t="s">
        <v>155</v>
      </c>
      <c r="B316" s="214">
        <v>290</v>
      </c>
      <c r="C316" s="223"/>
      <c r="D316" s="224"/>
      <c r="E316" s="225"/>
      <c r="F316" s="224"/>
      <c r="G316" s="226">
        <f>SUM(G320:G354)</f>
        <v>883.20000000000016</v>
      </c>
      <c r="H316" s="227">
        <f>SUM(H320:H354)</f>
        <v>662.40000000000009</v>
      </c>
      <c r="I316" s="228">
        <f>SUM(I320:I354)</f>
        <v>0</v>
      </c>
      <c r="J316" s="226">
        <f t="shared" ref="J316:R316" si="599">SUM(J320:J354)</f>
        <v>346</v>
      </c>
      <c r="K316" s="226">
        <f t="shared" si="599"/>
        <v>0</v>
      </c>
      <c r="L316" s="226">
        <f t="shared" ref="L316:M316" si="600">SUM(L320:L354)</f>
        <v>214</v>
      </c>
      <c r="M316" s="226">
        <f t="shared" si="600"/>
        <v>0</v>
      </c>
      <c r="N316" s="226">
        <f t="shared" si="599"/>
        <v>142</v>
      </c>
      <c r="O316" s="226">
        <f t="shared" si="599"/>
        <v>0</v>
      </c>
      <c r="P316" s="226">
        <f t="shared" si="599"/>
        <v>0</v>
      </c>
      <c r="Q316" s="226">
        <f t="shared" si="599"/>
        <v>76</v>
      </c>
      <c r="R316" s="229">
        <f t="shared" si="599"/>
        <v>0</v>
      </c>
      <c r="S316" s="67">
        <f>SUM(I316:R316)</f>
        <v>778</v>
      </c>
    </row>
    <row r="317" spans="1:23" x14ac:dyDescent="0.2">
      <c r="A317" s="230" t="s">
        <v>215</v>
      </c>
      <c r="B317" s="214">
        <v>291</v>
      </c>
      <c r="C317" s="262" t="str">
        <f>CONCATENATE(C314,"\",A317)</f>
        <v>CAN Stack\Sys Eng</v>
      </c>
      <c r="D317" s="231"/>
      <c r="E317" s="232"/>
      <c r="F317" s="231"/>
      <c r="G317" s="233">
        <f>SUM(G320:G332)</f>
        <v>134.4</v>
      </c>
      <c r="H317" s="234">
        <f t="shared" ref="H317:R317" si="601">SUM(H320:H332)</f>
        <v>100.8</v>
      </c>
      <c r="I317" s="235">
        <f t="shared" si="601"/>
        <v>0</v>
      </c>
      <c r="J317" s="233">
        <f t="shared" si="601"/>
        <v>58</v>
      </c>
      <c r="K317" s="233">
        <f t="shared" si="601"/>
        <v>0</v>
      </c>
      <c r="L317" s="233">
        <f t="shared" ref="L317:M317" si="602">SUM(L320:L332)</f>
        <v>37</v>
      </c>
      <c r="M317" s="233">
        <f t="shared" si="602"/>
        <v>0</v>
      </c>
      <c r="N317" s="233">
        <f t="shared" si="601"/>
        <v>24</v>
      </c>
      <c r="O317" s="233">
        <f t="shared" si="601"/>
        <v>0</v>
      </c>
      <c r="P317" s="233">
        <f t="shared" si="601"/>
        <v>0</v>
      </c>
      <c r="Q317" s="233">
        <f t="shared" si="601"/>
        <v>16</v>
      </c>
      <c r="R317" s="236">
        <f t="shared" si="601"/>
        <v>0</v>
      </c>
      <c r="S317" s="67">
        <f>SUM(I317:R317)</f>
        <v>135</v>
      </c>
    </row>
    <row r="318" spans="1:23" x14ac:dyDescent="0.2">
      <c r="A318" s="237" t="s">
        <v>216</v>
      </c>
      <c r="B318" s="214">
        <v>292</v>
      </c>
      <c r="C318" s="263" t="str">
        <f>CONCATENATE(C314,"\",A318)</f>
        <v>CAN Stack\SW Dev</v>
      </c>
      <c r="D318" s="238"/>
      <c r="E318" s="239"/>
      <c r="F318" s="238"/>
      <c r="G318" s="240">
        <f>SUM(G333:G345)</f>
        <v>422.4</v>
      </c>
      <c r="H318" s="241">
        <f t="shared" ref="H318:R318" si="603">SUM(H333:H345)</f>
        <v>316.79999999999995</v>
      </c>
      <c r="I318" s="242">
        <f t="shared" si="603"/>
        <v>0</v>
      </c>
      <c r="J318" s="240">
        <f t="shared" si="603"/>
        <v>162</v>
      </c>
      <c r="K318" s="240">
        <f t="shared" si="603"/>
        <v>0</v>
      </c>
      <c r="L318" s="240">
        <f t="shared" ref="L318:M318" si="604">SUM(L333:L345)</f>
        <v>99</v>
      </c>
      <c r="M318" s="240">
        <f t="shared" si="604"/>
        <v>0</v>
      </c>
      <c r="N318" s="240">
        <f t="shared" si="603"/>
        <v>66</v>
      </c>
      <c r="O318" s="240">
        <f t="shared" si="603"/>
        <v>0</v>
      </c>
      <c r="P318" s="240">
        <f t="shared" si="603"/>
        <v>0</v>
      </c>
      <c r="Q318" s="240">
        <f t="shared" si="603"/>
        <v>33</v>
      </c>
      <c r="R318" s="243">
        <f t="shared" si="603"/>
        <v>0</v>
      </c>
      <c r="S318" s="67">
        <f>SUM(I318:R318)</f>
        <v>360</v>
      </c>
    </row>
    <row r="319" spans="1:23" ht="13.5" thickBot="1" x14ac:dyDescent="0.25">
      <c r="A319" s="244" t="s">
        <v>92</v>
      </c>
      <c r="B319" s="214">
        <v>293</v>
      </c>
      <c r="C319" s="264" t="str">
        <f>CONCATENATE(C314,"\",A319)</f>
        <v>CAN Stack\Testing</v>
      </c>
      <c r="D319" s="245"/>
      <c r="E319" s="246"/>
      <c r="F319" s="245"/>
      <c r="G319" s="247">
        <f>SUM(G346:G354)</f>
        <v>326.39999999999998</v>
      </c>
      <c r="H319" s="248">
        <f t="shared" ref="H319:R319" si="605">SUM(H346:H354)</f>
        <v>244.79999999999998</v>
      </c>
      <c r="I319" s="242">
        <f t="shared" si="605"/>
        <v>0</v>
      </c>
      <c r="J319" s="240">
        <f t="shared" si="605"/>
        <v>126</v>
      </c>
      <c r="K319" s="240">
        <f t="shared" si="605"/>
        <v>0</v>
      </c>
      <c r="L319" s="240">
        <f t="shared" ref="L319:M319" si="606">SUM(L346:L354)</f>
        <v>78</v>
      </c>
      <c r="M319" s="240">
        <f t="shared" si="606"/>
        <v>0</v>
      </c>
      <c r="N319" s="240">
        <f t="shared" si="605"/>
        <v>52</v>
      </c>
      <c r="O319" s="240">
        <f t="shared" si="605"/>
        <v>0</v>
      </c>
      <c r="P319" s="240">
        <f t="shared" si="605"/>
        <v>0</v>
      </c>
      <c r="Q319" s="240">
        <f t="shared" si="605"/>
        <v>27</v>
      </c>
      <c r="R319" s="243">
        <f t="shared" si="605"/>
        <v>0</v>
      </c>
      <c r="S319" s="67">
        <f>SUM(I319:R319)</f>
        <v>283</v>
      </c>
    </row>
    <row r="320" spans="1:23" x14ac:dyDescent="0.2">
      <c r="A320" s="139">
        <v>1</v>
      </c>
      <c r="B320" s="75">
        <v>294</v>
      </c>
      <c r="C320" s="140"/>
      <c r="D320" s="141" t="s">
        <v>156</v>
      </c>
      <c r="E320" s="153">
        <f>E314</f>
        <v>80</v>
      </c>
      <c r="F320" s="153">
        <f>F314</f>
        <v>0.75</v>
      </c>
      <c r="G320" s="145">
        <f t="shared" ref="G320:G350" si="607">E320*G279/E279</f>
        <v>6.4</v>
      </c>
      <c r="H320" s="160">
        <f>G320*F320</f>
        <v>4.8000000000000007</v>
      </c>
      <c r="I320" s="164" t="str">
        <f>IFERROR(IF(CEILING($H320*I315,1)=0,"",CEILING($H320*I315,1)),"")</f>
        <v/>
      </c>
      <c r="J320" s="150">
        <f t="shared" ref="J320:R320" si="608">IFERROR(IF(CEILING($H320*J315,1)=0,"",CEILING($H320*J315,1)),"")</f>
        <v>3</v>
      </c>
      <c r="K320" s="150" t="str">
        <f t="shared" si="608"/>
        <v/>
      </c>
      <c r="L320" s="150">
        <f t="shared" ref="L320" si="609">IFERROR(IF(CEILING($H320*L315,1)=0,"",CEILING($H320*L315,1)),"")</f>
        <v>2</v>
      </c>
      <c r="M320" s="150" t="str">
        <f t="shared" si="608"/>
        <v/>
      </c>
      <c r="N320" s="150">
        <f t="shared" si="608"/>
        <v>1</v>
      </c>
      <c r="O320" s="150" t="str">
        <f t="shared" si="608"/>
        <v/>
      </c>
      <c r="P320" s="150" t="str">
        <f t="shared" si="608"/>
        <v/>
      </c>
      <c r="Q320" s="150">
        <f t="shared" si="608"/>
        <v>1</v>
      </c>
      <c r="R320" s="165" t="str">
        <f t="shared" si="608"/>
        <v/>
      </c>
    </row>
    <row r="321" spans="1:18" x14ac:dyDescent="0.2">
      <c r="A321" s="118">
        <v>2</v>
      </c>
      <c r="B321" s="75">
        <v>295</v>
      </c>
      <c r="C321" s="143"/>
      <c r="D321" s="144" t="s">
        <v>157</v>
      </c>
      <c r="E321" s="153">
        <f>E320</f>
        <v>80</v>
      </c>
      <c r="F321" s="153">
        <f>F320</f>
        <v>0.75</v>
      </c>
      <c r="G321" s="145">
        <f t="shared" si="607"/>
        <v>12.8</v>
      </c>
      <c r="H321" s="160">
        <f t="shared" ref="H321:H354" si="610">G321*F321</f>
        <v>9.6000000000000014</v>
      </c>
      <c r="I321" s="166" t="str">
        <f>IFERROR(IF(CEILING($H321*I315,1)=0,"",CEILING($H321*I315,1)),"")</f>
        <v/>
      </c>
      <c r="J321" s="145">
        <f t="shared" ref="J321:R321" si="611">IFERROR(IF(CEILING($H321*J315,1)=0,"",CEILING($H321*J315,1)),"")</f>
        <v>5</v>
      </c>
      <c r="K321" s="145" t="str">
        <f t="shared" si="611"/>
        <v/>
      </c>
      <c r="L321" s="145">
        <f t="shared" ref="L321" si="612">IFERROR(IF(CEILING($H321*L315,1)=0,"",CEILING($H321*L315,1)),"")</f>
        <v>3</v>
      </c>
      <c r="M321" s="145" t="str">
        <f t="shared" si="611"/>
        <v/>
      </c>
      <c r="N321" s="145">
        <f t="shared" si="611"/>
        <v>2</v>
      </c>
      <c r="O321" s="145" t="str">
        <f t="shared" si="611"/>
        <v/>
      </c>
      <c r="P321" s="145" t="str">
        <f t="shared" si="611"/>
        <v/>
      </c>
      <c r="Q321" s="145">
        <f t="shared" si="611"/>
        <v>1</v>
      </c>
      <c r="R321" s="167" t="str">
        <f t="shared" si="611"/>
        <v/>
      </c>
    </row>
    <row r="322" spans="1:18" x14ac:dyDescent="0.2">
      <c r="A322" s="118">
        <v>3</v>
      </c>
      <c r="B322" s="75">
        <v>296</v>
      </c>
      <c r="C322" s="143"/>
      <c r="D322" s="144" t="s">
        <v>158</v>
      </c>
      <c r="E322" s="153">
        <f t="shared" ref="E322:E354" si="613">E321</f>
        <v>80</v>
      </c>
      <c r="F322" s="153">
        <f t="shared" ref="F322:F354" si="614">F321</f>
        <v>0.75</v>
      </c>
      <c r="G322" s="145">
        <f t="shared" si="607"/>
        <v>3.2</v>
      </c>
      <c r="H322" s="160">
        <f t="shared" si="610"/>
        <v>2.4000000000000004</v>
      </c>
      <c r="I322" s="166" t="str">
        <f>IFERROR(IF(CEILING($H322*I315,1)=0,"",CEILING($H322*I315,1)),"")</f>
        <v/>
      </c>
      <c r="J322" s="145">
        <f t="shared" ref="J322:R322" si="615">IFERROR(IF(CEILING($H322*J315,1)=0,"",CEILING($H322*J315,1)),"")</f>
        <v>2</v>
      </c>
      <c r="K322" s="145" t="str">
        <f t="shared" si="615"/>
        <v/>
      </c>
      <c r="L322" s="145">
        <f t="shared" ref="L322" si="616">IFERROR(IF(CEILING($H322*L315,1)=0,"",CEILING($H322*L315,1)),"")</f>
        <v>1</v>
      </c>
      <c r="M322" s="145" t="str">
        <f t="shared" si="615"/>
        <v/>
      </c>
      <c r="N322" s="145">
        <f t="shared" si="615"/>
        <v>1</v>
      </c>
      <c r="O322" s="145" t="str">
        <f t="shared" si="615"/>
        <v/>
      </c>
      <c r="P322" s="145" t="str">
        <f t="shared" si="615"/>
        <v/>
      </c>
      <c r="Q322" s="145">
        <f t="shared" si="615"/>
        <v>1</v>
      </c>
      <c r="R322" s="167" t="str">
        <f t="shared" si="615"/>
        <v/>
      </c>
    </row>
    <row r="323" spans="1:18" x14ac:dyDescent="0.2">
      <c r="A323" s="118">
        <v>4</v>
      </c>
      <c r="B323" s="75">
        <v>297</v>
      </c>
      <c r="C323" s="143"/>
      <c r="D323" s="144" t="s">
        <v>159</v>
      </c>
      <c r="E323" s="153">
        <f t="shared" si="613"/>
        <v>80</v>
      </c>
      <c r="F323" s="153">
        <f t="shared" si="614"/>
        <v>0.75</v>
      </c>
      <c r="G323" s="145">
        <f t="shared" si="607"/>
        <v>6.4</v>
      </c>
      <c r="H323" s="160">
        <f t="shared" si="610"/>
        <v>4.8000000000000007</v>
      </c>
      <c r="I323" s="166" t="str">
        <f>IFERROR(IF(CEILING($H323*I315,1)=0,"",CEILING($H323*I315,1)),"")</f>
        <v/>
      </c>
      <c r="J323" s="145">
        <f t="shared" ref="J323:R323" si="617">IFERROR(IF(CEILING($H323*J315,1)=0,"",CEILING($H323*J315,1)),"")</f>
        <v>3</v>
      </c>
      <c r="K323" s="145" t="str">
        <f t="shared" si="617"/>
        <v/>
      </c>
      <c r="L323" s="145">
        <f t="shared" ref="L323" si="618">IFERROR(IF(CEILING($H323*L315,1)=0,"",CEILING($H323*L315,1)),"")</f>
        <v>2</v>
      </c>
      <c r="M323" s="145" t="str">
        <f t="shared" si="617"/>
        <v/>
      </c>
      <c r="N323" s="145">
        <f t="shared" si="617"/>
        <v>1</v>
      </c>
      <c r="O323" s="145" t="str">
        <f t="shared" si="617"/>
        <v/>
      </c>
      <c r="P323" s="145" t="str">
        <f t="shared" si="617"/>
        <v/>
      </c>
      <c r="Q323" s="145">
        <f t="shared" si="617"/>
        <v>1</v>
      </c>
      <c r="R323" s="167" t="str">
        <f t="shared" si="617"/>
        <v/>
      </c>
    </row>
    <row r="324" spans="1:18" x14ac:dyDescent="0.2">
      <c r="A324" s="118">
        <v>5</v>
      </c>
      <c r="B324" s="75">
        <v>298</v>
      </c>
      <c r="C324" s="143"/>
      <c r="D324" s="144" t="s">
        <v>160</v>
      </c>
      <c r="E324" s="153">
        <f t="shared" si="613"/>
        <v>80</v>
      </c>
      <c r="F324" s="153">
        <f t="shared" si="614"/>
        <v>0.75</v>
      </c>
      <c r="G324" s="145">
        <f t="shared" si="607"/>
        <v>3.2</v>
      </c>
      <c r="H324" s="160">
        <f t="shared" si="610"/>
        <v>2.4000000000000004</v>
      </c>
      <c r="I324" s="166" t="str">
        <f>IFERROR(IF(CEILING($H324*I315,1)=0,"",CEILING($H324*I315,1)),"")</f>
        <v/>
      </c>
      <c r="J324" s="145">
        <f t="shared" ref="J324:R324" si="619">IFERROR(IF(CEILING($H324*J315,1)=0,"",CEILING($H324*J315,1)),"")</f>
        <v>2</v>
      </c>
      <c r="K324" s="145" t="str">
        <f t="shared" si="619"/>
        <v/>
      </c>
      <c r="L324" s="145">
        <f t="shared" ref="L324" si="620">IFERROR(IF(CEILING($H324*L315,1)=0,"",CEILING($H324*L315,1)),"")</f>
        <v>1</v>
      </c>
      <c r="M324" s="145" t="str">
        <f t="shared" si="619"/>
        <v/>
      </c>
      <c r="N324" s="145">
        <f t="shared" si="619"/>
        <v>1</v>
      </c>
      <c r="O324" s="145" t="str">
        <f t="shared" si="619"/>
        <v/>
      </c>
      <c r="P324" s="145" t="str">
        <f t="shared" si="619"/>
        <v/>
      </c>
      <c r="Q324" s="145">
        <f t="shared" si="619"/>
        <v>1</v>
      </c>
      <c r="R324" s="167" t="str">
        <f t="shared" si="619"/>
        <v/>
      </c>
    </row>
    <row r="325" spans="1:18" x14ac:dyDescent="0.2">
      <c r="A325" s="118">
        <v>6</v>
      </c>
      <c r="B325" s="75">
        <v>299</v>
      </c>
      <c r="C325" s="143"/>
      <c r="D325" s="144" t="s">
        <v>161</v>
      </c>
      <c r="E325" s="153">
        <f t="shared" si="613"/>
        <v>80</v>
      </c>
      <c r="F325" s="153">
        <f t="shared" si="614"/>
        <v>0.75</v>
      </c>
      <c r="G325" s="145">
        <f t="shared" si="607"/>
        <v>9.6</v>
      </c>
      <c r="H325" s="160">
        <f t="shared" si="610"/>
        <v>7.1999999999999993</v>
      </c>
      <c r="I325" s="166" t="str">
        <f>IFERROR(IF(CEILING($H325*I315,1)=0,"",CEILING($H325*I315,1)),"")</f>
        <v/>
      </c>
      <c r="J325" s="145">
        <f t="shared" ref="J325:R325" si="621">IFERROR(IF(CEILING($H325*J315,1)=0,"",CEILING($H325*J315,1)),"")</f>
        <v>4</v>
      </c>
      <c r="K325" s="145" t="str">
        <f t="shared" si="621"/>
        <v/>
      </c>
      <c r="L325" s="145">
        <f t="shared" ref="L325" si="622">IFERROR(IF(CEILING($H325*L315,1)=0,"",CEILING($H325*L315,1)),"")</f>
        <v>3</v>
      </c>
      <c r="M325" s="145" t="str">
        <f t="shared" si="621"/>
        <v/>
      </c>
      <c r="N325" s="145">
        <f t="shared" si="621"/>
        <v>2</v>
      </c>
      <c r="O325" s="145" t="str">
        <f t="shared" si="621"/>
        <v/>
      </c>
      <c r="P325" s="145" t="str">
        <f t="shared" si="621"/>
        <v/>
      </c>
      <c r="Q325" s="145">
        <f t="shared" si="621"/>
        <v>1</v>
      </c>
      <c r="R325" s="167" t="str">
        <f t="shared" si="621"/>
        <v/>
      </c>
    </row>
    <row r="326" spans="1:18" x14ac:dyDescent="0.2">
      <c r="A326" s="118">
        <v>7</v>
      </c>
      <c r="B326" s="75">
        <v>300</v>
      </c>
      <c r="C326" s="143"/>
      <c r="D326" s="144" t="s">
        <v>162</v>
      </c>
      <c r="E326" s="153">
        <f t="shared" si="613"/>
        <v>80</v>
      </c>
      <c r="F326" s="153">
        <f t="shared" si="614"/>
        <v>0.75</v>
      </c>
      <c r="G326" s="145">
        <f t="shared" si="607"/>
        <v>6.4</v>
      </c>
      <c r="H326" s="160">
        <f t="shared" si="610"/>
        <v>4.8000000000000007</v>
      </c>
      <c r="I326" s="166" t="str">
        <f>IFERROR(IF(CEILING($H326*I315,1)=0,"",CEILING($H326*I315,1)),"")</f>
        <v/>
      </c>
      <c r="J326" s="145">
        <f t="shared" ref="J326:R326" si="623">IFERROR(IF(CEILING($H326*J315,1)=0,"",CEILING($H326*J315,1)),"")</f>
        <v>3</v>
      </c>
      <c r="K326" s="145" t="str">
        <f t="shared" si="623"/>
        <v/>
      </c>
      <c r="L326" s="145">
        <f t="shared" ref="L326" si="624">IFERROR(IF(CEILING($H326*L315,1)=0,"",CEILING($H326*L315,1)),"")</f>
        <v>2</v>
      </c>
      <c r="M326" s="145" t="str">
        <f t="shared" si="623"/>
        <v/>
      </c>
      <c r="N326" s="145">
        <f t="shared" si="623"/>
        <v>1</v>
      </c>
      <c r="O326" s="145" t="str">
        <f t="shared" si="623"/>
        <v/>
      </c>
      <c r="P326" s="145" t="str">
        <f t="shared" si="623"/>
        <v/>
      </c>
      <c r="Q326" s="145">
        <f t="shared" si="623"/>
        <v>1</v>
      </c>
      <c r="R326" s="167" t="str">
        <f t="shared" si="623"/>
        <v/>
      </c>
    </row>
    <row r="327" spans="1:18" x14ac:dyDescent="0.2">
      <c r="A327" s="118">
        <v>8</v>
      </c>
      <c r="B327" s="75">
        <v>301</v>
      </c>
      <c r="C327" s="143"/>
      <c r="D327" s="144" t="s">
        <v>163</v>
      </c>
      <c r="E327" s="153">
        <f t="shared" si="613"/>
        <v>80</v>
      </c>
      <c r="F327" s="153">
        <f t="shared" si="614"/>
        <v>0.75</v>
      </c>
      <c r="G327" s="145">
        <f t="shared" si="607"/>
        <v>6.4</v>
      </c>
      <c r="H327" s="160">
        <f t="shared" si="610"/>
        <v>4.8000000000000007</v>
      </c>
      <c r="I327" s="166" t="str">
        <f>IFERROR(IF(CEILING($H327*I315,1)=0,"",CEILING($H327*I315,1)),"")</f>
        <v/>
      </c>
      <c r="J327" s="145">
        <f t="shared" ref="J327:R327" si="625">IFERROR(IF(CEILING($H327*J315,1)=0,"",CEILING($H327*J315,1)),"")</f>
        <v>3</v>
      </c>
      <c r="K327" s="145" t="str">
        <f t="shared" si="625"/>
        <v/>
      </c>
      <c r="L327" s="145">
        <f t="shared" ref="L327" si="626">IFERROR(IF(CEILING($H327*L315,1)=0,"",CEILING($H327*L315,1)),"")</f>
        <v>2</v>
      </c>
      <c r="M327" s="145" t="str">
        <f t="shared" si="625"/>
        <v/>
      </c>
      <c r="N327" s="145">
        <f t="shared" si="625"/>
        <v>1</v>
      </c>
      <c r="O327" s="145" t="str">
        <f t="shared" si="625"/>
        <v/>
      </c>
      <c r="P327" s="145" t="str">
        <f t="shared" si="625"/>
        <v/>
      </c>
      <c r="Q327" s="145">
        <f t="shared" si="625"/>
        <v>1</v>
      </c>
      <c r="R327" s="167" t="str">
        <f t="shared" si="625"/>
        <v/>
      </c>
    </row>
    <row r="328" spans="1:18" x14ac:dyDescent="0.2">
      <c r="A328" s="118">
        <v>9</v>
      </c>
      <c r="B328" s="75">
        <v>302</v>
      </c>
      <c r="C328" s="143"/>
      <c r="D328" s="144" t="s">
        <v>164</v>
      </c>
      <c r="E328" s="153">
        <f t="shared" si="613"/>
        <v>80</v>
      </c>
      <c r="F328" s="153">
        <f t="shared" si="614"/>
        <v>0.75</v>
      </c>
      <c r="G328" s="145">
        <f t="shared" si="607"/>
        <v>3.2</v>
      </c>
      <c r="H328" s="160">
        <f t="shared" si="610"/>
        <v>2.4000000000000004</v>
      </c>
      <c r="I328" s="166" t="str">
        <f>IFERROR(IF(CEILING($H328*I315,1)=0,"",CEILING($H328*I315,1)),"")</f>
        <v/>
      </c>
      <c r="J328" s="145">
        <f t="shared" ref="J328:R328" si="627">IFERROR(IF(CEILING($H328*J315,1)=0,"",CEILING($H328*J315,1)),"")</f>
        <v>2</v>
      </c>
      <c r="K328" s="145" t="str">
        <f t="shared" si="627"/>
        <v/>
      </c>
      <c r="L328" s="145">
        <f t="shared" ref="L328" si="628">IFERROR(IF(CEILING($H328*L315,1)=0,"",CEILING($H328*L315,1)),"")</f>
        <v>1</v>
      </c>
      <c r="M328" s="145" t="str">
        <f t="shared" si="627"/>
        <v/>
      </c>
      <c r="N328" s="145">
        <f t="shared" si="627"/>
        <v>1</v>
      </c>
      <c r="O328" s="145" t="str">
        <f t="shared" si="627"/>
        <v/>
      </c>
      <c r="P328" s="145" t="str">
        <f t="shared" si="627"/>
        <v/>
      </c>
      <c r="Q328" s="145">
        <f t="shared" si="627"/>
        <v>1</v>
      </c>
      <c r="R328" s="167" t="str">
        <f t="shared" si="627"/>
        <v/>
      </c>
    </row>
    <row r="329" spans="1:18" x14ac:dyDescent="0.2">
      <c r="A329" s="118">
        <v>10</v>
      </c>
      <c r="B329" s="75">
        <v>303</v>
      </c>
      <c r="C329" s="143"/>
      <c r="D329" s="144" t="s">
        <v>165</v>
      </c>
      <c r="E329" s="153">
        <f t="shared" si="613"/>
        <v>80</v>
      </c>
      <c r="F329" s="153">
        <f t="shared" si="614"/>
        <v>0.75</v>
      </c>
      <c r="G329" s="145">
        <f t="shared" si="607"/>
        <v>38.4</v>
      </c>
      <c r="H329" s="160">
        <f t="shared" si="610"/>
        <v>28.799999999999997</v>
      </c>
      <c r="I329" s="166" t="str">
        <f>IFERROR(IF(CEILING($H329*I315,1)=0,"",CEILING($H329*I315,1)),"")</f>
        <v/>
      </c>
      <c r="J329" s="145">
        <f t="shared" ref="J329:R329" si="629">IFERROR(IF(CEILING($H329*J315,1)=0,"",CEILING($H329*J315,1)),"")</f>
        <v>15</v>
      </c>
      <c r="K329" s="145" t="str">
        <f t="shared" si="629"/>
        <v/>
      </c>
      <c r="L329" s="145">
        <f t="shared" ref="L329" si="630">IFERROR(IF(CEILING($H329*L315,1)=0,"",CEILING($H329*L315,1)),"")</f>
        <v>9</v>
      </c>
      <c r="M329" s="145" t="str">
        <f t="shared" si="629"/>
        <v/>
      </c>
      <c r="N329" s="145">
        <f t="shared" si="629"/>
        <v>6</v>
      </c>
      <c r="O329" s="145" t="str">
        <f t="shared" si="629"/>
        <v/>
      </c>
      <c r="P329" s="145" t="str">
        <f t="shared" si="629"/>
        <v/>
      </c>
      <c r="Q329" s="145">
        <f t="shared" si="629"/>
        <v>3</v>
      </c>
      <c r="R329" s="167" t="str">
        <f t="shared" si="629"/>
        <v/>
      </c>
    </row>
    <row r="330" spans="1:18" x14ac:dyDescent="0.2">
      <c r="A330" s="118">
        <v>11</v>
      </c>
      <c r="B330" s="75">
        <v>304</v>
      </c>
      <c r="C330" s="143"/>
      <c r="D330" s="144" t="s">
        <v>166</v>
      </c>
      <c r="E330" s="153">
        <f t="shared" si="613"/>
        <v>80</v>
      </c>
      <c r="F330" s="153">
        <f t="shared" si="614"/>
        <v>0.75</v>
      </c>
      <c r="G330" s="145">
        <f t="shared" si="607"/>
        <v>9.6</v>
      </c>
      <c r="H330" s="160">
        <f t="shared" si="610"/>
        <v>7.1999999999999993</v>
      </c>
      <c r="I330" s="166" t="str">
        <f>IFERROR(IF(CEILING($H330*I315,1)=0,"",CEILING($H330*I315,1)),"")</f>
        <v/>
      </c>
      <c r="J330" s="145">
        <f t="shared" ref="J330:R330" si="631">IFERROR(IF(CEILING($H330*J315,1)=0,"",CEILING($H330*J315,1)),"")</f>
        <v>4</v>
      </c>
      <c r="K330" s="145" t="str">
        <f t="shared" si="631"/>
        <v/>
      </c>
      <c r="L330" s="145">
        <f t="shared" ref="L330" si="632">IFERROR(IF(CEILING($H330*L315,1)=0,"",CEILING($H330*L315,1)),"")</f>
        <v>3</v>
      </c>
      <c r="M330" s="145" t="str">
        <f t="shared" si="631"/>
        <v/>
      </c>
      <c r="N330" s="145">
        <f t="shared" si="631"/>
        <v>2</v>
      </c>
      <c r="O330" s="145" t="str">
        <f t="shared" si="631"/>
        <v/>
      </c>
      <c r="P330" s="145" t="str">
        <f t="shared" si="631"/>
        <v/>
      </c>
      <c r="Q330" s="145">
        <f t="shared" si="631"/>
        <v>1</v>
      </c>
      <c r="R330" s="167" t="str">
        <f t="shared" si="631"/>
        <v/>
      </c>
    </row>
    <row r="331" spans="1:18" x14ac:dyDescent="0.2">
      <c r="A331" s="118">
        <v>12</v>
      </c>
      <c r="B331" s="75">
        <v>305</v>
      </c>
      <c r="C331" s="143"/>
      <c r="D331" s="144" t="s">
        <v>167</v>
      </c>
      <c r="E331" s="153">
        <f t="shared" si="613"/>
        <v>80</v>
      </c>
      <c r="F331" s="153">
        <f t="shared" si="614"/>
        <v>0.75</v>
      </c>
      <c r="G331" s="145">
        <f t="shared" si="607"/>
        <v>19.2</v>
      </c>
      <c r="H331" s="160">
        <f t="shared" si="610"/>
        <v>14.399999999999999</v>
      </c>
      <c r="I331" s="166" t="str">
        <f>IFERROR(IF(CEILING($H331*I315,1)=0,"",CEILING($H331*I315,1)),"")</f>
        <v/>
      </c>
      <c r="J331" s="145">
        <f t="shared" ref="J331:R331" si="633">IFERROR(IF(CEILING($H331*J315,1)=0,"",CEILING($H331*J315,1)),"")</f>
        <v>8</v>
      </c>
      <c r="K331" s="145" t="str">
        <f t="shared" si="633"/>
        <v/>
      </c>
      <c r="L331" s="145">
        <f t="shared" ref="L331" si="634">IFERROR(IF(CEILING($H331*L315,1)=0,"",CEILING($H331*L315,1)),"")</f>
        <v>5</v>
      </c>
      <c r="M331" s="145" t="str">
        <f t="shared" si="633"/>
        <v/>
      </c>
      <c r="N331" s="145">
        <f t="shared" si="633"/>
        <v>3</v>
      </c>
      <c r="O331" s="145" t="str">
        <f t="shared" si="633"/>
        <v/>
      </c>
      <c r="P331" s="145" t="str">
        <f t="shared" si="633"/>
        <v/>
      </c>
      <c r="Q331" s="145">
        <f t="shared" si="633"/>
        <v>2</v>
      </c>
      <c r="R331" s="167" t="str">
        <f t="shared" si="633"/>
        <v/>
      </c>
    </row>
    <row r="332" spans="1:18" x14ac:dyDescent="0.2">
      <c r="A332" s="118">
        <v>13</v>
      </c>
      <c r="B332" s="75">
        <v>306</v>
      </c>
      <c r="C332" s="143"/>
      <c r="D332" s="144" t="s">
        <v>168</v>
      </c>
      <c r="E332" s="153">
        <f t="shared" si="613"/>
        <v>80</v>
      </c>
      <c r="F332" s="153">
        <f t="shared" si="614"/>
        <v>0.75</v>
      </c>
      <c r="G332" s="145">
        <f t="shared" si="607"/>
        <v>9.6</v>
      </c>
      <c r="H332" s="160">
        <f t="shared" si="610"/>
        <v>7.1999999999999993</v>
      </c>
      <c r="I332" s="166" t="str">
        <f>IFERROR(IF(CEILING($H332*I315,1)=0,"",CEILING($H332*I315,1)),"")</f>
        <v/>
      </c>
      <c r="J332" s="145">
        <f t="shared" ref="J332:R332" si="635">IFERROR(IF(CEILING($H332*J315,1)=0,"",CEILING($H332*J315,1)),"")</f>
        <v>4</v>
      </c>
      <c r="K332" s="145" t="str">
        <f t="shared" si="635"/>
        <v/>
      </c>
      <c r="L332" s="145">
        <f t="shared" ref="L332" si="636">IFERROR(IF(CEILING($H332*L315,1)=0,"",CEILING($H332*L315,1)),"")</f>
        <v>3</v>
      </c>
      <c r="M332" s="145" t="str">
        <f t="shared" si="635"/>
        <v/>
      </c>
      <c r="N332" s="145">
        <f t="shared" si="635"/>
        <v>2</v>
      </c>
      <c r="O332" s="145" t="str">
        <f t="shared" si="635"/>
        <v/>
      </c>
      <c r="P332" s="145" t="str">
        <f t="shared" si="635"/>
        <v/>
      </c>
      <c r="Q332" s="145">
        <f t="shared" si="635"/>
        <v>1</v>
      </c>
      <c r="R332" s="167" t="str">
        <f t="shared" si="635"/>
        <v/>
      </c>
    </row>
    <row r="333" spans="1:18" x14ac:dyDescent="0.2">
      <c r="A333" s="118">
        <v>14</v>
      </c>
      <c r="B333" s="75">
        <v>307</v>
      </c>
      <c r="C333" s="143"/>
      <c r="D333" s="144" t="s">
        <v>169</v>
      </c>
      <c r="E333" s="153">
        <f t="shared" si="613"/>
        <v>80</v>
      </c>
      <c r="F333" s="153">
        <f t="shared" si="614"/>
        <v>0.75</v>
      </c>
      <c r="G333" s="145">
        <f t="shared" si="607"/>
        <v>38.4</v>
      </c>
      <c r="H333" s="160">
        <f t="shared" si="610"/>
        <v>28.799999999999997</v>
      </c>
      <c r="I333" s="166" t="str">
        <f>IFERROR(IF(CEILING($H333*I315,1)=0,"",CEILING($H333*I315,1)),"")</f>
        <v/>
      </c>
      <c r="J333" s="145">
        <f t="shared" ref="J333:R333" si="637">IFERROR(IF(CEILING($H333*J315,1)=0,"",CEILING($H333*J315,1)),"")</f>
        <v>15</v>
      </c>
      <c r="K333" s="145" t="str">
        <f t="shared" si="637"/>
        <v/>
      </c>
      <c r="L333" s="145">
        <f t="shared" ref="L333" si="638">IFERROR(IF(CEILING($H333*L315,1)=0,"",CEILING($H333*L315,1)),"")</f>
        <v>9</v>
      </c>
      <c r="M333" s="145" t="str">
        <f t="shared" si="637"/>
        <v/>
      </c>
      <c r="N333" s="145">
        <f t="shared" si="637"/>
        <v>6</v>
      </c>
      <c r="O333" s="145" t="str">
        <f t="shared" si="637"/>
        <v/>
      </c>
      <c r="P333" s="145" t="str">
        <f t="shared" si="637"/>
        <v/>
      </c>
      <c r="Q333" s="145">
        <f t="shared" si="637"/>
        <v>3</v>
      </c>
      <c r="R333" s="167" t="str">
        <f t="shared" si="637"/>
        <v/>
      </c>
    </row>
    <row r="334" spans="1:18" x14ac:dyDescent="0.2">
      <c r="A334" s="118">
        <v>15</v>
      </c>
      <c r="B334" s="75">
        <v>308</v>
      </c>
      <c r="C334" s="143"/>
      <c r="D334" s="144" t="s">
        <v>170</v>
      </c>
      <c r="E334" s="153">
        <f t="shared" si="613"/>
        <v>80</v>
      </c>
      <c r="F334" s="153">
        <f t="shared" si="614"/>
        <v>0.75</v>
      </c>
      <c r="G334" s="145">
        <f t="shared" si="607"/>
        <v>12.8</v>
      </c>
      <c r="H334" s="160">
        <f t="shared" si="610"/>
        <v>9.6000000000000014</v>
      </c>
      <c r="I334" s="166" t="str">
        <f>IFERROR(IF(CEILING($H334*I315,1)=0,"",CEILING($H334*I315,1)),"")</f>
        <v/>
      </c>
      <c r="J334" s="145">
        <f t="shared" ref="J334:R334" si="639">IFERROR(IF(CEILING($H334*J315,1)=0,"",CEILING($H334*J315,1)),"")</f>
        <v>5</v>
      </c>
      <c r="K334" s="145" t="str">
        <f t="shared" si="639"/>
        <v/>
      </c>
      <c r="L334" s="145">
        <f t="shared" ref="L334" si="640">IFERROR(IF(CEILING($H334*L315,1)=0,"",CEILING($H334*L315,1)),"")</f>
        <v>3</v>
      </c>
      <c r="M334" s="145" t="str">
        <f t="shared" si="639"/>
        <v/>
      </c>
      <c r="N334" s="145">
        <f t="shared" si="639"/>
        <v>2</v>
      </c>
      <c r="O334" s="145" t="str">
        <f t="shared" si="639"/>
        <v/>
      </c>
      <c r="P334" s="145" t="str">
        <f t="shared" si="639"/>
        <v/>
      </c>
      <c r="Q334" s="145">
        <f t="shared" si="639"/>
        <v>1</v>
      </c>
      <c r="R334" s="167" t="str">
        <f t="shared" si="639"/>
        <v/>
      </c>
    </row>
    <row r="335" spans="1:18" x14ac:dyDescent="0.2">
      <c r="A335" s="118">
        <v>16</v>
      </c>
      <c r="B335" s="75">
        <v>309</v>
      </c>
      <c r="C335" s="143"/>
      <c r="D335" s="144" t="s">
        <v>171</v>
      </c>
      <c r="E335" s="153">
        <f t="shared" si="613"/>
        <v>80</v>
      </c>
      <c r="F335" s="153">
        <f t="shared" si="614"/>
        <v>0.75</v>
      </c>
      <c r="G335" s="145">
        <f t="shared" si="607"/>
        <v>38.4</v>
      </c>
      <c r="H335" s="160">
        <f t="shared" si="610"/>
        <v>28.799999999999997</v>
      </c>
      <c r="I335" s="166" t="str">
        <f t="shared" ref="I335:R335" si="641">IFERROR(IF(CEILING($H335*I315,1)=0,"",CEILING($H335*I315,1)),"")</f>
        <v/>
      </c>
      <c r="J335" s="145">
        <f t="shared" si="641"/>
        <v>15</v>
      </c>
      <c r="K335" s="145" t="str">
        <f t="shared" si="641"/>
        <v/>
      </c>
      <c r="L335" s="145">
        <f t="shared" ref="L335" si="642">IFERROR(IF(CEILING($H335*L315,1)=0,"",CEILING($H335*L315,1)),"")</f>
        <v>9</v>
      </c>
      <c r="M335" s="145" t="str">
        <f t="shared" si="641"/>
        <v/>
      </c>
      <c r="N335" s="145">
        <f t="shared" si="641"/>
        <v>6</v>
      </c>
      <c r="O335" s="145" t="str">
        <f t="shared" si="641"/>
        <v/>
      </c>
      <c r="P335" s="145" t="str">
        <f t="shared" si="641"/>
        <v/>
      </c>
      <c r="Q335" s="145">
        <f t="shared" si="641"/>
        <v>3</v>
      </c>
      <c r="R335" s="167" t="str">
        <f t="shared" si="641"/>
        <v/>
      </c>
    </row>
    <row r="336" spans="1:18" x14ac:dyDescent="0.2">
      <c r="A336" s="118">
        <v>17</v>
      </c>
      <c r="B336" s="75">
        <v>310</v>
      </c>
      <c r="C336" s="143"/>
      <c r="D336" s="144" t="s">
        <v>172</v>
      </c>
      <c r="E336" s="153">
        <f t="shared" si="613"/>
        <v>80</v>
      </c>
      <c r="F336" s="153">
        <f t="shared" si="614"/>
        <v>0.75</v>
      </c>
      <c r="G336" s="145">
        <f t="shared" si="607"/>
        <v>12.8</v>
      </c>
      <c r="H336" s="160">
        <f t="shared" si="610"/>
        <v>9.6000000000000014</v>
      </c>
      <c r="I336" s="166" t="str">
        <f t="shared" ref="I336:R336" si="643">IFERROR(IF(CEILING($H336*I315,1)=0,"",CEILING($H336*I315,1)),"")</f>
        <v/>
      </c>
      <c r="J336" s="145">
        <f t="shared" si="643"/>
        <v>5</v>
      </c>
      <c r="K336" s="145" t="str">
        <f t="shared" si="643"/>
        <v/>
      </c>
      <c r="L336" s="145">
        <f t="shared" ref="L336" si="644">IFERROR(IF(CEILING($H336*L315,1)=0,"",CEILING($H336*L315,1)),"")</f>
        <v>3</v>
      </c>
      <c r="M336" s="145" t="str">
        <f t="shared" si="643"/>
        <v/>
      </c>
      <c r="N336" s="145">
        <f t="shared" si="643"/>
        <v>2</v>
      </c>
      <c r="O336" s="145" t="str">
        <f t="shared" si="643"/>
        <v/>
      </c>
      <c r="P336" s="145" t="str">
        <f t="shared" si="643"/>
        <v/>
      </c>
      <c r="Q336" s="145">
        <f t="shared" si="643"/>
        <v>1</v>
      </c>
      <c r="R336" s="167" t="str">
        <f t="shared" si="643"/>
        <v/>
      </c>
    </row>
    <row r="337" spans="1:18" x14ac:dyDescent="0.2">
      <c r="A337" s="118">
        <v>18</v>
      </c>
      <c r="B337" s="75">
        <v>311</v>
      </c>
      <c r="C337" s="143"/>
      <c r="D337" s="144" t="s">
        <v>173</v>
      </c>
      <c r="E337" s="153">
        <f t="shared" si="613"/>
        <v>80</v>
      </c>
      <c r="F337" s="153">
        <f t="shared" si="614"/>
        <v>0.75</v>
      </c>
      <c r="G337" s="145">
        <f t="shared" si="607"/>
        <v>64</v>
      </c>
      <c r="H337" s="160">
        <f t="shared" si="610"/>
        <v>48</v>
      </c>
      <c r="I337" s="166" t="str">
        <f t="shared" ref="I337:R337" si="645">IFERROR(IF(CEILING($H337*I315,1)=0,"",CEILING($H337*I315,1)),"")</f>
        <v/>
      </c>
      <c r="J337" s="145">
        <f t="shared" si="645"/>
        <v>24</v>
      </c>
      <c r="K337" s="145" t="str">
        <f t="shared" si="645"/>
        <v/>
      </c>
      <c r="L337" s="145">
        <f t="shared" ref="L337" si="646">IFERROR(IF(CEILING($H337*L315,1)=0,"",CEILING($H337*L315,1)),"")</f>
        <v>15</v>
      </c>
      <c r="M337" s="145" t="str">
        <f t="shared" si="645"/>
        <v/>
      </c>
      <c r="N337" s="145">
        <f t="shared" si="645"/>
        <v>10</v>
      </c>
      <c r="O337" s="145" t="str">
        <f t="shared" si="645"/>
        <v/>
      </c>
      <c r="P337" s="145" t="str">
        <f t="shared" si="645"/>
        <v/>
      </c>
      <c r="Q337" s="145">
        <f t="shared" si="645"/>
        <v>5</v>
      </c>
      <c r="R337" s="167" t="str">
        <f t="shared" si="645"/>
        <v/>
      </c>
    </row>
    <row r="338" spans="1:18" x14ac:dyDescent="0.2">
      <c r="A338" s="118">
        <v>19</v>
      </c>
      <c r="B338" s="75">
        <v>312</v>
      </c>
      <c r="C338" s="143"/>
      <c r="D338" s="144" t="s">
        <v>174</v>
      </c>
      <c r="E338" s="153">
        <f t="shared" si="613"/>
        <v>80</v>
      </c>
      <c r="F338" s="153">
        <f t="shared" si="614"/>
        <v>0.75</v>
      </c>
      <c r="G338" s="145">
        <f t="shared" si="607"/>
        <v>12.8</v>
      </c>
      <c r="H338" s="160">
        <f t="shared" si="610"/>
        <v>9.6000000000000014</v>
      </c>
      <c r="I338" s="166" t="str">
        <f t="shared" ref="I338:R338" si="647">IFERROR(IF(CEILING($H338*I315,1)=0,"",CEILING($H338*I315,1)),"")</f>
        <v/>
      </c>
      <c r="J338" s="145">
        <f t="shared" si="647"/>
        <v>5</v>
      </c>
      <c r="K338" s="145" t="str">
        <f t="shared" si="647"/>
        <v/>
      </c>
      <c r="L338" s="145">
        <f t="shared" ref="L338" si="648">IFERROR(IF(CEILING($H338*L315,1)=0,"",CEILING($H338*L315,1)),"")</f>
        <v>3</v>
      </c>
      <c r="M338" s="145" t="str">
        <f t="shared" si="647"/>
        <v/>
      </c>
      <c r="N338" s="145">
        <f t="shared" si="647"/>
        <v>2</v>
      </c>
      <c r="O338" s="145" t="str">
        <f t="shared" si="647"/>
        <v/>
      </c>
      <c r="P338" s="145" t="str">
        <f t="shared" si="647"/>
        <v/>
      </c>
      <c r="Q338" s="145">
        <f t="shared" si="647"/>
        <v>1</v>
      </c>
      <c r="R338" s="167" t="str">
        <f t="shared" si="647"/>
        <v/>
      </c>
    </row>
    <row r="339" spans="1:18" x14ac:dyDescent="0.2">
      <c r="A339" s="118">
        <v>20</v>
      </c>
      <c r="B339" s="75">
        <v>313</v>
      </c>
      <c r="C339" s="143"/>
      <c r="D339" s="144" t="s">
        <v>175</v>
      </c>
      <c r="E339" s="153">
        <f t="shared" si="613"/>
        <v>80</v>
      </c>
      <c r="F339" s="153">
        <f t="shared" si="614"/>
        <v>0.75</v>
      </c>
      <c r="G339" s="145">
        <f t="shared" si="607"/>
        <v>25.6</v>
      </c>
      <c r="H339" s="160">
        <f t="shared" si="610"/>
        <v>19.200000000000003</v>
      </c>
      <c r="I339" s="166" t="str">
        <f t="shared" ref="I339:R339" si="649">IFERROR(IF(CEILING($H339*I315,1)=0,"",CEILING($H339*I315,1)),"")</f>
        <v/>
      </c>
      <c r="J339" s="145">
        <f t="shared" si="649"/>
        <v>10</v>
      </c>
      <c r="K339" s="145" t="str">
        <f t="shared" si="649"/>
        <v/>
      </c>
      <c r="L339" s="145">
        <f t="shared" ref="L339" si="650">IFERROR(IF(CEILING($H339*L315,1)=0,"",CEILING($H339*L315,1)),"")</f>
        <v>6</v>
      </c>
      <c r="M339" s="145" t="str">
        <f t="shared" si="649"/>
        <v/>
      </c>
      <c r="N339" s="145">
        <f t="shared" si="649"/>
        <v>4</v>
      </c>
      <c r="O339" s="145" t="str">
        <f t="shared" si="649"/>
        <v/>
      </c>
      <c r="P339" s="145" t="str">
        <f t="shared" si="649"/>
        <v/>
      </c>
      <c r="Q339" s="145">
        <f t="shared" si="649"/>
        <v>2</v>
      </c>
      <c r="R339" s="167" t="str">
        <f t="shared" si="649"/>
        <v/>
      </c>
    </row>
    <row r="340" spans="1:18" x14ac:dyDescent="0.2">
      <c r="A340" s="118">
        <v>21</v>
      </c>
      <c r="B340" s="75">
        <v>314</v>
      </c>
      <c r="C340" s="143"/>
      <c r="D340" s="144" t="s">
        <v>176</v>
      </c>
      <c r="E340" s="153">
        <f t="shared" si="613"/>
        <v>80</v>
      </c>
      <c r="F340" s="153">
        <f t="shared" si="614"/>
        <v>0.75</v>
      </c>
      <c r="G340" s="145">
        <f t="shared" si="607"/>
        <v>64</v>
      </c>
      <c r="H340" s="160">
        <f t="shared" si="610"/>
        <v>48</v>
      </c>
      <c r="I340" s="166" t="str">
        <f t="shared" ref="I340:R340" si="651">IFERROR(IF(CEILING($H340*I315,1)=0,"",CEILING($H340*I315,1)),"")</f>
        <v/>
      </c>
      <c r="J340" s="145">
        <f t="shared" si="651"/>
        <v>24</v>
      </c>
      <c r="K340" s="145" t="str">
        <f t="shared" si="651"/>
        <v/>
      </c>
      <c r="L340" s="145">
        <f t="shared" ref="L340" si="652">IFERROR(IF(CEILING($H340*L315,1)=0,"",CEILING($H340*L315,1)),"")</f>
        <v>15</v>
      </c>
      <c r="M340" s="145" t="str">
        <f t="shared" si="651"/>
        <v/>
      </c>
      <c r="N340" s="145">
        <f t="shared" si="651"/>
        <v>10</v>
      </c>
      <c r="O340" s="145" t="str">
        <f t="shared" si="651"/>
        <v/>
      </c>
      <c r="P340" s="145" t="str">
        <f t="shared" si="651"/>
        <v/>
      </c>
      <c r="Q340" s="145">
        <f t="shared" si="651"/>
        <v>5</v>
      </c>
      <c r="R340" s="167" t="str">
        <f t="shared" si="651"/>
        <v/>
      </c>
    </row>
    <row r="341" spans="1:18" x14ac:dyDescent="0.2">
      <c r="A341" s="118">
        <v>22</v>
      </c>
      <c r="B341" s="75">
        <v>315</v>
      </c>
      <c r="C341" s="143"/>
      <c r="D341" s="144" t="s">
        <v>177</v>
      </c>
      <c r="E341" s="153">
        <f t="shared" si="613"/>
        <v>80</v>
      </c>
      <c r="F341" s="153">
        <f t="shared" si="614"/>
        <v>0.75</v>
      </c>
      <c r="G341" s="145">
        <f t="shared" si="607"/>
        <v>12.8</v>
      </c>
      <c r="H341" s="160">
        <f t="shared" si="610"/>
        <v>9.6000000000000014</v>
      </c>
      <c r="I341" s="166" t="str">
        <f t="shared" ref="I341:R341" si="653">IFERROR(IF(CEILING($H341*I315,1)=0,"",CEILING($H341*I315,1)),"")</f>
        <v/>
      </c>
      <c r="J341" s="145">
        <f t="shared" si="653"/>
        <v>5</v>
      </c>
      <c r="K341" s="145" t="str">
        <f t="shared" si="653"/>
        <v/>
      </c>
      <c r="L341" s="145">
        <f t="shared" ref="L341" si="654">IFERROR(IF(CEILING($H341*L315,1)=0,"",CEILING($H341*L315,1)),"")</f>
        <v>3</v>
      </c>
      <c r="M341" s="145" t="str">
        <f t="shared" si="653"/>
        <v/>
      </c>
      <c r="N341" s="145">
        <f t="shared" si="653"/>
        <v>2</v>
      </c>
      <c r="O341" s="145" t="str">
        <f t="shared" si="653"/>
        <v/>
      </c>
      <c r="P341" s="145" t="str">
        <f t="shared" si="653"/>
        <v/>
      </c>
      <c r="Q341" s="145">
        <f t="shared" si="653"/>
        <v>1</v>
      </c>
      <c r="R341" s="167" t="str">
        <f t="shared" si="653"/>
        <v/>
      </c>
    </row>
    <row r="342" spans="1:18" x14ac:dyDescent="0.2">
      <c r="A342" s="118">
        <v>23</v>
      </c>
      <c r="B342" s="75">
        <v>316</v>
      </c>
      <c r="C342" s="143"/>
      <c r="D342" s="144" t="s">
        <v>178</v>
      </c>
      <c r="E342" s="153">
        <f t="shared" si="613"/>
        <v>80</v>
      </c>
      <c r="F342" s="153">
        <f t="shared" si="614"/>
        <v>0.75</v>
      </c>
      <c r="G342" s="145">
        <f t="shared" si="607"/>
        <v>12.8</v>
      </c>
      <c r="H342" s="160">
        <f t="shared" si="610"/>
        <v>9.6000000000000014</v>
      </c>
      <c r="I342" s="166" t="str">
        <f t="shared" ref="I342:R342" si="655">IFERROR(IF(CEILING($H342*I315,1)=0,"",CEILING($H342*I315,1)),"")</f>
        <v/>
      </c>
      <c r="J342" s="145">
        <f t="shared" si="655"/>
        <v>5</v>
      </c>
      <c r="K342" s="145" t="str">
        <f t="shared" si="655"/>
        <v/>
      </c>
      <c r="L342" s="145">
        <f t="shared" ref="L342" si="656">IFERROR(IF(CEILING($H342*L315,1)=0,"",CEILING($H342*L315,1)),"")</f>
        <v>3</v>
      </c>
      <c r="M342" s="145" t="str">
        <f t="shared" si="655"/>
        <v/>
      </c>
      <c r="N342" s="145">
        <f t="shared" si="655"/>
        <v>2</v>
      </c>
      <c r="O342" s="145" t="str">
        <f t="shared" si="655"/>
        <v/>
      </c>
      <c r="P342" s="145" t="str">
        <f t="shared" si="655"/>
        <v/>
      </c>
      <c r="Q342" s="145">
        <f t="shared" si="655"/>
        <v>1</v>
      </c>
      <c r="R342" s="167" t="str">
        <f t="shared" si="655"/>
        <v/>
      </c>
    </row>
    <row r="343" spans="1:18" x14ac:dyDescent="0.2">
      <c r="A343" s="118">
        <v>24</v>
      </c>
      <c r="B343" s="75">
        <v>317</v>
      </c>
      <c r="C343" s="143"/>
      <c r="D343" s="144" t="s">
        <v>179</v>
      </c>
      <c r="E343" s="153">
        <f t="shared" si="613"/>
        <v>80</v>
      </c>
      <c r="F343" s="153">
        <f t="shared" si="614"/>
        <v>0.75</v>
      </c>
      <c r="G343" s="145">
        <f t="shared" si="607"/>
        <v>64</v>
      </c>
      <c r="H343" s="160">
        <f t="shared" si="610"/>
        <v>48</v>
      </c>
      <c r="I343" s="166" t="str">
        <f t="shared" ref="I343:R343" si="657">IFERROR(IF(CEILING($H343*I315,1)=0,"",CEILING($H343*I315,1)),"")</f>
        <v/>
      </c>
      <c r="J343" s="145">
        <f t="shared" si="657"/>
        <v>24</v>
      </c>
      <c r="K343" s="145" t="str">
        <f t="shared" si="657"/>
        <v/>
      </c>
      <c r="L343" s="145">
        <f t="shared" ref="L343" si="658">IFERROR(IF(CEILING($H343*L315,1)=0,"",CEILING($H343*L315,1)),"")</f>
        <v>15</v>
      </c>
      <c r="M343" s="145" t="str">
        <f t="shared" si="657"/>
        <v/>
      </c>
      <c r="N343" s="145">
        <f t="shared" si="657"/>
        <v>10</v>
      </c>
      <c r="O343" s="145" t="str">
        <f t="shared" si="657"/>
        <v/>
      </c>
      <c r="P343" s="145" t="str">
        <f t="shared" si="657"/>
        <v/>
      </c>
      <c r="Q343" s="145">
        <f t="shared" si="657"/>
        <v>5</v>
      </c>
      <c r="R343" s="167" t="str">
        <f t="shared" si="657"/>
        <v/>
      </c>
    </row>
    <row r="344" spans="1:18" x14ac:dyDescent="0.2">
      <c r="A344" s="118">
        <v>25</v>
      </c>
      <c r="B344" s="75">
        <v>318</v>
      </c>
      <c r="C344" s="143"/>
      <c r="D344" s="144" t="s">
        <v>180</v>
      </c>
      <c r="E344" s="153">
        <f t="shared" si="613"/>
        <v>80</v>
      </c>
      <c r="F344" s="153">
        <f t="shared" si="614"/>
        <v>0.75</v>
      </c>
      <c r="G344" s="145">
        <f t="shared" si="607"/>
        <v>25.6</v>
      </c>
      <c r="H344" s="160">
        <f t="shared" si="610"/>
        <v>19.200000000000003</v>
      </c>
      <c r="I344" s="166" t="str">
        <f t="shared" ref="I344:R344" si="659">IFERROR(IF(CEILING($H344*I315,1)=0,"",CEILING($H344*I315,1)),"")</f>
        <v/>
      </c>
      <c r="J344" s="145">
        <f t="shared" si="659"/>
        <v>10</v>
      </c>
      <c r="K344" s="145" t="str">
        <f t="shared" si="659"/>
        <v/>
      </c>
      <c r="L344" s="145">
        <f t="shared" ref="L344" si="660">IFERROR(IF(CEILING($H344*L315,1)=0,"",CEILING($H344*L315,1)),"")</f>
        <v>6</v>
      </c>
      <c r="M344" s="145" t="str">
        <f t="shared" si="659"/>
        <v/>
      </c>
      <c r="N344" s="145">
        <f t="shared" si="659"/>
        <v>4</v>
      </c>
      <c r="O344" s="145" t="str">
        <f t="shared" si="659"/>
        <v/>
      </c>
      <c r="P344" s="145" t="str">
        <f t="shared" si="659"/>
        <v/>
      </c>
      <c r="Q344" s="145">
        <f t="shared" si="659"/>
        <v>2</v>
      </c>
      <c r="R344" s="167" t="str">
        <f t="shared" si="659"/>
        <v/>
      </c>
    </row>
    <row r="345" spans="1:18" x14ac:dyDescent="0.2">
      <c r="A345" s="118">
        <v>26</v>
      </c>
      <c r="B345" s="75">
        <v>319</v>
      </c>
      <c r="C345" s="143"/>
      <c r="D345" s="144" t="s">
        <v>181</v>
      </c>
      <c r="E345" s="153">
        <f t="shared" si="613"/>
        <v>80</v>
      </c>
      <c r="F345" s="153">
        <f t="shared" si="614"/>
        <v>0.75</v>
      </c>
      <c r="G345" s="145">
        <f t="shared" si="607"/>
        <v>38.4</v>
      </c>
      <c r="H345" s="160">
        <f t="shared" si="610"/>
        <v>28.799999999999997</v>
      </c>
      <c r="I345" s="166" t="str">
        <f t="shared" ref="I345:R345" si="661">IFERROR(IF(CEILING($H345*I315,1)=0,"",CEILING($H345*I315,1)),"")</f>
        <v/>
      </c>
      <c r="J345" s="145">
        <f t="shared" si="661"/>
        <v>15</v>
      </c>
      <c r="K345" s="145" t="str">
        <f t="shared" si="661"/>
        <v/>
      </c>
      <c r="L345" s="145">
        <f t="shared" ref="L345" si="662">IFERROR(IF(CEILING($H345*L315,1)=0,"",CEILING($H345*L315,1)),"")</f>
        <v>9</v>
      </c>
      <c r="M345" s="145" t="str">
        <f t="shared" si="661"/>
        <v/>
      </c>
      <c r="N345" s="145">
        <f t="shared" si="661"/>
        <v>6</v>
      </c>
      <c r="O345" s="145" t="str">
        <f t="shared" si="661"/>
        <v/>
      </c>
      <c r="P345" s="145" t="str">
        <f t="shared" si="661"/>
        <v/>
      </c>
      <c r="Q345" s="145">
        <f t="shared" si="661"/>
        <v>3</v>
      </c>
      <c r="R345" s="167" t="str">
        <f t="shared" si="661"/>
        <v/>
      </c>
    </row>
    <row r="346" spans="1:18" x14ac:dyDescent="0.2">
      <c r="A346" s="118">
        <v>27</v>
      </c>
      <c r="B346" s="75">
        <v>320</v>
      </c>
      <c r="C346" s="143"/>
      <c r="D346" s="144" t="s">
        <v>182</v>
      </c>
      <c r="E346" s="153">
        <f t="shared" si="613"/>
        <v>80</v>
      </c>
      <c r="F346" s="153">
        <f t="shared" si="614"/>
        <v>0.75</v>
      </c>
      <c r="G346" s="145">
        <f t="shared" si="607"/>
        <v>64</v>
      </c>
      <c r="H346" s="160">
        <f t="shared" si="610"/>
        <v>48</v>
      </c>
      <c r="I346" s="166" t="str">
        <f t="shared" ref="I346:R346" si="663">IFERROR(IF(CEILING($H346*I315,1)=0,"",CEILING($H346*I315,1)),"")</f>
        <v/>
      </c>
      <c r="J346" s="145">
        <f t="shared" si="663"/>
        <v>24</v>
      </c>
      <c r="K346" s="145" t="str">
        <f t="shared" si="663"/>
        <v/>
      </c>
      <c r="L346" s="145">
        <f t="shared" ref="L346" si="664">IFERROR(IF(CEILING($H346*L315,1)=0,"",CEILING($H346*L315,1)),"")</f>
        <v>15</v>
      </c>
      <c r="M346" s="145" t="str">
        <f t="shared" si="663"/>
        <v/>
      </c>
      <c r="N346" s="145">
        <f t="shared" si="663"/>
        <v>10</v>
      </c>
      <c r="O346" s="145" t="str">
        <f t="shared" si="663"/>
        <v/>
      </c>
      <c r="P346" s="145" t="str">
        <f t="shared" si="663"/>
        <v/>
      </c>
      <c r="Q346" s="145">
        <f t="shared" si="663"/>
        <v>5</v>
      </c>
      <c r="R346" s="167" t="str">
        <f t="shared" si="663"/>
        <v/>
      </c>
    </row>
    <row r="347" spans="1:18" x14ac:dyDescent="0.2">
      <c r="A347" s="118">
        <v>28</v>
      </c>
      <c r="B347" s="75">
        <v>321</v>
      </c>
      <c r="C347" s="143"/>
      <c r="D347" s="144" t="s">
        <v>183</v>
      </c>
      <c r="E347" s="153">
        <f t="shared" si="613"/>
        <v>80</v>
      </c>
      <c r="F347" s="153">
        <f t="shared" si="614"/>
        <v>0.75</v>
      </c>
      <c r="G347" s="145">
        <f t="shared" si="607"/>
        <v>16</v>
      </c>
      <c r="H347" s="160">
        <f t="shared" si="610"/>
        <v>12</v>
      </c>
      <c r="I347" s="166" t="str">
        <f t="shared" ref="I347:R347" si="665">IFERROR(IF(CEILING($H347*I315,1)=0,"",CEILING($H347*I315,1)),"")</f>
        <v/>
      </c>
      <c r="J347" s="145">
        <f t="shared" si="665"/>
        <v>6</v>
      </c>
      <c r="K347" s="145" t="str">
        <f t="shared" si="665"/>
        <v/>
      </c>
      <c r="L347" s="145">
        <f t="shared" ref="L347" si="666">IFERROR(IF(CEILING($H347*L315,1)=0,"",CEILING($H347*L315,1)),"")</f>
        <v>4</v>
      </c>
      <c r="M347" s="145" t="str">
        <f t="shared" si="665"/>
        <v/>
      </c>
      <c r="N347" s="145">
        <f t="shared" si="665"/>
        <v>3</v>
      </c>
      <c r="O347" s="145" t="str">
        <f t="shared" si="665"/>
        <v/>
      </c>
      <c r="P347" s="145" t="str">
        <f t="shared" si="665"/>
        <v/>
      </c>
      <c r="Q347" s="145">
        <f t="shared" si="665"/>
        <v>2</v>
      </c>
      <c r="R347" s="167" t="str">
        <f t="shared" si="665"/>
        <v/>
      </c>
    </row>
    <row r="348" spans="1:18" x14ac:dyDescent="0.2">
      <c r="A348" s="118">
        <v>29</v>
      </c>
      <c r="B348" s="75">
        <v>322</v>
      </c>
      <c r="C348" s="143"/>
      <c r="D348" s="144" t="s">
        <v>184</v>
      </c>
      <c r="E348" s="153">
        <f t="shared" si="613"/>
        <v>80</v>
      </c>
      <c r="F348" s="153">
        <f t="shared" si="614"/>
        <v>0.75</v>
      </c>
      <c r="G348" s="145">
        <f t="shared" si="607"/>
        <v>38.4</v>
      </c>
      <c r="H348" s="160">
        <f t="shared" si="610"/>
        <v>28.799999999999997</v>
      </c>
      <c r="I348" s="166" t="str">
        <f t="shared" ref="I348:R348" si="667">IFERROR(IF(CEILING($H348*I315,1)=0,"",CEILING($H348*I315,1)),"")</f>
        <v/>
      </c>
      <c r="J348" s="145">
        <f t="shared" si="667"/>
        <v>15</v>
      </c>
      <c r="K348" s="145" t="str">
        <f t="shared" si="667"/>
        <v/>
      </c>
      <c r="L348" s="145">
        <f t="shared" ref="L348" si="668">IFERROR(IF(CEILING($H348*L315,1)=0,"",CEILING($H348*L315,1)),"")</f>
        <v>9</v>
      </c>
      <c r="M348" s="145" t="str">
        <f t="shared" si="667"/>
        <v/>
      </c>
      <c r="N348" s="145">
        <f t="shared" si="667"/>
        <v>6</v>
      </c>
      <c r="O348" s="145" t="str">
        <f t="shared" si="667"/>
        <v/>
      </c>
      <c r="P348" s="145" t="str">
        <f t="shared" si="667"/>
        <v/>
      </c>
      <c r="Q348" s="145">
        <f t="shared" si="667"/>
        <v>3</v>
      </c>
      <c r="R348" s="167" t="str">
        <f t="shared" si="667"/>
        <v/>
      </c>
    </row>
    <row r="349" spans="1:18" x14ac:dyDescent="0.2">
      <c r="A349" s="118">
        <v>30</v>
      </c>
      <c r="B349" s="75">
        <v>323</v>
      </c>
      <c r="C349" s="143"/>
      <c r="D349" s="144" t="s">
        <v>185</v>
      </c>
      <c r="E349" s="153">
        <f t="shared" si="613"/>
        <v>80</v>
      </c>
      <c r="F349" s="153">
        <f t="shared" si="614"/>
        <v>0.75</v>
      </c>
      <c r="G349" s="145">
        <f t="shared" si="607"/>
        <v>64</v>
      </c>
      <c r="H349" s="160">
        <f t="shared" si="610"/>
        <v>48</v>
      </c>
      <c r="I349" s="166" t="str">
        <f t="shared" ref="I349:R349" si="669">IFERROR(IF(CEILING($H349*I315,1)=0,"",CEILING($H349*I315,1)),"")</f>
        <v/>
      </c>
      <c r="J349" s="145">
        <f t="shared" si="669"/>
        <v>24</v>
      </c>
      <c r="K349" s="145" t="str">
        <f t="shared" si="669"/>
        <v/>
      </c>
      <c r="L349" s="145">
        <f t="shared" ref="L349" si="670">IFERROR(IF(CEILING($H349*L315,1)=0,"",CEILING($H349*L315,1)),"")</f>
        <v>15</v>
      </c>
      <c r="M349" s="145" t="str">
        <f t="shared" si="669"/>
        <v/>
      </c>
      <c r="N349" s="145">
        <f t="shared" si="669"/>
        <v>10</v>
      </c>
      <c r="O349" s="145" t="str">
        <f t="shared" si="669"/>
        <v/>
      </c>
      <c r="P349" s="145" t="str">
        <f t="shared" si="669"/>
        <v/>
      </c>
      <c r="Q349" s="145">
        <f t="shared" si="669"/>
        <v>5</v>
      </c>
      <c r="R349" s="167" t="str">
        <f t="shared" si="669"/>
        <v/>
      </c>
    </row>
    <row r="350" spans="1:18" x14ac:dyDescent="0.2">
      <c r="A350" s="118">
        <v>31</v>
      </c>
      <c r="B350" s="75">
        <v>324</v>
      </c>
      <c r="C350" s="143"/>
      <c r="D350" s="144" t="s">
        <v>186</v>
      </c>
      <c r="E350" s="153">
        <f t="shared" si="613"/>
        <v>80</v>
      </c>
      <c r="F350" s="153">
        <f t="shared" si="614"/>
        <v>0.75</v>
      </c>
      <c r="G350" s="145">
        <f t="shared" si="607"/>
        <v>25.6</v>
      </c>
      <c r="H350" s="160">
        <f t="shared" si="610"/>
        <v>19.200000000000003</v>
      </c>
      <c r="I350" s="166" t="str">
        <f t="shared" ref="I350:R350" si="671">IFERROR(IF(CEILING($H350*I315,1)=0,"",CEILING($H350*I315,1)),"")</f>
        <v/>
      </c>
      <c r="J350" s="145">
        <f t="shared" si="671"/>
        <v>10</v>
      </c>
      <c r="K350" s="145" t="str">
        <f t="shared" si="671"/>
        <v/>
      </c>
      <c r="L350" s="145">
        <f t="shared" ref="L350" si="672">IFERROR(IF(CEILING($H350*L315,1)=0,"",CEILING($H350*L315,1)),"")</f>
        <v>6</v>
      </c>
      <c r="M350" s="145" t="str">
        <f t="shared" si="671"/>
        <v/>
      </c>
      <c r="N350" s="145">
        <f t="shared" si="671"/>
        <v>4</v>
      </c>
      <c r="O350" s="145" t="str">
        <f t="shared" si="671"/>
        <v/>
      </c>
      <c r="P350" s="145" t="str">
        <f t="shared" si="671"/>
        <v/>
      </c>
      <c r="Q350" s="145">
        <f t="shared" si="671"/>
        <v>2</v>
      </c>
      <c r="R350" s="167" t="str">
        <f t="shared" si="671"/>
        <v/>
      </c>
    </row>
    <row r="351" spans="1:18" x14ac:dyDescent="0.2">
      <c r="A351" s="118">
        <v>32</v>
      </c>
      <c r="B351" s="75">
        <v>325</v>
      </c>
      <c r="C351" s="143"/>
      <c r="D351" s="144" t="s">
        <v>187</v>
      </c>
      <c r="E351" s="153">
        <f t="shared" si="613"/>
        <v>80</v>
      </c>
      <c r="F351" s="153">
        <f t="shared" si="614"/>
        <v>0.75</v>
      </c>
      <c r="G351" s="145">
        <f>E351*G310/E310</f>
        <v>51.2</v>
      </c>
      <c r="H351" s="160">
        <f t="shared" si="610"/>
        <v>38.400000000000006</v>
      </c>
      <c r="I351" s="166" t="str">
        <f t="shared" ref="I351:R351" si="673">IFERROR(IF(CEILING($H351*I315,1)=0,"",CEILING($H351*I315,1)),"")</f>
        <v/>
      </c>
      <c r="J351" s="145">
        <f t="shared" si="673"/>
        <v>20</v>
      </c>
      <c r="K351" s="145" t="str">
        <f t="shared" si="673"/>
        <v/>
      </c>
      <c r="L351" s="145">
        <f t="shared" ref="L351" si="674">IFERROR(IF(CEILING($H351*L315,1)=0,"",CEILING($H351*L315,1)),"")</f>
        <v>12</v>
      </c>
      <c r="M351" s="145" t="str">
        <f t="shared" si="673"/>
        <v/>
      </c>
      <c r="N351" s="145">
        <f t="shared" si="673"/>
        <v>8</v>
      </c>
      <c r="O351" s="145" t="str">
        <f t="shared" si="673"/>
        <v/>
      </c>
      <c r="P351" s="145" t="str">
        <f t="shared" si="673"/>
        <v/>
      </c>
      <c r="Q351" s="145">
        <f t="shared" si="673"/>
        <v>4</v>
      </c>
      <c r="R351" s="167" t="str">
        <f t="shared" si="673"/>
        <v/>
      </c>
    </row>
    <row r="352" spans="1:18" x14ac:dyDescent="0.2">
      <c r="A352" s="118">
        <v>33</v>
      </c>
      <c r="B352" s="75">
        <v>326</v>
      </c>
      <c r="C352" s="143"/>
      <c r="D352" s="144" t="s">
        <v>188</v>
      </c>
      <c r="E352" s="153">
        <f t="shared" si="613"/>
        <v>80</v>
      </c>
      <c r="F352" s="153">
        <f t="shared" si="614"/>
        <v>0.75</v>
      </c>
      <c r="G352" s="145">
        <f>E352*G311/E311</f>
        <v>38.4</v>
      </c>
      <c r="H352" s="160">
        <f t="shared" si="610"/>
        <v>28.799999999999997</v>
      </c>
      <c r="I352" s="166" t="str">
        <f t="shared" ref="I352:R352" si="675">IFERROR(IF(CEILING($H352*I315,1)=0,"",CEILING($H352*I315,1)),"")</f>
        <v/>
      </c>
      <c r="J352" s="145">
        <f t="shared" si="675"/>
        <v>15</v>
      </c>
      <c r="K352" s="145" t="str">
        <f t="shared" si="675"/>
        <v/>
      </c>
      <c r="L352" s="145">
        <f t="shared" ref="L352" si="676">IFERROR(IF(CEILING($H352*L315,1)=0,"",CEILING($H352*L315,1)),"")</f>
        <v>9</v>
      </c>
      <c r="M352" s="145" t="str">
        <f t="shared" si="675"/>
        <v/>
      </c>
      <c r="N352" s="145">
        <f t="shared" si="675"/>
        <v>6</v>
      </c>
      <c r="O352" s="145" t="str">
        <f t="shared" si="675"/>
        <v/>
      </c>
      <c r="P352" s="145" t="str">
        <f t="shared" si="675"/>
        <v/>
      </c>
      <c r="Q352" s="145">
        <f t="shared" si="675"/>
        <v>3</v>
      </c>
      <c r="R352" s="167" t="str">
        <f t="shared" si="675"/>
        <v/>
      </c>
    </row>
    <row r="353" spans="1:23" x14ac:dyDescent="0.2">
      <c r="A353" s="118">
        <v>34</v>
      </c>
      <c r="B353" s="75">
        <v>327</v>
      </c>
      <c r="C353" s="143"/>
      <c r="D353" s="144" t="s">
        <v>189</v>
      </c>
      <c r="E353" s="153">
        <f t="shared" si="613"/>
        <v>80</v>
      </c>
      <c r="F353" s="153">
        <f t="shared" si="614"/>
        <v>0.75</v>
      </c>
      <c r="G353" s="145">
        <f>E353*G312/E312</f>
        <v>9.6</v>
      </c>
      <c r="H353" s="160">
        <f t="shared" si="610"/>
        <v>7.1999999999999993</v>
      </c>
      <c r="I353" s="166" t="str">
        <f t="shared" ref="I353:R353" si="677">IFERROR(IF(CEILING($H353*I315,1)=0,"",CEILING($H353*I315,1)),"")</f>
        <v/>
      </c>
      <c r="J353" s="145">
        <f t="shared" si="677"/>
        <v>4</v>
      </c>
      <c r="K353" s="145" t="str">
        <f t="shared" si="677"/>
        <v/>
      </c>
      <c r="L353" s="145">
        <f t="shared" ref="L353" si="678">IFERROR(IF(CEILING($H353*L315,1)=0,"",CEILING($H353*L315,1)),"")</f>
        <v>3</v>
      </c>
      <c r="M353" s="145" t="str">
        <f t="shared" si="677"/>
        <v/>
      </c>
      <c r="N353" s="145">
        <f t="shared" si="677"/>
        <v>2</v>
      </c>
      <c r="O353" s="145" t="str">
        <f t="shared" si="677"/>
        <v/>
      </c>
      <c r="P353" s="145" t="str">
        <f t="shared" si="677"/>
        <v/>
      </c>
      <c r="Q353" s="145">
        <f t="shared" si="677"/>
        <v>1</v>
      </c>
      <c r="R353" s="167" t="str">
        <f t="shared" si="677"/>
        <v/>
      </c>
    </row>
    <row r="354" spans="1:23" ht="13.5" thickBot="1" x14ac:dyDescent="0.25">
      <c r="A354" s="146">
        <v>35</v>
      </c>
      <c r="B354" s="75">
        <v>328</v>
      </c>
      <c r="C354" s="147"/>
      <c r="D354" s="148" t="s">
        <v>190</v>
      </c>
      <c r="E354" s="153">
        <f t="shared" si="613"/>
        <v>80</v>
      </c>
      <c r="F354" s="153">
        <f t="shared" si="614"/>
        <v>0.75</v>
      </c>
      <c r="G354" s="145">
        <f>E354*G313/E313</f>
        <v>19.2</v>
      </c>
      <c r="H354" s="160">
        <f t="shared" si="610"/>
        <v>14.399999999999999</v>
      </c>
      <c r="I354" s="168" t="str">
        <f t="shared" ref="I354:R354" si="679">IFERROR(IF(CEILING($H354*I315,1)=0,"",CEILING($H354*I315,1)),"")</f>
        <v/>
      </c>
      <c r="J354" s="169">
        <f t="shared" si="679"/>
        <v>8</v>
      </c>
      <c r="K354" s="169" t="str">
        <f t="shared" si="679"/>
        <v/>
      </c>
      <c r="L354" s="169">
        <f t="shared" ref="L354" si="680">IFERROR(IF(CEILING($H354*L315,1)=0,"",CEILING($H354*L315,1)),"")</f>
        <v>5</v>
      </c>
      <c r="M354" s="169" t="str">
        <f t="shared" si="679"/>
        <v/>
      </c>
      <c r="N354" s="169">
        <f t="shared" si="679"/>
        <v>3</v>
      </c>
      <c r="O354" s="169" t="str">
        <f t="shared" si="679"/>
        <v/>
      </c>
      <c r="P354" s="169" t="str">
        <f t="shared" si="679"/>
        <v/>
      </c>
      <c r="Q354" s="169">
        <f t="shared" si="679"/>
        <v>2</v>
      </c>
      <c r="R354" s="170" t="str">
        <f t="shared" si="679"/>
        <v/>
      </c>
    </row>
    <row r="355" spans="1:23" ht="13.5" thickBot="1" x14ac:dyDescent="0.25">
      <c r="A355" s="204" t="s">
        <v>50</v>
      </c>
      <c r="B355" s="214">
        <v>329</v>
      </c>
      <c r="C355" s="249" t="str">
        <f>Feature_Plan!E19</f>
        <v>Network Management</v>
      </c>
      <c r="D355" s="207"/>
      <c r="E355" s="259">
        <v>250</v>
      </c>
      <c r="F355" s="259">
        <v>0.75</v>
      </c>
      <c r="G355" s="208"/>
      <c r="H355" s="209"/>
      <c r="I355" s="210" t="str">
        <f>IF(VLOOKUP($C355,Feature_Plan!$E$11:$R$40,Feature_Plan!I$1,0)=0,"",VLOOKUP($C355,Feature_Plan!$E$11:$R$40,Feature_Plan!I$1,0))</f>
        <v/>
      </c>
      <c r="J355" s="211">
        <f>IF(VLOOKUP($C355,Feature_Plan!$E$11:$R$40,Feature_Plan!J$1,0)=0,"",VLOOKUP($C355,Feature_Plan!$E$11:$R$40,Feature_Plan!J$1,0))</f>
        <v>0.3</v>
      </c>
      <c r="K355" s="211">
        <f>IF(VLOOKUP($C355,Feature_Plan!$E$11:$R$40,Feature_Plan!K$1,0)=0,"",VLOOKUP($C355,Feature_Plan!$E$11:$R$40,Feature_Plan!K$1,0))</f>
        <v>0.5</v>
      </c>
      <c r="L355" s="211">
        <f>IF(VLOOKUP($C355,Feature_Plan!$E$11:$R$40,Feature_Plan!L$1,0)=0,"",VLOOKUP($C355,Feature_Plan!$E$11:$R$40,Feature_Plan!L$1,0))</f>
        <v>1</v>
      </c>
      <c r="M355" s="211" t="str">
        <f>IF(VLOOKUP($C355,Feature_Plan!$E$11:$R$40,Feature_Plan!M$1,0)=0,"",VLOOKUP($C355,Feature_Plan!$E$11:$R$40,Feature_Plan!M$1,0))</f>
        <v/>
      </c>
      <c r="N355" s="211" t="str">
        <f>IF(VLOOKUP($C355,Feature_Plan!$E$11:$R$40,Feature_Plan!N$1,0)=0,"",VLOOKUP($C355,Feature_Plan!$E$11:$R$40,Feature_Plan!N$1,0))</f>
        <v/>
      </c>
      <c r="O355" s="211" t="str">
        <f>IF(VLOOKUP($C355,Feature_Plan!$E$11:$R$40,Feature_Plan!O$1,0)=0,"",VLOOKUP($C355,Feature_Plan!$E$11:$R$40,Feature_Plan!O$1,0))</f>
        <v/>
      </c>
      <c r="P355" s="211">
        <f>IF(VLOOKUP($C355,Feature_Plan!$E$11:$R$40,Feature_Plan!P$1,0)=0,"",VLOOKUP($C355,Feature_Plan!$E$11:$R$40,Feature_Plan!P$1,0))</f>
        <v>1.1000000000000001</v>
      </c>
      <c r="Q355" s="211" t="str">
        <f>IF(VLOOKUP($C355,Feature_Plan!$E$11:$R$40,Feature_Plan!Q$1,0)=0,"",VLOOKUP($C355,Feature_Plan!$E$11:$R$40,Feature_Plan!Q$1,0))</f>
        <v/>
      </c>
      <c r="R355" s="212">
        <f>IF(VLOOKUP($C355,Feature_Plan!$E$11:$R$40,Feature_Plan!R$1,0)=0,"",VLOOKUP($C355,Feature_Plan!$E$11:$R$40,Feature_Plan!R$1,0))</f>
        <v>1.2</v>
      </c>
      <c r="V355" s="136">
        <v>877934</v>
      </c>
      <c r="W355" s="136" t="s">
        <v>133</v>
      </c>
    </row>
    <row r="356" spans="1:23" x14ac:dyDescent="0.2">
      <c r="A356" s="213" t="s">
        <v>154</v>
      </c>
      <c r="B356" s="214">
        <v>330</v>
      </c>
      <c r="C356" s="250"/>
      <c r="D356" s="216"/>
      <c r="E356" s="217"/>
      <c r="F356" s="216"/>
      <c r="G356" s="251"/>
      <c r="H356" s="252"/>
      <c r="I356" s="220" t="str">
        <f>IF(I355="","",I355)</f>
        <v/>
      </c>
      <c r="J356" s="218">
        <f>IF(J355="","",J355-(SUM($I356:I356)))</f>
        <v>0.3</v>
      </c>
      <c r="K356" s="218">
        <f>IF(K355="","",K355-(SUM($I356:J356)))</f>
        <v>0.2</v>
      </c>
      <c r="L356" s="218">
        <f>IF(L355="","",L355-(SUM($I356:K356)))</f>
        <v>0.5</v>
      </c>
      <c r="M356" s="218" t="str">
        <f>IF(M355="","",M355-(SUM($I356:L356)))</f>
        <v/>
      </c>
      <c r="N356" s="218" t="str">
        <f>IF(N355="","",N355-(SUM($I356:M356)))</f>
        <v/>
      </c>
      <c r="O356" s="218" t="str">
        <f>IF(O355="","",O355-(SUM($I356:N356)))</f>
        <v/>
      </c>
      <c r="P356" s="218">
        <f>IF(P355="","",P355-(SUM($I356:O356)))</f>
        <v>0.10000000000000009</v>
      </c>
      <c r="Q356" s="218" t="str">
        <f>IF(Q355="","",Q355-(SUM($I356:P356)))</f>
        <v/>
      </c>
      <c r="R356" s="221">
        <f>IF(R355="","",R355-(SUM($I356:Q356)))</f>
        <v>9.9999999999999867E-2</v>
      </c>
    </row>
    <row r="357" spans="1:23" ht="13.5" thickBot="1" x14ac:dyDescent="0.25">
      <c r="A357" s="222" t="s">
        <v>155</v>
      </c>
      <c r="B357" s="214">
        <v>331</v>
      </c>
      <c r="C357" s="223"/>
      <c r="D357" s="224"/>
      <c r="E357" s="225"/>
      <c r="F357" s="224"/>
      <c r="G357" s="226">
        <f>SUM(G361:G395)</f>
        <v>2760</v>
      </c>
      <c r="H357" s="227">
        <f>SUM(H361:H395)</f>
        <v>2070</v>
      </c>
      <c r="I357" s="228">
        <f>SUM(I361:I395)</f>
        <v>0</v>
      </c>
      <c r="J357" s="226">
        <f t="shared" ref="J357:R357" si="681">SUM(J361:J395)</f>
        <v>628</v>
      </c>
      <c r="K357" s="226">
        <f t="shared" si="681"/>
        <v>418</v>
      </c>
      <c r="L357" s="226">
        <f t="shared" ref="L357:M357" si="682">SUM(L361:L395)</f>
        <v>1042</v>
      </c>
      <c r="M357" s="226">
        <f t="shared" si="682"/>
        <v>0</v>
      </c>
      <c r="N357" s="226">
        <f t="shared" si="681"/>
        <v>0</v>
      </c>
      <c r="O357" s="226">
        <f t="shared" si="681"/>
        <v>0</v>
      </c>
      <c r="P357" s="226">
        <f t="shared" si="681"/>
        <v>223</v>
      </c>
      <c r="Q357" s="226">
        <f t="shared" si="681"/>
        <v>0</v>
      </c>
      <c r="R357" s="229">
        <f t="shared" si="681"/>
        <v>214</v>
      </c>
      <c r="S357" s="67">
        <f>SUM(I357:R357)</f>
        <v>2525</v>
      </c>
    </row>
    <row r="358" spans="1:23" x14ac:dyDescent="0.2">
      <c r="A358" s="230" t="s">
        <v>215</v>
      </c>
      <c r="B358" s="214">
        <v>332</v>
      </c>
      <c r="C358" s="262" t="str">
        <f>CONCATENATE(C355,"\",A358)</f>
        <v>Network Management\Sys Eng</v>
      </c>
      <c r="D358" s="231"/>
      <c r="E358" s="232"/>
      <c r="F358" s="231"/>
      <c r="G358" s="233">
        <f>SUM(G361:G373)</f>
        <v>420</v>
      </c>
      <c r="H358" s="234">
        <f t="shared" ref="H358:R358" si="683">SUM(H361:H373)</f>
        <v>315</v>
      </c>
      <c r="I358" s="235">
        <f t="shared" si="683"/>
        <v>0</v>
      </c>
      <c r="J358" s="233">
        <f t="shared" si="683"/>
        <v>100</v>
      </c>
      <c r="K358" s="233">
        <f t="shared" si="683"/>
        <v>66</v>
      </c>
      <c r="L358" s="233">
        <f t="shared" ref="L358:M358" si="684">SUM(L361:L373)</f>
        <v>163</v>
      </c>
      <c r="M358" s="233">
        <f t="shared" si="684"/>
        <v>0</v>
      </c>
      <c r="N358" s="233">
        <f t="shared" si="683"/>
        <v>0</v>
      </c>
      <c r="O358" s="233">
        <f t="shared" si="683"/>
        <v>0</v>
      </c>
      <c r="P358" s="233">
        <f t="shared" si="683"/>
        <v>38</v>
      </c>
      <c r="Q358" s="233">
        <f t="shared" si="683"/>
        <v>0</v>
      </c>
      <c r="R358" s="236">
        <f t="shared" si="683"/>
        <v>37</v>
      </c>
      <c r="S358" s="67">
        <f>SUM(I358:R358)</f>
        <v>404</v>
      </c>
    </row>
    <row r="359" spans="1:23" x14ac:dyDescent="0.2">
      <c r="A359" s="237" t="s">
        <v>216</v>
      </c>
      <c r="B359" s="214">
        <v>333</v>
      </c>
      <c r="C359" s="263" t="str">
        <f>CONCATENATE(C355,"\",A359)</f>
        <v>Network Management\SW Dev</v>
      </c>
      <c r="D359" s="238"/>
      <c r="E359" s="239"/>
      <c r="F359" s="238"/>
      <c r="G359" s="240">
        <f>SUM(G374:G386)</f>
        <v>1320</v>
      </c>
      <c r="H359" s="241">
        <f t="shared" ref="H359:R359" si="685">SUM(H374:H386)</f>
        <v>990</v>
      </c>
      <c r="I359" s="242">
        <f t="shared" si="685"/>
        <v>0</v>
      </c>
      <c r="J359" s="240">
        <f t="shared" si="685"/>
        <v>297</v>
      </c>
      <c r="K359" s="240">
        <f t="shared" si="685"/>
        <v>198</v>
      </c>
      <c r="L359" s="240">
        <f t="shared" ref="L359:M359" si="686">SUM(L374:L386)</f>
        <v>495</v>
      </c>
      <c r="M359" s="240">
        <f t="shared" si="686"/>
        <v>0</v>
      </c>
      <c r="N359" s="240">
        <f t="shared" si="685"/>
        <v>0</v>
      </c>
      <c r="O359" s="240">
        <f t="shared" si="685"/>
        <v>0</v>
      </c>
      <c r="P359" s="240">
        <f t="shared" si="685"/>
        <v>104</v>
      </c>
      <c r="Q359" s="240">
        <f t="shared" si="685"/>
        <v>0</v>
      </c>
      <c r="R359" s="243">
        <f t="shared" si="685"/>
        <v>99</v>
      </c>
      <c r="S359" s="67">
        <f>SUM(I359:R359)</f>
        <v>1193</v>
      </c>
    </row>
    <row r="360" spans="1:23" ht="13.5" thickBot="1" x14ac:dyDescent="0.25">
      <c r="A360" s="244" t="s">
        <v>92</v>
      </c>
      <c r="B360" s="214">
        <v>334</v>
      </c>
      <c r="C360" s="264" t="str">
        <f>CONCATENATE(C355,"\",A360)</f>
        <v>Network Management\Testing</v>
      </c>
      <c r="D360" s="245"/>
      <c r="E360" s="246"/>
      <c r="F360" s="245"/>
      <c r="G360" s="247">
        <f>SUM(G387:G395)</f>
        <v>1020</v>
      </c>
      <c r="H360" s="248">
        <f t="shared" ref="H360:R360" si="687">SUM(H387:H395)</f>
        <v>765</v>
      </c>
      <c r="I360" s="242">
        <f t="shared" si="687"/>
        <v>0</v>
      </c>
      <c r="J360" s="240">
        <f t="shared" si="687"/>
        <v>231</v>
      </c>
      <c r="K360" s="240">
        <f t="shared" si="687"/>
        <v>154</v>
      </c>
      <c r="L360" s="240">
        <f t="shared" ref="L360:M360" si="688">SUM(L387:L395)</f>
        <v>384</v>
      </c>
      <c r="M360" s="240">
        <f t="shared" si="688"/>
        <v>0</v>
      </c>
      <c r="N360" s="240">
        <f t="shared" si="687"/>
        <v>0</v>
      </c>
      <c r="O360" s="240">
        <f t="shared" si="687"/>
        <v>0</v>
      </c>
      <c r="P360" s="240">
        <f t="shared" si="687"/>
        <v>81</v>
      </c>
      <c r="Q360" s="240">
        <f t="shared" si="687"/>
        <v>0</v>
      </c>
      <c r="R360" s="243">
        <f t="shared" si="687"/>
        <v>78</v>
      </c>
      <c r="S360" s="67">
        <f>SUM(I360:R360)</f>
        <v>928</v>
      </c>
    </row>
    <row r="361" spans="1:23" x14ac:dyDescent="0.2">
      <c r="A361" s="139">
        <v>1</v>
      </c>
      <c r="B361" s="75">
        <v>335</v>
      </c>
      <c r="C361" s="140"/>
      <c r="D361" s="141" t="s">
        <v>156</v>
      </c>
      <c r="E361" s="153">
        <f>E355</f>
        <v>250</v>
      </c>
      <c r="F361" s="153">
        <f>F355</f>
        <v>0.75</v>
      </c>
      <c r="G361" s="145">
        <f t="shared" ref="G361:G395" si="689">E361*G279/E279</f>
        <v>20</v>
      </c>
      <c r="H361" s="160">
        <f>G361*F361</f>
        <v>15</v>
      </c>
      <c r="I361" s="164" t="str">
        <f>IFERROR(IF(CEILING($H361*I356,1)=0,"",CEILING($H361*I356,1)),"")</f>
        <v/>
      </c>
      <c r="J361" s="150">
        <f t="shared" ref="J361:R361" si="690">IFERROR(IF(CEILING($H361*J356,1)=0,"",CEILING($H361*J356,1)),"")</f>
        <v>5</v>
      </c>
      <c r="K361" s="150">
        <f t="shared" si="690"/>
        <v>3</v>
      </c>
      <c r="L361" s="150">
        <f t="shared" ref="L361" si="691">IFERROR(IF(CEILING($H361*L356,1)=0,"",CEILING($H361*L356,1)),"")</f>
        <v>8</v>
      </c>
      <c r="M361" s="150" t="str">
        <f t="shared" si="690"/>
        <v/>
      </c>
      <c r="N361" s="150" t="str">
        <f t="shared" si="690"/>
        <v/>
      </c>
      <c r="O361" s="150" t="str">
        <f t="shared" si="690"/>
        <v/>
      </c>
      <c r="P361" s="150">
        <f t="shared" si="690"/>
        <v>2</v>
      </c>
      <c r="Q361" s="150" t="str">
        <f t="shared" si="690"/>
        <v/>
      </c>
      <c r="R361" s="165">
        <f t="shared" si="690"/>
        <v>2</v>
      </c>
    </row>
    <row r="362" spans="1:23" x14ac:dyDescent="0.2">
      <c r="A362" s="118">
        <v>2</v>
      </c>
      <c r="B362" s="75">
        <v>336</v>
      </c>
      <c r="C362" s="143"/>
      <c r="D362" s="144" t="s">
        <v>157</v>
      </c>
      <c r="E362" s="153">
        <f>E361</f>
        <v>250</v>
      </c>
      <c r="F362" s="153">
        <f>F361</f>
        <v>0.75</v>
      </c>
      <c r="G362" s="145">
        <f t="shared" si="689"/>
        <v>40</v>
      </c>
      <c r="H362" s="160">
        <f t="shared" ref="H362:H395" si="692">G362*F362</f>
        <v>30</v>
      </c>
      <c r="I362" s="166" t="str">
        <f>IFERROR(IF(CEILING($H362*I356,1)=0,"",CEILING($H362*I356,1)),"")</f>
        <v/>
      </c>
      <c r="J362" s="145">
        <f t="shared" ref="J362:R362" si="693">IFERROR(IF(CEILING($H362*J356,1)=0,"",CEILING($H362*J356,1)),"")</f>
        <v>9</v>
      </c>
      <c r="K362" s="145">
        <f t="shared" si="693"/>
        <v>6</v>
      </c>
      <c r="L362" s="145">
        <f t="shared" ref="L362" si="694">IFERROR(IF(CEILING($H362*L356,1)=0,"",CEILING($H362*L356,1)),"")</f>
        <v>15</v>
      </c>
      <c r="M362" s="145" t="str">
        <f t="shared" si="693"/>
        <v/>
      </c>
      <c r="N362" s="145" t="str">
        <f t="shared" si="693"/>
        <v/>
      </c>
      <c r="O362" s="145" t="str">
        <f t="shared" si="693"/>
        <v/>
      </c>
      <c r="P362" s="145">
        <f t="shared" si="693"/>
        <v>3</v>
      </c>
      <c r="Q362" s="145" t="str">
        <f t="shared" si="693"/>
        <v/>
      </c>
      <c r="R362" s="167">
        <f t="shared" si="693"/>
        <v>3</v>
      </c>
    </row>
    <row r="363" spans="1:23" x14ac:dyDescent="0.2">
      <c r="A363" s="118">
        <v>3</v>
      </c>
      <c r="B363" s="75">
        <v>337</v>
      </c>
      <c r="C363" s="143"/>
      <c r="D363" s="144" t="s">
        <v>158</v>
      </c>
      <c r="E363" s="153">
        <f t="shared" ref="E363:F378" si="695">E362</f>
        <v>250</v>
      </c>
      <c r="F363" s="153">
        <f t="shared" si="695"/>
        <v>0.75</v>
      </c>
      <c r="G363" s="145">
        <f t="shared" si="689"/>
        <v>10</v>
      </c>
      <c r="H363" s="160">
        <f t="shared" si="692"/>
        <v>7.5</v>
      </c>
      <c r="I363" s="166" t="str">
        <f>IFERROR(IF(CEILING($H363*I356,1)=0,"",CEILING($H363*I356,1)),"")</f>
        <v/>
      </c>
      <c r="J363" s="145">
        <f t="shared" ref="J363:R363" si="696">IFERROR(IF(CEILING($H363*J356,1)=0,"",CEILING($H363*J356,1)),"")</f>
        <v>3</v>
      </c>
      <c r="K363" s="145">
        <f t="shared" si="696"/>
        <v>2</v>
      </c>
      <c r="L363" s="145">
        <f t="shared" ref="L363" si="697">IFERROR(IF(CEILING($H363*L356,1)=0,"",CEILING($H363*L356,1)),"")</f>
        <v>4</v>
      </c>
      <c r="M363" s="145" t="str">
        <f t="shared" si="696"/>
        <v/>
      </c>
      <c r="N363" s="145" t="str">
        <f t="shared" si="696"/>
        <v/>
      </c>
      <c r="O363" s="145" t="str">
        <f t="shared" si="696"/>
        <v/>
      </c>
      <c r="P363" s="145">
        <f t="shared" si="696"/>
        <v>1</v>
      </c>
      <c r="Q363" s="145" t="str">
        <f t="shared" si="696"/>
        <v/>
      </c>
      <c r="R363" s="167">
        <f t="shared" si="696"/>
        <v>1</v>
      </c>
    </row>
    <row r="364" spans="1:23" x14ac:dyDescent="0.2">
      <c r="A364" s="118">
        <v>4</v>
      </c>
      <c r="B364" s="75">
        <v>338</v>
      </c>
      <c r="C364" s="143"/>
      <c r="D364" s="144" t="s">
        <v>159</v>
      </c>
      <c r="E364" s="153">
        <f t="shared" si="695"/>
        <v>250</v>
      </c>
      <c r="F364" s="153">
        <f t="shared" si="695"/>
        <v>0.75</v>
      </c>
      <c r="G364" s="145">
        <f t="shared" si="689"/>
        <v>20</v>
      </c>
      <c r="H364" s="160">
        <f t="shared" si="692"/>
        <v>15</v>
      </c>
      <c r="I364" s="166" t="str">
        <f>IFERROR(IF(CEILING($H364*I356,1)=0,"",CEILING($H364*I356,1)),"")</f>
        <v/>
      </c>
      <c r="J364" s="145">
        <f t="shared" ref="J364:R364" si="698">IFERROR(IF(CEILING($H364*J356,1)=0,"",CEILING($H364*J356,1)),"")</f>
        <v>5</v>
      </c>
      <c r="K364" s="145">
        <f t="shared" si="698"/>
        <v>3</v>
      </c>
      <c r="L364" s="145">
        <f t="shared" ref="L364" si="699">IFERROR(IF(CEILING($H364*L356,1)=0,"",CEILING($H364*L356,1)),"")</f>
        <v>8</v>
      </c>
      <c r="M364" s="145" t="str">
        <f t="shared" si="698"/>
        <v/>
      </c>
      <c r="N364" s="145" t="str">
        <f t="shared" si="698"/>
        <v/>
      </c>
      <c r="O364" s="145" t="str">
        <f t="shared" si="698"/>
        <v/>
      </c>
      <c r="P364" s="145">
        <f t="shared" si="698"/>
        <v>2</v>
      </c>
      <c r="Q364" s="145" t="str">
        <f t="shared" si="698"/>
        <v/>
      </c>
      <c r="R364" s="167">
        <f t="shared" si="698"/>
        <v>2</v>
      </c>
    </row>
    <row r="365" spans="1:23" x14ac:dyDescent="0.2">
      <c r="A365" s="118">
        <v>5</v>
      </c>
      <c r="B365" s="75">
        <v>339</v>
      </c>
      <c r="C365" s="143"/>
      <c r="D365" s="144" t="s">
        <v>160</v>
      </c>
      <c r="E365" s="153">
        <f t="shared" si="695"/>
        <v>250</v>
      </c>
      <c r="F365" s="153">
        <f t="shared" si="695"/>
        <v>0.75</v>
      </c>
      <c r="G365" s="145">
        <f t="shared" si="689"/>
        <v>10</v>
      </c>
      <c r="H365" s="160">
        <f t="shared" si="692"/>
        <v>7.5</v>
      </c>
      <c r="I365" s="166" t="str">
        <f>IFERROR(IF(CEILING($H365*I356,1)=0,"",CEILING($H365*I356,1)),"")</f>
        <v/>
      </c>
      <c r="J365" s="145">
        <f t="shared" ref="J365:R365" si="700">IFERROR(IF(CEILING($H365*J356,1)=0,"",CEILING($H365*J356,1)),"")</f>
        <v>3</v>
      </c>
      <c r="K365" s="145">
        <f t="shared" si="700"/>
        <v>2</v>
      </c>
      <c r="L365" s="145">
        <f t="shared" ref="L365" si="701">IFERROR(IF(CEILING($H365*L356,1)=0,"",CEILING($H365*L356,1)),"")</f>
        <v>4</v>
      </c>
      <c r="M365" s="145" t="str">
        <f t="shared" si="700"/>
        <v/>
      </c>
      <c r="N365" s="145" t="str">
        <f t="shared" si="700"/>
        <v/>
      </c>
      <c r="O365" s="145" t="str">
        <f t="shared" si="700"/>
        <v/>
      </c>
      <c r="P365" s="145">
        <f t="shared" si="700"/>
        <v>1</v>
      </c>
      <c r="Q365" s="145" t="str">
        <f t="shared" si="700"/>
        <v/>
      </c>
      <c r="R365" s="167">
        <f t="shared" si="700"/>
        <v>1</v>
      </c>
    </row>
    <row r="366" spans="1:23" x14ac:dyDescent="0.2">
      <c r="A366" s="118">
        <v>6</v>
      </c>
      <c r="B366" s="75">
        <v>340</v>
      </c>
      <c r="C366" s="143"/>
      <c r="D366" s="144" t="s">
        <v>161</v>
      </c>
      <c r="E366" s="153">
        <f t="shared" si="695"/>
        <v>250</v>
      </c>
      <c r="F366" s="153">
        <f t="shared" si="695"/>
        <v>0.75</v>
      </c>
      <c r="G366" s="145">
        <f t="shared" si="689"/>
        <v>30</v>
      </c>
      <c r="H366" s="160">
        <f t="shared" si="692"/>
        <v>22.5</v>
      </c>
      <c r="I366" s="166" t="str">
        <f>IFERROR(IF(CEILING($H366*I356,1)=0,"",CEILING($H366*I356,1)),"")</f>
        <v/>
      </c>
      <c r="J366" s="145">
        <f t="shared" ref="J366:R366" si="702">IFERROR(IF(CEILING($H366*J356,1)=0,"",CEILING($H366*J356,1)),"")</f>
        <v>7</v>
      </c>
      <c r="K366" s="145">
        <f t="shared" si="702"/>
        <v>5</v>
      </c>
      <c r="L366" s="145">
        <f t="shared" ref="L366" si="703">IFERROR(IF(CEILING($H366*L356,1)=0,"",CEILING($H366*L356,1)),"")</f>
        <v>12</v>
      </c>
      <c r="M366" s="145" t="str">
        <f t="shared" si="702"/>
        <v/>
      </c>
      <c r="N366" s="145" t="str">
        <f t="shared" si="702"/>
        <v/>
      </c>
      <c r="O366" s="145" t="str">
        <f t="shared" si="702"/>
        <v/>
      </c>
      <c r="P366" s="145">
        <f t="shared" si="702"/>
        <v>3</v>
      </c>
      <c r="Q366" s="145" t="str">
        <f t="shared" si="702"/>
        <v/>
      </c>
      <c r="R366" s="167">
        <f t="shared" si="702"/>
        <v>3</v>
      </c>
    </row>
    <row r="367" spans="1:23" x14ac:dyDescent="0.2">
      <c r="A367" s="118">
        <v>7</v>
      </c>
      <c r="B367" s="75">
        <v>341</v>
      </c>
      <c r="C367" s="143"/>
      <c r="D367" s="144" t="s">
        <v>162</v>
      </c>
      <c r="E367" s="153">
        <f t="shared" si="695"/>
        <v>250</v>
      </c>
      <c r="F367" s="153">
        <f t="shared" si="695"/>
        <v>0.75</v>
      </c>
      <c r="G367" s="145">
        <f t="shared" si="689"/>
        <v>20</v>
      </c>
      <c r="H367" s="160">
        <f t="shared" si="692"/>
        <v>15</v>
      </c>
      <c r="I367" s="166" t="str">
        <f>IFERROR(IF(CEILING($H367*I356,1)=0,"",CEILING($H367*I356,1)),"")</f>
        <v/>
      </c>
      <c r="J367" s="145">
        <f t="shared" ref="J367:R367" si="704">IFERROR(IF(CEILING($H367*J356,1)=0,"",CEILING($H367*J356,1)),"")</f>
        <v>5</v>
      </c>
      <c r="K367" s="145">
        <f t="shared" si="704"/>
        <v>3</v>
      </c>
      <c r="L367" s="145">
        <f t="shared" ref="L367" si="705">IFERROR(IF(CEILING($H367*L356,1)=0,"",CEILING($H367*L356,1)),"")</f>
        <v>8</v>
      </c>
      <c r="M367" s="145" t="str">
        <f t="shared" si="704"/>
        <v/>
      </c>
      <c r="N367" s="145" t="str">
        <f t="shared" si="704"/>
        <v/>
      </c>
      <c r="O367" s="145" t="str">
        <f t="shared" si="704"/>
        <v/>
      </c>
      <c r="P367" s="145">
        <f t="shared" si="704"/>
        <v>2</v>
      </c>
      <c r="Q367" s="145" t="str">
        <f t="shared" si="704"/>
        <v/>
      </c>
      <c r="R367" s="167">
        <f t="shared" si="704"/>
        <v>2</v>
      </c>
    </row>
    <row r="368" spans="1:23" x14ac:dyDescent="0.2">
      <c r="A368" s="118">
        <v>8</v>
      </c>
      <c r="B368" s="75">
        <v>342</v>
      </c>
      <c r="C368" s="143"/>
      <c r="D368" s="144" t="s">
        <v>163</v>
      </c>
      <c r="E368" s="153">
        <f t="shared" si="695"/>
        <v>250</v>
      </c>
      <c r="F368" s="153">
        <f t="shared" si="695"/>
        <v>0.75</v>
      </c>
      <c r="G368" s="145">
        <f t="shared" si="689"/>
        <v>20</v>
      </c>
      <c r="H368" s="160">
        <f t="shared" si="692"/>
        <v>15</v>
      </c>
      <c r="I368" s="166" t="str">
        <f>IFERROR(IF(CEILING($H368*I356,1)=0,"",CEILING($H368*I356,1)),"")</f>
        <v/>
      </c>
      <c r="J368" s="145">
        <f t="shared" ref="J368:R368" si="706">IFERROR(IF(CEILING($H368*J356,1)=0,"",CEILING($H368*J356,1)),"")</f>
        <v>5</v>
      </c>
      <c r="K368" s="145">
        <f t="shared" si="706"/>
        <v>3</v>
      </c>
      <c r="L368" s="145">
        <f t="shared" ref="L368" si="707">IFERROR(IF(CEILING($H368*L356,1)=0,"",CEILING($H368*L356,1)),"")</f>
        <v>8</v>
      </c>
      <c r="M368" s="145" t="str">
        <f t="shared" si="706"/>
        <v/>
      </c>
      <c r="N368" s="145" t="str">
        <f t="shared" si="706"/>
        <v/>
      </c>
      <c r="O368" s="145" t="str">
        <f t="shared" si="706"/>
        <v/>
      </c>
      <c r="P368" s="145">
        <f t="shared" si="706"/>
        <v>2</v>
      </c>
      <c r="Q368" s="145" t="str">
        <f t="shared" si="706"/>
        <v/>
      </c>
      <c r="R368" s="167">
        <f t="shared" si="706"/>
        <v>2</v>
      </c>
    </row>
    <row r="369" spans="1:18" x14ac:dyDescent="0.2">
      <c r="A369" s="118">
        <v>9</v>
      </c>
      <c r="B369" s="75">
        <v>343</v>
      </c>
      <c r="C369" s="143"/>
      <c r="D369" s="144" t="s">
        <v>164</v>
      </c>
      <c r="E369" s="153">
        <f t="shared" si="695"/>
        <v>250</v>
      </c>
      <c r="F369" s="153">
        <f t="shared" si="695"/>
        <v>0.75</v>
      </c>
      <c r="G369" s="145">
        <f t="shared" si="689"/>
        <v>10</v>
      </c>
      <c r="H369" s="160">
        <f t="shared" si="692"/>
        <v>7.5</v>
      </c>
      <c r="I369" s="166" t="str">
        <f>IFERROR(IF(CEILING($H369*I356,1)=0,"",CEILING($H369*I356,1)),"")</f>
        <v/>
      </c>
      <c r="J369" s="145">
        <f t="shared" ref="J369:R369" si="708">IFERROR(IF(CEILING($H369*J356,1)=0,"",CEILING($H369*J356,1)),"")</f>
        <v>3</v>
      </c>
      <c r="K369" s="145">
        <f t="shared" si="708"/>
        <v>2</v>
      </c>
      <c r="L369" s="145">
        <f t="shared" ref="L369" si="709">IFERROR(IF(CEILING($H369*L356,1)=0,"",CEILING($H369*L356,1)),"")</f>
        <v>4</v>
      </c>
      <c r="M369" s="145" t="str">
        <f t="shared" si="708"/>
        <v/>
      </c>
      <c r="N369" s="145" t="str">
        <f t="shared" si="708"/>
        <v/>
      </c>
      <c r="O369" s="145" t="str">
        <f t="shared" si="708"/>
        <v/>
      </c>
      <c r="P369" s="145">
        <f t="shared" si="708"/>
        <v>1</v>
      </c>
      <c r="Q369" s="145" t="str">
        <f t="shared" si="708"/>
        <v/>
      </c>
      <c r="R369" s="167">
        <f t="shared" si="708"/>
        <v>1</v>
      </c>
    </row>
    <row r="370" spans="1:18" x14ac:dyDescent="0.2">
      <c r="A370" s="118">
        <v>10</v>
      </c>
      <c r="B370" s="75">
        <v>344</v>
      </c>
      <c r="C370" s="143"/>
      <c r="D370" s="144" t="s">
        <v>165</v>
      </c>
      <c r="E370" s="153">
        <f t="shared" si="695"/>
        <v>250</v>
      </c>
      <c r="F370" s="153">
        <f t="shared" si="695"/>
        <v>0.75</v>
      </c>
      <c r="G370" s="145">
        <f t="shared" si="689"/>
        <v>120</v>
      </c>
      <c r="H370" s="160">
        <f t="shared" si="692"/>
        <v>90</v>
      </c>
      <c r="I370" s="166" t="str">
        <f>IFERROR(IF(CEILING($H370*I356,1)=0,"",CEILING($H370*I356,1)),"")</f>
        <v/>
      </c>
      <c r="J370" s="145">
        <f t="shared" ref="J370:R370" si="710">IFERROR(IF(CEILING($H370*J356,1)=0,"",CEILING($H370*J356,1)),"")</f>
        <v>27</v>
      </c>
      <c r="K370" s="145">
        <f t="shared" si="710"/>
        <v>18</v>
      </c>
      <c r="L370" s="145">
        <f t="shared" ref="L370" si="711">IFERROR(IF(CEILING($H370*L356,1)=0,"",CEILING($H370*L356,1)),"")</f>
        <v>45</v>
      </c>
      <c r="M370" s="145" t="str">
        <f t="shared" si="710"/>
        <v/>
      </c>
      <c r="N370" s="145" t="str">
        <f t="shared" si="710"/>
        <v/>
      </c>
      <c r="O370" s="145" t="str">
        <f t="shared" si="710"/>
        <v/>
      </c>
      <c r="P370" s="145">
        <f t="shared" si="710"/>
        <v>10</v>
      </c>
      <c r="Q370" s="145" t="str">
        <f t="shared" si="710"/>
        <v/>
      </c>
      <c r="R370" s="167">
        <f t="shared" si="710"/>
        <v>9</v>
      </c>
    </row>
    <row r="371" spans="1:18" x14ac:dyDescent="0.2">
      <c r="A371" s="118">
        <v>11</v>
      </c>
      <c r="B371" s="75">
        <v>345</v>
      </c>
      <c r="C371" s="143"/>
      <c r="D371" s="144" t="s">
        <v>166</v>
      </c>
      <c r="E371" s="153">
        <f t="shared" si="695"/>
        <v>250</v>
      </c>
      <c r="F371" s="153">
        <f t="shared" si="695"/>
        <v>0.75</v>
      </c>
      <c r="G371" s="145">
        <f t="shared" si="689"/>
        <v>30</v>
      </c>
      <c r="H371" s="160">
        <f t="shared" si="692"/>
        <v>22.5</v>
      </c>
      <c r="I371" s="166" t="str">
        <f>IFERROR(IF(CEILING($H371*I356,1)=0,"",CEILING($H371*I356,1)),"")</f>
        <v/>
      </c>
      <c r="J371" s="145">
        <f t="shared" ref="J371:R371" si="712">IFERROR(IF(CEILING($H371*J356,1)=0,"",CEILING($H371*J356,1)),"")</f>
        <v>7</v>
      </c>
      <c r="K371" s="145">
        <f t="shared" si="712"/>
        <v>5</v>
      </c>
      <c r="L371" s="145">
        <f t="shared" ref="L371" si="713">IFERROR(IF(CEILING($H371*L356,1)=0,"",CEILING($H371*L356,1)),"")</f>
        <v>12</v>
      </c>
      <c r="M371" s="145" t="str">
        <f t="shared" si="712"/>
        <v/>
      </c>
      <c r="N371" s="145" t="str">
        <f t="shared" si="712"/>
        <v/>
      </c>
      <c r="O371" s="145" t="str">
        <f t="shared" si="712"/>
        <v/>
      </c>
      <c r="P371" s="145">
        <f t="shared" si="712"/>
        <v>3</v>
      </c>
      <c r="Q371" s="145" t="str">
        <f t="shared" si="712"/>
        <v/>
      </c>
      <c r="R371" s="167">
        <f t="shared" si="712"/>
        <v>3</v>
      </c>
    </row>
    <row r="372" spans="1:18" x14ac:dyDescent="0.2">
      <c r="A372" s="118">
        <v>12</v>
      </c>
      <c r="B372" s="75">
        <v>346</v>
      </c>
      <c r="C372" s="143"/>
      <c r="D372" s="144" t="s">
        <v>167</v>
      </c>
      <c r="E372" s="153">
        <f t="shared" si="695"/>
        <v>250</v>
      </c>
      <c r="F372" s="153">
        <f t="shared" si="695"/>
        <v>0.75</v>
      </c>
      <c r="G372" s="145">
        <f t="shared" si="689"/>
        <v>60</v>
      </c>
      <c r="H372" s="160">
        <f t="shared" si="692"/>
        <v>45</v>
      </c>
      <c r="I372" s="166" t="str">
        <f>IFERROR(IF(CEILING($H372*I356,1)=0,"",CEILING($H372*I356,1)),"")</f>
        <v/>
      </c>
      <c r="J372" s="145">
        <f t="shared" ref="J372:R372" si="714">IFERROR(IF(CEILING($H372*J356,1)=0,"",CEILING($H372*J356,1)),"")</f>
        <v>14</v>
      </c>
      <c r="K372" s="145">
        <f t="shared" si="714"/>
        <v>9</v>
      </c>
      <c r="L372" s="145">
        <f t="shared" ref="L372" si="715">IFERROR(IF(CEILING($H372*L356,1)=0,"",CEILING($H372*L356,1)),"")</f>
        <v>23</v>
      </c>
      <c r="M372" s="145" t="str">
        <f t="shared" si="714"/>
        <v/>
      </c>
      <c r="N372" s="145" t="str">
        <f t="shared" si="714"/>
        <v/>
      </c>
      <c r="O372" s="145" t="str">
        <f t="shared" si="714"/>
        <v/>
      </c>
      <c r="P372" s="145">
        <f t="shared" si="714"/>
        <v>5</v>
      </c>
      <c r="Q372" s="145" t="str">
        <f t="shared" si="714"/>
        <v/>
      </c>
      <c r="R372" s="167">
        <f t="shared" si="714"/>
        <v>5</v>
      </c>
    </row>
    <row r="373" spans="1:18" x14ac:dyDescent="0.2">
      <c r="A373" s="118">
        <v>13</v>
      </c>
      <c r="B373" s="75">
        <v>347</v>
      </c>
      <c r="C373" s="143"/>
      <c r="D373" s="144" t="s">
        <v>168</v>
      </c>
      <c r="E373" s="153">
        <f t="shared" si="695"/>
        <v>250</v>
      </c>
      <c r="F373" s="153">
        <f t="shared" si="695"/>
        <v>0.75</v>
      </c>
      <c r="G373" s="145">
        <f t="shared" si="689"/>
        <v>30</v>
      </c>
      <c r="H373" s="160">
        <f t="shared" si="692"/>
        <v>22.5</v>
      </c>
      <c r="I373" s="166" t="str">
        <f>IFERROR(IF(CEILING($H373*I356,1)=0,"",CEILING($H373*I356,1)),"")</f>
        <v/>
      </c>
      <c r="J373" s="145">
        <f t="shared" ref="J373:R373" si="716">IFERROR(IF(CEILING($H373*J356,1)=0,"",CEILING($H373*J356,1)),"")</f>
        <v>7</v>
      </c>
      <c r="K373" s="145">
        <f t="shared" si="716"/>
        <v>5</v>
      </c>
      <c r="L373" s="145">
        <f t="shared" ref="L373" si="717">IFERROR(IF(CEILING($H373*L356,1)=0,"",CEILING($H373*L356,1)),"")</f>
        <v>12</v>
      </c>
      <c r="M373" s="145" t="str">
        <f t="shared" si="716"/>
        <v/>
      </c>
      <c r="N373" s="145" t="str">
        <f t="shared" si="716"/>
        <v/>
      </c>
      <c r="O373" s="145" t="str">
        <f t="shared" si="716"/>
        <v/>
      </c>
      <c r="P373" s="145">
        <f t="shared" si="716"/>
        <v>3</v>
      </c>
      <c r="Q373" s="145" t="str">
        <f t="shared" si="716"/>
        <v/>
      </c>
      <c r="R373" s="167">
        <f t="shared" si="716"/>
        <v>3</v>
      </c>
    </row>
    <row r="374" spans="1:18" x14ac:dyDescent="0.2">
      <c r="A374" s="118">
        <v>14</v>
      </c>
      <c r="B374" s="75">
        <v>348</v>
      </c>
      <c r="C374" s="143"/>
      <c r="D374" s="144" t="s">
        <v>169</v>
      </c>
      <c r="E374" s="153">
        <f t="shared" si="695"/>
        <v>250</v>
      </c>
      <c r="F374" s="153">
        <f t="shared" si="695"/>
        <v>0.75</v>
      </c>
      <c r="G374" s="145">
        <f t="shared" si="689"/>
        <v>120</v>
      </c>
      <c r="H374" s="160">
        <f t="shared" si="692"/>
        <v>90</v>
      </c>
      <c r="I374" s="166" t="str">
        <f>IFERROR(IF(CEILING($H374*I356,1)=0,"",CEILING($H374*I356,1)),"")</f>
        <v/>
      </c>
      <c r="J374" s="145">
        <f t="shared" ref="J374:R374" si="718">IFERROR(IF(CEILING($H374*J356,1)=0,"",CEILING($H374*J356,1)),"")</f>
        <v>27</v>
      </c>
      <c r="K374" s="145">
        <f t="shared" si="718"/>
        <v>18</v>
      </c>
      <c r="L374" s="145">
        <f t="shared" ref="L374" si="719">IFERROR(IF(CEILING($H374*L356,1)=0,"",CEILING($H374*L356,1)),"")</f>
        <v>45</v>
      </c>
      <c r="M374" s="145" t="str">
        <f t="shared" si="718"/>
        <v/>
      </c>
      <c r="N374" s="145" t="str">
        <f t="shared" si="718"/>
        <v/>
      </c>
      <c r="O374" s="145" t="str">
        <f t="shared" si="718"/>
        <v/>
      </c>
      <c r="P374" s="145">
        <f t="shared" si="718"/>
        <v>10</v>
      </c>
      <c r="Q374" s="145" t="str">
        <f t="shared" si="718"/>
        <v/>
      </c>
      <c r="R374" s="167">
        <f t="shared" si="718"/>
        <v>9</v>
      </c>
    </row>
    <row r="375" spans="1:18" x14ac:dyDescent="0.2">
      <c r="A375" s="118">
        <v>15</v>
      </c>
      <c r="B375" s="75">
        <v>349</v>
      </c>
      <c r="C375" s="143"/>
      <c r="D375" s="144" t="s">
        <v>170</v>
      </c>
      <c r="E375" s="153">
        <f t="shared" si="695"/>
        <v>250</v>
      </c>
      <c r="F375" s="153">
        <f t="shared" si="695"/>
        <v>0.75</v>
      </c>
      <c r="G375" s="145">
        <f t="shared" si="689"/>
        <v>40</v>
      </c>
      <c r="H375" s="160">
        <f t="shared" si="692"/>
        <v>30</v>
      </c>
      <c r="I375" s="166" t="str">
        <f>IFERROR(IF(CEILING($H375*I356,1)=0,"",CEILING($H375*I356,1)),"")</f>
        <v/>
      </c>
      <c r="J375" s="145">
        <f t="shared" ref="J375:R375" si="720">IFERROR(IF(CEILING($H375*J356,1)=0,"",CEILING($H375*J356,1)),"")</f>
        <v>9</v>
      </c>
      <c r="K375" s="145">
        <f t="shared" si="720"/>
        <v>6</v>
      </c>
      <c r="L375" s="145">
        <f t="shared" ref="L375" si="721">IFERROR(IF(CEILING($H375*L356,1)=0,"",CEILING($H375*L356,1)),"")</f>
        <v>15</v>
      </c>
      <c r="M375" s="145" t="str">
        <f t="shared" si="720"/>
        <v/>
      </c>
      <c r="N375" s="145" t="str">
        <f t="shared" si="720"/>
        <v/>
      </c>
      <c r="O375" s="145" t="str">
        <f t="shared" si="720"/>
        <v/>
      </c>
      <c r="P375" s="145">
        <f t="shared" si="720"/>
        <v>3</v>
      </c>
      <c r="Q375" s="145" t="str">
        <f t="shared" si="720"/>
        <v/>
      </c>
      <c r="R375" s="167">
        <f t="shared" si="720"/>
        <v>3</v>
      </c>
    </row>
    <row r="376" spans="1:18" x14ac:dyDescent="0.2">
      <c r="A376" s="118">
        <v>16</v>
      </c>
      <c r="B376" s="75">
        <v>350</v>
      </c>
      <c r="C376" s="143"/>
      <c r="D376" s="144" t="s">
        <v>171</v>
      </c>
      <c r="E376" s="153">
        <f t="shared" si="695"/>
        <v>250</v>
      </c>
      <c r="F376" s="153">
        <f t="shared" si="695"/>
        <v>0.75</v>
      </c>
      <c r="G376" s="145">
        <f t="shared" si="689"/>
        <v>120</v>
      </c>
      <c r="H376" s="160">
        <f t="shared" si="692"/>
        <v>90</v>
      </c>
      <c r="I376" s="166" t="str">
        <f t="shared" ref="I376:R376" si="722">IFERROR(IF(CEILING($H376*I356,1)=0,"",CEILING($H376*I356,1)),"")</f>
        <v/>
      </c>
      <c r="J376" s="145">
        <f t="shared" si="722"/>
        <v>27</v>
      </c>
      <c r="K376" s="145">
        <f t="shared" si="722"/>
        <v>18</v>
      </c>
      <c r="L376" s="145">
        <f t="shared" ref="L376" si="723">IFERROR(IF(CEILING($H376*L356,1)=0,"",CEILING($H376*L356,1)),"")</f>
        <v>45</v>
      </c>
      <c r="M376" s="145" t="str">
        <f t="shared" si="722"/>
        <v/>
      </c>
      <c r="N376" s="145" t="str">
        <f t="shared" si="722"/>
        <v/>
      </c>
      <c r="O376" s="145" t="str">
        <f t="shared" si="722"/>
        <v/>
      </c>
      <c r="P376" s="145">
        <f t="shared" si="722"/>
        <v>10</v>
      </c>
      <c r="Q376" s="145" t="str">
        <f t="shared" si="722"/>
        <v/>
      </c>
      <c r="R376" s="167">
        <f t="shared" si="722"/>
        <v>9</v>
      </c>
    </row>
    <row r="377" spans="1:18" x14ac:dyDescent="0.2">
      <c r="A377" s="118">
        <v>17</v>
      </c>
      <c r="B377" s="75">
        <v>351</v>
      </c>
      <c r="C377" s="143"/>
      <c r="D377" s="144" t="s">
        <v>172</v>
      </c>
      <c r="E377" s="153">
        <f t="shared" si="695"/>
        <v>250</v>
      </c>
      <c r="F377" s="153">
        <f t="shared" si="695"/>
        <v>0.75</v>
      </c>
      <c r="G377" s="145">
        <f t="shared" si="689"/>
        <v>40</v>
      </c>
      <c r="H377" s="160">
        <f t="shared" si="692"/>
        <v>30</v>
      </c>
      <c r="I377" s="166" t="str">
        <f t="shared" ref="I377:R377" si="724">IFERROR(IF(CEILING($H377*I356,1)=0,"",CEILING($H377*I356,1)),"")</f>
        <v/>
      </c>
      <c r="J377" s="145">
        <f t="shared" si="724"/>
        <v>9</v>
      </c>
      <c r="K377" s="145">
        <f t="shared" si="724"/>
        <v>6</v>
      </c>
      <c r="L377" s="145">
        <f t="shared" ref="L377" si="725">IFERROR(IF(CEILING($H377*L356,1)=0,"",CEILING($H377*L356,1)),"")</f>
        <v>15</v>
      </c>
      <c r="M377" s="145" t="str">
        <f t="shared" si="724"/>
        <v/>
      </c>
      <c r="N377" s="145" t="str">
        <f t="shared" si="724"/>
        <v/>
      </c>
      <c r="O377" s="145" t="str">
        <f t="shared" si="724"/>
        <v/>
      </c>
      <c r="P377" s="145">
        <f t="shared" si="724"/>
        <v>3</v>
      </c>
      <c r="Q377" s="145" t="str">
        <f t="shared" si="724"/>
        <v/>
      </c>
      <c r="R377" s="167">
        <f t="shared" si="724"/>
        <v>3</v>
      </c>
    </row>
    <row r="378" spans="1:18" x14ac:dyDescent="0.2">
      <c r="A378" s="118">
        <v>18</v>
      </c>
      <c r="B378" s="75">
        <v>352</v>
      </c>
      <c r="C378" s="143"/>
      <c r="D378" s="144" t="s">
        <v>173</v>
      </c>
      <c r="E378" s="153">
        <f t="shared" si="695"/>
        <v>250</v>
      </c>
      <c r="F378" s="153">
        <f t="shared" si="695"/>
        <v>0.75</v>
      </c>
      <c r="G378" s="145">
        <f t="shared" si="689"/>
        <v>200</v>
      </c>
      <c r="H378" s="160">
        <f t="shared" si="692"/>
        <v>150</v>
      </c>
      <c r="I378" s="166" t="str">
        <f t="shared" ref="I378:R378" si="726">IFERROR(IF(CEILING($H378*I356,1)=0,"",CEILING($H378*I356,1)),"")</f>
        <v/>
      </c>
      <c r="J378" s="145">
        <f t="shared" si="726"/>
        <v>45</v>
      </c>
      <c r="K378" s="145">
        <f t="shared" si="726"/>
        <v>30</v>
      </c>
      <c r="L378" s="145">
        <f t="shared" ref="L378" si="727">IFERROR(IF(CEILING($H378*L356,1)=0,"",CEILING($H378*L356,1)),"")</f>
        <v>75</v>
      </c>
      <c r="M378" s="145" t="str">
        <f t="shared" si="726"/>
        <v/>
      </c>
      <c r="N378" s="145" t="str">
        <f t="shared" si="726"/>
        <v/>
      </c>
      <c r="O378" s="145" t="str">
        <f t="shared" si="726"/>
        <v/>
      </c>
      <c r="P378" s="145">
        <f t="shared" si="726"/>
        <v>15</v>
      </c>
      <c r="Q378" s="145" t="str">
        <f t="shared" si="726"/>
        <v/>
      </c>
      <c r="R378" s="167">
        <f t="shared" si="726"/>
        <v>15</v>
      </c>
    </row>
    <row r="379" spans="1:18" x14ac:dyDescent="0.2">
      <c r="A379" s="118">
        <v>19</v>
      </c>
      <c r="B379" s="75">
        <v>353</v>
      </c>
      <c r="C379" s="143"/>
      <c r="D379" s="144" t="s">
        <v>174</v>
      </c>
      <c r="E379" s="153">
        <f t="shared" ref="E379:F394" si="728">E378</f>
        <v>250</v>
      </c>
      <c r="F379" s="153">
        <f t="shared" si="728"/>
        <v>0.75</v>
      </c>
      <c r="G379" s="145">
        <f t="shared" si="689"/>
        <v>40</v>
      </c>
      <c r="H379" s="160">
        <f t="shared" si="692"/>
        <v>30</v>
      </c>
      <c r="I379" s="166" t="str">
        <f t="shared" ref="I379:R379" si="729">IFERROR(IF(CEILING($H379*I356,1)=0,"",CEILING($H379*I356,1)),"")</f>
        <v/>
      </c>
      <c r="J379" s="145">
        <f t="shared" si="729"/>
        <v>9</v>
      </c>
      <c r="K379" s="145">
        <f t="shared" si="729"/>
        <v>6</v>
      </c>
      <c r="L379" s="145">
        <f t="shared" ref="L379" si="730">IFERROR(IF(CEILING($H379*L356,1)=0,"",CEILING($H379*L356,1)),"")</f>
        <v>15</v>
      </c>
      <c r="M379" s="145" t="str">
        <f t="shared" si="729"/>
        <v/>
      </c>
      <c r="N379" s="145" t="str">
        <f t="shared" si="729"/>
        <v/>
      </c>
      <c r="O379" s="145" t="str">
        <f t="shared" si="729"/>
        <v/>
      </c>
      <c r="P379" s="145">
        <f t="shared" si="729"/>
        <v>3</v>
      </c>
      <c r="Q379" s="145" t="str">
        <f t="shared" si="729"/>
        <v/>
      </c>
      <c r="R379" s="167">
        <f t="shared" si="729"/>
        <v>3</v>
      </c>
    </row>
    <row r="380" spans="1:18" x14ac:dyDescent="0.2">
      <c r="A380" s="118">
        <v>20</v>
      </c>
      <c r="B380" s="75">
        <v>354</v>
      </c>
      <c r="C380" s="143"/>
      <c r="D380" s="144" t="s">
        <v>175</v>
      </c>
      <c r="E380" s="153">
        <f t="shared" si="728"/>
        <v>250</v>
      </c>
      <c r="F380" s="153">
        <f t="shared" si="728"/>
        <v>0.75</v>
      </c>
      <c r="G380" s="145">
        <f t="shared" si="689"/>
        <v>80</v>
      </c>
      <c r="H380" s="160">
        <f t="shared" si="692"/>
        <v>60</v>
      </c>
      <c r="I380" s="166" t="str">
        <f t="shared" ref="I380:R380" si="731">IFERROR(IF(CEILING($H380*I356,1)=0,"",CEILING($H380*I356,1)),"")</f>
        <v/>
      </c>
      <c r="J380" s="145">
        <f t="shared" si="731"/>
        <v>18</v>
      </c>
      <c r="K380" s="145">
        <f t="shared" si="731"/>
        <v>12</v>
      </c>
      <c r="L380" s="145">
        <f t="shared" ref="L380" si="732">IFERROR(IF(CEILING($H380*L356,1)=0,"",CEILING($H380*L356,1)),"")</f>
        <v>30</v>
      </c>
      <c r="M380" s="145" t="str">
        <f t="shared" si="731"/>
        <v/>
      </c>
      <c r="N380" s="145" t="str">
        <f t="shared" si="731"/>
        <v/>
      </c>
      <c r="O380" s="145" t="str">
        <f t="shared" si="731"/>
        <v/>
      </c>
      <c r="P380" s="145">
        <f t="shared" si="731"/>
        <v>7</v>
      </c>
      <c r="Q380" s="145" t="str">
        <f t="shared" si="731"/>
        <v/>
      </c>
      <c r="R380" s="167">
        <f t="shared" si="731"/>
        <v>6</v>
      </c>
    </row>
    <row r="381" spans="1:18" x14ac:dyDescent="0.2">
      <c r="A381" s="118">
        <v>21</v>
      </c>
      <c r="B381" s="75">
        <v>355</v>
      </c>
      <c r="C381" s="143"/>
      <c r="D381" s="144" t="s">
        <v>176</v>
      </c>
      <c r="E381" s="153">
        <f t="shared" si="728"/>
        <v>250</v>
      </c>
      <c r="F381" s="153">
        <f t="shared" si="728"/>
        <v>0.75</v>
      </c>
      <c r="G381" s="145">
        <f t="shared" si="689"/>
        <v>200</v>
      </c>
      <c r="H381" s="160">
        <f t="shared" si="692"/>
        <v>150</v>
      </c>
      <c r="I381" s="166" t="str">
        <f t="shared" ref="I381:R381" si="733">IFERROR(IF(CEILING($H381*I356,1)=0,"",CEILING($H381*I356,1)),"")</f>
        <v/>
      </c>
      <c r="J381" s="145">
        <f t="shared" si="733"/>
        <v>45</v>
      </c>
      <c r="K381" s="145">
        <f t="shared" si="733"/>
        <v>30</v>
      </c>
      <c r="L381" s="145">
        <f t="shared" ref="L381" si="734">IFERROR(IF(CEILING($H381*L356,1)=0,"",CEILING($H381*L356,1)),"")</f>
        <v>75</v>
      </c>
      <c r="M381" s="145" t="str">
        <f t="shared" si="733"/>
        <v/>
      </c>
      <c r="N381" s="145" t="str">
        <f t="shared" si="733"/>
        <v/>
      </c>
      <c r="O381" s="145" t="str">
        <f t="shared" si="733"/>
        <v/>
      </c>
      <c r="P381" s="145">
        <f t="shared" si="733"/>
        <v>15</v>
      </c>
      <c r="Q381" s="145" t="str">
        <f t="shared" si="733"/>
        <v/>
      </c>
      <c r="R381" s="167">
        <f t="shared" si="733"/>
        <v>15</v>
      </c>
    </row>
    <row r="382" spans="1:18" x14ac:dyDescent="0.2">
      <c r="A382" s="118">
        <v>22</v>
      </c>
      <c r="B382" s="75">
        <v>356</v>
      </c>
      <c r="C382" s="143"/>
      <c r="D382" s="144" t="s">
        <v>177</v>
      </c>
      <c r="E382" s="153">
        <f t="shared" si="728"/>
        <v>250</v>
      </c>
      <c r="F382" s="153">
        <f t="shared" si="728"/>
        <v>0.75</v>
      </c>
      <c r="G382" s="145">
        <f t="shared" si="689"/>
        <v>40</v>
      </c>
      <c r="H382" s="160">
        <f t="shared" si="692"/>
        <v>30</v>
      </c>
      <c r="I382" s="166" t="str">
        <f t="shared" ref="I382:R382" si="735">IFERROR(IF(CEILING($H382*I356,1)=0,"",CEILING($H382*I356,1)),"")</f>
        <v/>
      </c>
      <c r="J382" s="145">
        <f t="shared" si="735"/>
        <v>9</v>
      </c>
      <c r="K382" s="145">
        <f t="shared" si="735"/>
        <v>6</v>
      </c>
      <c r="L382" s="145">
        <f t="shared" ref="L382" si="736">IFERROR(IF(CEILING($H382*L356,1)=0,"",CEILING($H382*L356,1)),"")</f>
        <v>15</v>
      </c>
      <c r="M382" s="145" t="str">
        <f t="shared" si="735"/>
        <v/>
      </c>
      <c r="N382" s="145" t="str">
        <f t="shared" si="735"/>
        <v/>
      </c>
      <c r="O382" s="145" t="str">
        <f t="shared" si="735"/>
        <v/>
      </c>
      <c r="P382" s="145">
        <f t="shared" si="735"/>
        <v>3</v>
      </c>
      <c r="Q382" s="145" t="str">
        <f t="shared" si="735"/>
        <v/>
      </c>
      <c r="R382" s="167">
        <f t="shared" si="735"/>
        <v>3</v>
      </c>
    </row>
    <row r="383" spans="1:18" x14ac:dyDescent="0.2">
      <c r="A383" s="118">
        <v>23</v>
      </c>
      <c r="B383" s="75">
        <v>357</v>
      </c>
      <c r="C383" s="143"/>
      <c r="D383" s="144" t="s">
        <v>178</v>
      </c>
      <c r="E383" s="153">
        <f t="shared" si="728"/>
        <v>250</v>
      </c>
      <c r="F383" s="153">
        <f t="shared" si="728"/>
        <v>0.75</v>
      </c>
      <c r="G383" s="145">
        <f t="shared" si="689"/>
        <v>40</v>
      </c>
      <c r="H383" s="160">
        <f t="shared" si="692"/>
        <v>30</v>
      </c>
      <c r="I383" s="166" t="str">
        <f t="shared" ref="I383:R383" si="737">IFERROR(IF(CEILING($H383*I356,1)=0,"",CEILING($H383*I356,1)),"")</f>
        <v/>
      </c>
      <c r="J383" s="145">
        <f t="shared" si="737"/>
        <v>9</v>
      </c>
      <c r="K383" s="145">
        <f t="shared" si="737"/>
        <v>6</v>
      </c>
      <c r="L383" s="145">
        <f t="shared" ref="L383" si="738">IFERROR(IF(CEILING($H383*L356,1)=0,"",CEILING($H383*L356,1)),"")</f>
        <v>15</v>
      </c>
      <c r="M383" s="145" t="str">
        <f t="shared" si="737"/>
        <v/>
      </c>
      <c r="N383" s="145" t="str">
        <f t="shared" si="737"/>
        <v/>
      </c>
      <c r="O383" s="145" t="str">
        <f t="shared" si="737"/>
        <v/>
      </c>
      <c r="P383" s="145">
        <f t="shared" si="737"/>
        <v>3</v>
      </c>
      <c r="Q383" s="145" t="str">
        <f t="shared" si="737"/>
        <v/>
      </c>
      <c r="R383" s="167">
        <f t="shared" si="737"/>
        <v>3</v>
      </c>
    </row>
    <row r="384" spans="1:18" x14ac:dyDescent="0.2">
      <c r="A384" s="118">
        <v>24</v>
      </c>
      <c r="B384" s="75">
        <v>358</v>
      </c>
      <c r="C384" s="143"/>
      <c r="D384" s="144" t="s">
        <v>179</v>
      </c>
      <c r="E384" s="153">
        <f t="shared" si="728"/>
        <v>250</v>
      </c>
      <c r="F384" s="153">
        <f t="shared" si="728"/>
        <v>0.75</v>
      </c>
      <c r="G384" s="145">
        <f t="shared" si="689"/>
        <v>200</v>
      </c>
      <c r="H384" s="160">
        <f t="shared" si="692"/>
        <v>150</v>
      </c>
      <c r="I384" s="166" t="str">
        <f t="shared" ref="I384:R384" si="739">IFERROR(IF(CEILING($H384*I356,1)=0,"",CEILING($H384*I356,1)),"")</f>
        <v/>
      </c>
      <c r="J384" s="145">
        <f t="shared" si="739"/>
        <v>45</v>
      </c>
      <c r="K384" s="145">
        <f t="shared" si="739"/>
        <v>30</v>
      </c>
      <c r="L384" s="145">
        <f t="shared" ref="L384" si="740">IFERROR(IF(CEILING($H384*L356,1)=0,"",CEILING($H384*L356,1)),"")</f>
        <v>75</v>
      </c>
      <c r="M384" s="145" t="str">
        <f t="shared" si="739"/>
        <v/>
      </c>
      <c r="N384" s="145" t="str">
        <f t="shared" si="739"/>
        <v/>
      </c>
      <c r="O384" s="145" t="str">
        <f t="shared" si="739"/>
        <v/>
      </c>
      <c r="P384" s="145">
        <f t="shared" si="739"/>
        <v>15</v>
      </c>
      <c r="Q384" s="145" t="str">
        <f t="shared" si="739"/>
        <v/>
      </c>
      <c r="R384" s="167">
        <f t="shared" si="739"/>
        <v>15</v>
      </c>
    </row>
    <row r="385" spans="1:23" x14ac:dyDescent="0.2">
      <c r="A385" s="118">
        <v>25</v>
      </c>
      <c r="B385" s="75">
        <v>359</v>
      </c>
      <c r="C385" s="143"/>
      <c r="D385" s="144" t="s">
        <v>180</v>
      </c>
      <c r="E385" s="153">
        <f t="shared" si="728"/>
        <v>250</v>
      </c>
      <c r="F385" s="153">
        <f t="shared" si="728"/>
        <v>0.75</v>
      </c>
      <c r="G385" s="145">
        <f t="shared" si="689"/>
        <v>80</v>
      </c>
      <c r="H385" s="160">
        <f t="shared" si="692"/>
        <v>60</v>
      </c>
      <c r="I385" s="166" t="str">
        <f t="shared" ref="I385:R385" si="741">IFERROR(IF(CEILING($H385*I356,1)=0,"",CEILING($H385*I356,1)),"")</f>
        <v/>
      </c>
      <c r="J385" s="145">
        <f t="shared" si="741"/>
        <v>18</v>
      </c>
      <c r="K385" s="145">
        <f t="shared" si="741"/>
        <v>12</v>
      </c>
      <c r="L385" s="145">
        <f t="shared" ref="L385" si="742">IFERROR(IF(CEILING($H385*L356,1)=0,"",CEILING($H385*L356,1)),"")</f>
        <v>30</v>
      </c>
      <c r="M385" s="145" t="str">
        <f t="shared" si="741"/>
        <v/>
      </c>
      <c r="N385" s="145" t="str">
        <f t="shared" si="741"/>
        <v/>
      </c>
      <c r="O385" s="145" t="str">
        <f t="shared" si="741"/>
        <v/>
      </c>
      <c r="P385" s="145">
        <f t="shared" si="741"/>
        <v>7</v>
      </c>
      <c r="Q385" s="145" t="str">
        <f t="shared" si="741"/>
        <v/>
      </c>
      <c r="R385" s="167">
        <f t="shared" si="741"/>
        <v>6</v>
      </c>
    </row>
    <row r="386" spans="1:23" x14ac:dyDescent="0.2">
      <c r="A386" s="118">
        <v>26</v>
      </c>
      <c r="B386" s="75">
        <v>360</v>
      </c>
      <c r="C386" s="143"/>
      <c r="D386" s="144" t="s">
        <v>181</v>
      </c>
      <c r="E386" s="153">
        <f t="shared" si="728"/>
        <v>250</v>
      </c>
      <c r="F386" s="153">
        <f t="shared" si="728"/>
        <v>0.75</v>
      </c>
      <c r="G386" s="145">
        <f t="shared" si="689"/>
        <v>120</v>
      </c>
      <c r="H386" s="160">
        <f t="shared" si="692"/>
        <v>90</v>
      </c>
      <c r="I386" s="166" t="str">
        <f t="shared" ref="I386:R386" si="743">IFERROR(IF(CEILING($H386*I356,1)=0,"",CEILING($H386*I356,1)),"")</f>
        <v/>
      </c>
      <c r="J386" s="145">
        <f t="shared" si="743"/>
        <v>27</v>
      </c>
      <c r="K386" s="145">
        <f t="shared" si="743"/>
        <v>18</v>
      </c>
      <c r="L386" s="145">
        <f t="shared" ref="L386" si="744">IFERROR(IF(CEILING($H386*L356,1)=0,"",CEILING($H386*L356,1)),"")</f>
        <v>45</v>
      </c>
      <c r="M386" s="145" t="str">
        <f t="shared" si="743"/>
        <v/>
      </c>
      <c r="N386" s="145" t="str">
        <f t="shared" si="743"/>
        <v/>
      </c>
      <c r="O386" s="145" t="str">
        <f t="shared" si="743"/>
        <v/>
      </c>
      <c r="P386" s="145">
        <f t="shared" si="743"/>
        <v>10</v>
      </c>
      <c r="Q386" s="145" t="str">
        <f t="shared" si="743"/>
        <v/>
      </c>
      <c r="R386" s="167">
        <f t="shared" si="743"/>
        <v>9</v>
      </c>
    </row>
    <row r="387" spans="1:23" x14ac:dyDescent="0.2">
      <c r="A387" s="118">
        <v>27</v>
      </c>
      <c r="B387" s="75">
        <v>361</v>
      </c>
      <c r="C387" s="143"/>
      <c r="D387" s="144" t="s">
        <v>182</v>
      </c>
      <c r="E387" s="153">
        <f t="shared" si="728"/>
        <v>250</v>
      </c>
      <c r="F387" s="153">
        <f t="shared" si="728"/>
        <v>0.75</v>
      </c>
      <c r="G387" s="145">
        <f t="shared" si="689"/>
        <v>200</v>
      </c>
      <c r="H387" s="160">
        <f t="shared" si="692"/>
        <v>150</v>
      </c>
      <c r="I387" s="166" t="str">
        <f t="shared" ref="I387:R387" si="745">IFERROR(IF(CEILING($H387*I356,1)=0,"",CEILING($H387*I356,1)),"")</f>
        <v/>
      </c>
      <c r="J387" s="145">
        <f t="shared" si="745"/>
        <v>45</v>
      </c>
      <c r="K387" s="145">
        <f t="shared" si="745"/>
        <v>30</v>
      </c>
      <c r="L387" s="145">
        <f t="shared" ref="L387" si="746">IFERROR(IF(CEILING($H387*L356,1)=0,"",CEILING($H387*L356,1)),"")</f>
        <v>75</v>
      </c>
      <c r="M387" s="145" t="str">
        <f t="shared" si="745"/>
        <v/>
      </c>
      <c r="N387" s="145" t="str">
        <f t="shared" si="745"/>
        <v/>
      </c>
      <c r="O387" s="145" t="str">
        <f t="shared" si="745"/>
        <v/>
      </c>
      <c r="P387" s="145">
        <f t="shared" si="745"/>
        <v>15</v>
      </c>
      <c r="Q387" s="145" t="str">
        <f t="shared" si="745"/>
        <v/>
      </c>
      <c r="R387" s="167">
        <f t="shared" si="745"/>
        <v>15</v>
      </c>
    </row>
    <row r="388" spans="1:23" x14ac:dyDescent="0.2">
      <c r="A388" s="118">
        <v>28</v>
      </c>
      <c r="B388" s="75">
        <v>362</v>
      </c>
      <c r="C388" s="143"/>
      <c r="D388" s="144" t="s">
        <v>183</v>
      </c>
      <c r="E388" s="153">
        <f t="shared" si="728"/>
        <v>250</v>
      </c>
      <c r="F388" s="153">
        <f t="shared" si="728"/>
        <v>0.75</v>
      </c>
      <c r="G388" s="145">
        <f t="shared" si="689"/>
        <v>50</v>
      </c>
      <c r="H388" s="160">
        <f t="shared" si="692"/>
        <v>37.5</v>
      </c>
      <c r="I388" s="166" t="str">
        <f t="shared" ref="I388:R388" si="747">IFERROR(IF(CEILING($H388*I356,1)=0,"",CEILING($H388*I356,1)),"")</f>
        <v/>
      </c>
      <c r="J388" s="145">
        <f t="shared" si="747"/>
        <v>12</v>
      </c>
      <c r="K388" s="145">
        <f t="shared" si="747"/>
        <v>8</v>
      </c>
      <c r="L388" s="145">
        <f t="shared" ref="L388" si="748">IFERROR(IF(CEILING($H388*L356,1)=0,"",CEILING($H388*L356,1)),"")</f>
        <v>19</v>
      </c>
      <c r="M388" s="145" t="str">
        <f t="shared" si="747"/>
        <v/>
      </c>
      <c r="N388" s="145" t="str">
        <f t="shared" si="747"/>
        <v/>
      </c>
      <c r="O388" s="145" t="str">
        <f t="shared" si="747"/>
        <v/>
      </c>
      <c r="P388" s="145">
        <f t="shared" si="747"/>
        <v>4</v>
      </c>
      <c r="Q388" s="145" t="str">
        <f t="shared" si="747"/>
        <v/>
      </c>
      <c r="R388" s="167">
        <f t="shared" si="747"/>
        <v>4</v>
      </c>
    </row>
    <row r="389" spans="1:23" x14ac:dyDescent="0.2">
      <c r="A389" s="118">
        <v>29</v>
      </c>
      <c r="B389" s="75">
        <v>363</v>
      </c>
      <c r="C389" s="143"/>
      <c r="D389" s="144" t="s">
        <v>184</v>
      </c>
      <c r="E389" s="153">
        <f t="shared" si="728"/>
        <v>250</v>
      </c>
      <c r="F389" s="153">
        <f t="shared" si="728"/>
        <v>0.75</v>
      </c>
      <c r="G389" s="145">
        <f t="shared" si="689"/>
        <v>120</v>
      </c>
      <c r="H389" s="160">
        <f t="shared" si="692"/>
        <v>90</v>
      </c>
      <c r="I389" s="166" t="str">
        <f t="shared" ref="I389:R389" si="749">IFERROR(IF(CEILING($H389*I356,1)=0,"",CEILING($H389*I356,1)),"")</f>
        <v/>
      </c>
      <c r="J389" s="145">
        <f t="shared" si="749"/>
        <v>27</v>
      </c>
      <c r="K389" s="145">
        <f t="shared" si="749"/>
        <v>18</v>
      </c>
      <c r="L389" s="145">
        <f t="shared" ref="L389" si="750">IFERROR(IF(CEILING($H389*L356,1)=0,"",CEILING($H389*L356,1)),"")</f>
        <v>45</v>
      </c>
      <c r="M389" s="145" t="str">
        <f t="shared" si="749"/>
        <v/>
      </c>
      <c r="N389" s="145" t="str">
        <f t="shared" si="749"/>
        <v/>
      </c>
      <c r="O389" s="145" t="str">
        <f t="shared" si="749"/>
        <v/>
      </c>
      <c r="P389" s="145">
        <f t="shared" si="749"/>
        <v>10</v>
      </c>
      <c r="Q389" s="145" t="str">
        <f t="shared" si="749"/>
        <v/>
      </c>
      <c r="R389" s="167">
        <f t="shared" si="749"/>
        <v>9</v>
      </c>
    </row>
    <row r="390" spans="1:23" x14ac:dyDescent="0.2">
      <c r="A390" s="118">
        <v>30</v>
      </c>
      <c r="B390" s="75">
        <v>364</v>
      </c>
      <c r="C390" s="143"/>
      <c r="D390" s="144" t="s">
        <v>185</v>
      </c>
      <c r="E390" s="153">
        <f t="shared" si="728"/>
        <v>250</v>
      </c>
      <c r="F390" s="153">
        <f t="shared" si="728"/>
        <v>0.75</v>
      </c>
      <c r="G390" s="145">
        <f t="shared" si="689"/>
        <v>200</v>
      </c>
      <c r="H390" s="160">
        <f t="shared" si="692"/>
        <v>150</v>
      </c>
      <c r="I390" s="166" t="str">
        <f t="shared" ref="I390:R390" si="751">IFERROR(IF(CEILING($H390*I356,1)=0,"",CEILING($H390*I356,1)),"")</f>
        <v/>
      </c>
      <c r="J390" s="145">
        <f t="shared" si="751"/>
        <v>45</v>
      </c>
      <c r="K390" s="145">
        <f t="shared" si="751"/>
        <v>30</v>
      </c>
      <c r="L390" s="145">
        <f t="shared" ref="L390" si="752">IFERROR(IF(CEILING($H390*L356,1)=0,"",CEILING($H390*L356,1)),"")</f>
        <v>75</v>
      </c>
      <c r="M390" s="145" t="str">
        <f t="shared" si="751"/>
        <v/>
      </c>
      <c r="N390" s="145" t="str">
        <f t="shared" si="751"/>
        <v/>
      </c>
      <c r="O390" s="145" t="str">
        <f t="shared" si="751"/>
        <v/>
      </c>
      <c r="P390" s="145">
        <f t="shared" si="751"/>
        <v>15</v>
      </c>
      <c r="Q390" s="145" t="str">
        <f t="shared" si="751"/>
        <v/>
      </c>
      <c r="R390" s="167">
        <f t="shared" si="751"/>
        <v>15</v>
      </c>
    </row>
    <row r="391" spans="1:23" x14ac:dyDescent="0.2">
      <c r="A391" s="118">
        <v>31</v>
      </c>
      <c r="B391" s="75">
        <v>365</v>
      </c>
      <c r="C391" s="143"/>
      <c r="D391" s="144" t="s">
        <v>186</v>
      </c>
      <c r="E391" s="153">
        <f t="shared" si="728"/>
        <v>250</v>
      </c>
      <c r="F391" s="153">
        <f t="shared" si="728"/>
        <v>0.75</v>
      </c>
      <c r="G391" s="145">
        <f t="shared" si="689"/>
        <v>80</v>
      </c>
      <c r="H391" s="160">
        <f t="shared" si="692"/>
        <v>60</v>
      </c>
      <c r="I391" s="166" t="str">
        <f t="shared" ref="I391:R391" si="753">IFERROR(IF(CEILING($H391*I356,1)=0,"",CEILING($H391*I356,1)),"")</f>
        <v/>
      </c>
      <c r="J391" s="145">
        <f t="shared" si="753"/>
        <v>18</v>
      </c>
      <c r="K391" s="145">
        <f t="shared" si="753"/>
        <v>12</v>
      </c>
      <c r="L391" s="145">
        <f t="shared" ref="L391" si="754">IFERROR(IF(CEILING($H391*L356,1)=0,"",CEILING($H391*L356,1)),"")</f>
        <v>30</v>
      </c>
      <c r="M391" s="145" t="str">
        <f t="shared" si="753"/>
        <v/>
      </c>
      <c r="N391" s="145" t="str">
        <f t="shared" si="753"/>
        <v/>
      </c>
      <c r="O391" s="145" t="str">
        <f t="shared" si="753"/>
        <v/>
      </c>
      <c r="P391" s="145">
        <f t="shared" si="753"/>
        <v>7</v>
      </c>
      <c r="Q391" s="145" t="str">
        <f t="shared" si="753"/>
        <v/>
      </c>
      <c r="R391" s="167">
        <f t="shared" si="753"/>
        <v>6</v>
      </c>
    </row>
    <row r="392" spans="1:23" x14ac:dyDescent="0.2">
      <c r="A392" s="118">
        <v>32</v>
      </c>
      <c r="B392" s="75">
        <v>366</v>
      </c>
      <c r="C392" s="143"/>
      <c r="D392" s="144" t="s">
        <v>187</v>
      </c>
      <c r="E392" s="153">
        <f t="shared" si="728"/>
        <v>250</v>
      </c>
      <c r="F392" s="153">
        <f t="shared" si="728"/>
        <v>0.75</v>
      </c>
      <c r="G392" s="145">
        <f t="shared" si="689"/>
        <v>160</v>
      </c>
      <c r="H392" s="160">
        <f t="shared" si="692"/>
        <v>120</v>
      </c>
      <c r="I392" s="166" t="str">
        <f t="shared" ref="I392:R392" si="755">IFERROR(IF(CEILING($H392*I356,1)=0,"",CEILING($H392*I356,1)),"")</f>
        <v/>
      </c>
      <c r="J392" s="145">
        <f t="shared" si="755"/>
        <v>36</v>
      </c>
      <c r="K392" s="145">
        <f t="shared" si="755"/>
        <v>24</v>
      </c>
      <c r="L392" s="145">
        <f t="shared" ref="L392" si="756">IFERROR(IF(CEILING($H392*L356,1)=0,"",CEILING($H392*L356,1)),"")</f>
        <v>60</v>
      </c>
      <c r="M392" s="145" t="str">
        <f t="shared" si="755"/>
        <v/>
      </c>
      <c r="N392" s="145" t="str">
        <f t="shared" si="755"/>
        <v/>
      </c>
      <c r="O392" s="145" t="str">
        <f t="shared" si="755"/>
        <v/>
      </c>
      <c r="P392" s="145">
        <f t="shared" si="755"/>
        <v>12</v>
      </c>
      <c r="Q392" s="145" t="str">
        <f t="shared" si="755"/>
        <v/>
      </c>
      <c r="R392" s="167">
        <f t="shared" si="755"/>
        <v>12</v>
      </c>
    </row>
    <row r="393" spans="1:23" x14ac:dyDescent="0.2">
      <c r="A393" s="118">
        <v>33</v>
      </c>
      <c r="B393" s="75">
        <v>367</v>
      </c>
      <c r="C393" s="143"/>
      <c r="D393" s="144" t="s">
        <v>188</v>
      </c>
      <c r="E393" s="153">
        <f t="shared" si="728"/>
        <v>250</v>
      </c>
      <c r="F393" s="153">
        <f t="shared" si="728"/>
        <v>0.75</v>
      </c>
      <c r="G393" s="145">
        <f t="shared" si="689"/>
        <v>120</v>
      </c>
      <c r="H393" s="160">
        <f t="shared" si="692"/>
        <v>90</v>
      </c>
      <c r="I393" s="166" t="str">
        <f t="shared" ref="I393:R393" si="757">IFERROR(IF(CEILING($H393*I356,1)=0,"",CEILING($H393*I356,1)),"")</f>
        <v/>
      </c>
      <c r="J393" s="145">
        <f t="shared" si="757"/>
        <v>27</v>
      </c>
      <c r="K393" s="145">
        <f t="shared" si="757"/>
        <v>18</v>
      </c>
      <c r="L393" s="145">
        <f t="shared" ref="L393" si="758">IFERROR(IF(CEILING($H393*L356,1)=0,"",CEILING($H393*L356,1)),"")</f>
        <v>45</v>
      </c>
      <c r="M393" s="145" t="str">
        <f t="shared" si="757"/>
        <v/>
      </c>
      <c r="N393" s="145" t="str">
        <f t="shared" si="757"/>
        <v/>
      </c>
      <c r="O393" s="145" t="str">
        <f t="shared" si="757"/>
        <v/>
      </c>
      <c r="P393" s="145">
        <f t="shared" si="757"/>
        <v>10</v>
      </c>
      <c r="Q393" s="145" t="str">
        <f t="shared" si="757"/>
        <v/>
      </c>
      <c r="R393" s="167">
        <f t="shared" si="757"/>
        <v>9</v>
      </c>
    </row>
    <row r="394" spans="1:23" x14ac:dyDescent="0.2">
      <c r="A394" s="118">
        <v>34</v>
      </c>
      <c r="B394" s="75">
        <v>368</v>
      </c>
      <c r="C394" s="143"/>
      <c r="D394" s="144" t="s">
        <v>189</v>
      </c>
      <c r="E394" s="153">
        <f t="shared" si="728"/>
        <v>250</v>
      </c>
      <c r="F394" s="153">
        <f t="shared" si="728"/>
        <v>0.75</v>
      </c>
      <c r="G394" s="145">
        <f t="shared" si="689"/>
        <v>30</v>
      </c>
      <c r="H394" s="160">
        <f t="shared" si="692"/>
        <v>22.5</v>
      </c>
      <c r="I394" s="166" t="str">
        <f t="shared" ref="I394:R394" si="759">IFERROR(IF(CEILING($H394*I356,1)=0,"",CEILING($H394*I356,1)),"")</f>
        <v/>
      </c>
      <c r="J394" s="145">
        <f t="shared" si="759"/>
        <v>7</v>
      </c>
      <c r="K394" s="145">
        <f t="shared" si="759"/>
        <v>5</v>
      </c>
      <c r="L394" s="145">
        <f t="shared" ref="L394" si="760">IFERROR(IF(CEILING($H394*L356,1)=0,"",CEILING($H394*L356,1)),"")</f>
        <v>12</v>
      </c>
      <c r="M394" s="145" t="str">
        <f t="shared" si="759"/>
        <v/>
      </c>
      <c r="N394" s="145" t="str">
        <f t="shared" si="759"/>
        <v/>
      </c>
      <c r="O394" s="145" t="str">
        <f t="shared" si="759"/>
        <v/>
      </c>
      <c r="P394" s="145">
        <f t="shared" si="759"/>
        <v>3</v>
      </c>
      <c r="Q394" s="145" t="str">
        <f t="shared" si="759"/>
        <v/>
      </c>
      <c r="R394" s="167">
        <f t="shared" si="759"/>
        <v>3</v>
      </c>
    </row>
    <row r="395" spans="1:23" ht="13.5" thickBot="1" x14ac:dyDescent="0.25">
      <c r="A395" s="146">
        <v>35</v>
      </c>
      <c r="B395" s="75">
        <v>369</v>
      </c>
      <c r="C395" s="147"/>
      <c r="D395" s="148" t="s">
        <v>190</v>
      </c>
      <c r="E395" s="153">
        <f>E394</f>
        <v>250</v>
      </c>
      <c r="F395" s="153">
        <f>F394</f>
        <v>0.75</v>
      </c>
      <c r="G395" s="145">
        <f t="shared" si="689"/>
        <v>60</v>
      </c>
      <c r="H395" s="160">
        <f t="shared" si="692"/>
        <v>45</v>
      </c>
      <c r="I395" s="168" t="str">
        <f t="shared" ref="I395:R395" si="761">IFERROR(IF(CEILING($H395*I356,1)=0,"",CEILING($H395*I356,1)),"")</f>
        <v/>
      </c>
      <c r="J395" s="169">
        <f t="shared" si="761"/>
        <v>14</v>
      </c>
      <c r="K395" s="169">
        <f t="shared" si="761"/>
        <v>9</v>
      </c>
      <c r="L395" s="169">
        <f t="shared" ref="L395" si="762">IFERROR(IF(CEILING($H395*L356,1)=0,"",CEILING($H395*L356,1)),"")</f>
        <v>23</v>
      </c>
      <c r="M395" s="169" t="str">
        <f t="shared" si="761"/>
        <v/>
      </c>
      <c r="N395" s="169" t="str">
        <f t="shared" si="761"/>
        <v/>
      </c>
      <c r="O395" s="169" t="str">
        <f t="shared" si="761"/>
        <v/>
      </c>
      <c r="P395" s="169">
        <f t="shared" si="761"/>
        <v>5</v>
      </c>
      <c r="Q395" s="169" t="str">
        <f t="shared" si="761"/>
        <v/>
      </c>
      <c r="R395" s="170">
        <f t="shared" si="761"/>
        <v>5</v>
      </c>
    </row>
    <row r="396" spans="1:23" ht="13.5" thickBot="1" x14ac:dyDescent="0.25">
      <c r="A396" s="204" t="s">
        <v>50</v>
      </c>
      <c r="B396" s="214">
        <v>370</v>
      </c>
      <c r="C396" s="249" t="str">
        <f>Feature_Plan!E20</f>
        <v>AUTOSAR &amp; OS</v>
      </c>
      <c r="D396" s="207"/>
      <c r="E396" s="259">
        <v>250</v>
      </c>
      <c r="F396" s="259">
        <v>1</v>
      </c>
      <c r="G396" s="208"/>
      <c r="H396" s="209"/>
      <c r="I396" s="210" t="str">
        <f>IF(VLOOKUP($C396,Feature_Plan!$E$11:$R$40,Feature_Plan!I$1,0)=0,"",VLOOKUP($C396,Feature_Plan!$E$11:$R$40,Feature_Plan!I$1,0))</f>
        <v/>
      </c>
      <c r="J396" s="211">
        <f>IF(VLOOKUP($C396,Feature_Plan!$E$11:$R$40,Feature_Plan!J$1,0)=0,"",VLOOKUP($C396,Feature_Plan!$E$11:$R$40,Feature_Plan!J$1,0))</f>
        <v>0.5</v>
      </c>
      <c r="K396" s="211" t="str">
        <f>IF(VLOOKUP($C396,Feature_Plan!$E$11:$R$40,Feature_Plan!K$1,0)=0,"",VLOOKUP($C396,Feature_Plan!$E$11:$R$40,Feature_Plan!K$1,0))</f>
        <v/>
      </c>
      <c r="L396" s="211" t="str">
        <f>IF(VLOOKUP($C396,Feature_Plan!$E$11:$R$40,Feature_Plan!L$1,0)=0,"",VLOOKUP($C396,Feature_Plan!$E$11:$R$40,Feature_Plan!L$1,0))</f>
        <v/>
      </c>
      <c r="M396" s="211">
        <f>IF(VLOOKUP($C396,Feature_Plan!$E$11:$R$40,Feature_Plan!M$1,0)=0,"",VLOOKUP($C396,Feature_Plan!$E$11:$R$40,Feature_Plan!M$1,0))</f>
        <v>0.7</v>
      </c>
      <c r="N396" s="211">
        <f>IF(VLOOKUP($C396,Feature_Plan!$E$11:$R$40,Feature_Plan!N$1,0)=0,"",VLOOKUP($C396,Feature_Plan!$E$11:$R$40,Feature_Plan!N$1,0))</f>
        <v>1</v>
      </c>
      <c r="O396" s="211" t="str">
        <f>IF(VLOOKUP($C396,Feature_Plan!$E$11:$R$40,Feature_Plan!O$1,0)=0,"",VLOOKUP($C396,Feature_Plan!$E$11:$R$40,Feature_Plan!O$1,0))</f>
        <v/>
      </c>
      <c r="P396" s="211" t="str">
        <f>IF(VLOOKUP($C396,Feature_Plan!$E$11:$R$40,Feature_Plan!P$1,0)=0,"",VLOOKUP($C396,Feature_Plan!$E$11:$R$40,Feature_Plan!P$1,0))</f>
        <v/>
      </c>
      <c r="Q396" s="211">
        <f>IF(VLOOKUP($C396,Feature_Plan!$E$11:$R$40,Feature_Plan!Q$1,0)=0,"",VLOOKUP($C396,Feature_Plan!$E$11:$R$40,Feature_Plan!Q$1,0))</f>
        <v>1.1000000000000001</v>
      </c>
      <c r="R396" s="212" t="str">
        <f>IF(VLOOKUP($C396,Feature_Plan!$E$11:$R$40,Feature_Plan!R$1,0)=0,"",VLOOKUP($C396,Feature_Plan!$E$11:$R$40,Feature_Plan!R$1,0))</f>
        <v/>
      </c>
      <c r="V396" s="136">
        <v>877958</v>
      </c>
      <c r="W396" s="136" t="s">
        <v>133</v>
      </c>
    </row>
    <row r="397" spans="1:23" x14ac:dyDescent="0.2">
      <c r="A397" s="213" t="s">
        <v>154</v>
      </c>
      <c r="B397" s="214">
        <v>371</v>
      </c>
      <c r="C397" s="250"/>
      <c r="D397" s="216"/>
      <c r="E397" s="217"/>
      <c r="F397" s="216"/>
      <c r="G397" s="251"/>
      <c r="H397" s="252"/>
      <c r="I397" s="220" t="str">
        <f>IF(I396="","",I396)</f>
        <v/>
      </c>
      <c r="J397" s="218">
        <f>IF(J396="","",J396-(SUM($I397:I397)))</f>
        <v>0.5</v>
      </c>
      <c r="K397" s="218" t="str">
        <f>IF(K396="","",K396-(SUM($I397:J397)))</f>
        <v/>
      </c>
      <c r="L397" s="218" t="str">
        <f>IF(L396="","",L396-(SUM($I397:K397)))</f>
        <v/>
      </c>
      <c r="M397" s="218">
        <f>IF(M396="","",M396-(SUM($I397:L397)))</f>
        <v>0.19999999999999996</v>
      </c>
      <c r="N397" s="218">
        <f>IF(N396="","",N396-(SUM($I397:M397)))</f>
        <v>0.30000000000000004</v>
      </c>
      <c r="O397" s="218" t="str">
        <f>IF(O396="","",O396-(SUM($I397:N397)))</f>
        <v/>
      </c>
      <c r="P397" s="218" t="str">
        <f>IF(P396="","",P396-(SUM($I397:O397)))</f>
        <v/>
      </c>
      <c r="Q397" s="218">
        <f>IF(Q396="","",Q396-(SUM($I397:P397)))</f>
        <v>0.10000000000000009</v>
      </c>
      <c r="R397" s="221" t="str">
        <f>IF(R396="","",R396-(SUM($I397:Q397)))</f>
        <v/>
      </c>
    </row>
    <row r="398" spans="1:23" ht="13.5" thickBot="1" x14ac:dyDescent="0.25">
      <c r="A398" s="222" t="s">
        <v>155</v>
      </c>
      <c r="B398" s="214">
        <v>372</v>
      </c>
      <c r="C398" s="223"/>
      <c r="D398" s="224"/>
      <c r="E398" s="225"/>
      <c r="F398" s="224"/>
      <c r="G398" s="226">
        <f>SUM(G402:G436)</f>
        <v>2760</v>
      </c>
      <c r="H398" s="227">
        <f>SUM(H402:H436)</f>
        <v>2760</v>
      </c>
      <c r="I398" s="228">
        <f>SUM(I402:I436)</f>
        <v>0</v>
      </c>
      <c r="J398" s="226">
        <f t="shared" ref="J398:R398" si="763">SUM(J402:J436)</f>
        <v>1380</v>
      </c>
      <c r="K398" s="226">
        <f t="shared" si="763"/>
        <v>0</v>
      </c>
      <c r="L398" s="226">
        <f t="shared" ref="L398:M398" si="764">SUM(L402:L436)</f>
        <v>0</v>
      </c>
      <c r="M398" s="226">
        <f t="shared" si="764"/>
        <v>552</v>
      </c>
      <c r="N398" s="226">
        <f t="shared" si="763"/>
        <v>828</v>
      </c>
      <c r="O398" s="226">
        <f t="shared" si="763"/>
        <v>0</v>
      </c>
      <c r="P398" s="226">
        <f t="shared" si="763"/>
        <v>0</v>
      </c>
      <c r="Q398" s="226">
        <f t="shared" si="763"/>
        <v>281</v>
      </c>
      <c r="R398" s="229">
        <f t="shared" si="763"/>
        <v>0</v>
      </c>
      <c r="S398" s="67">
        <f>SUM(I398:R398)</f>
        <v>3041</v>
      </c>
    </row>
    <row r="399" spans="1:23" x14ac:dyDescent="0.2">
      <c r="A399" s="230" t="s">
        <v>215</v>
      </c>
      <c r="B399" s="214">
        <v>373</v>
      </c>
      <c r="C399" s="262" t="str">
        <f>CONCATENATE(C396,"\",A399)</f>
        <v>AUTOSAR &amp; OS\Sys Eng</v>
      </c>
      <c r="D399" s="231"/>
      <c r="E399" s="232"/>
      <c r="F399" s="231"/>
      <c r="G399" s="233">
        <f>SUM(G402:G414)</f>
        <v>420</v>
      </c>
      <c r="H399" s="234">
        <f t="shared" ref="H399:R399" si="765">SUM(H402:H414)</f>
        <v>420</v>
      </c>
      <c r="I399" s="235">
        <f t="shared" si="765"/>
        <v>0</v>
      </c>
      <c r="J399" s="233">
        <f t="shared" si="765"/>
        <v>210</v>
      </c>
      <c r="K399" s="233">
        <f t="shared" si="765"/>
        <v>0</v>
      </c>
      <c r="L399" s="233">
        <f t="shared" ref="L399:M399" si="766">SUM(L402:L414)</f>
        <v>0</v>
      </c>
      <c r="M399" s="233">
        <f t="shared" si="766"/>
        <v>84</v>
      </c>
      <c r="N399" s="233">
        <f t="shared" si="765"/>
        <v>126</v>
      </c>
      <c r="O399" s="233">
        <f t="shared" si="765"/>
        <v>0</v>
      </c>
      <c r="P399" s="233">
        <f t="shared" si="765"/>
        <v>0</v>
      </c>
      <c r="Q399" s="233">
        <f t="shared" si="765"/>
        <v>43</v>
      </c>
      <c r="R399" s="236">
        <f t="shared" si="765"/>
        <v>0</v>
      </c>
      <c r="S399" s="67">
        <f>SUM(I399:R399)</f>
        <v>463</v>
      </c>
    </row>
    <row r="400" spans="1:23" x14ac:dyDescent="0.2">
      <c r="A400" s="237" t="s">
        <v>216</v>
      </c>
      <c r="B400" s="214">
        <v>374</v>
      </c>
      <c r="C400" s="263" t="str">
        <f>CONCATENATE(C396,"\",A400)</f>
        <v>AUTOSAR &amp; OS\SW Dev</v>
      </c>
      <c r="D400" s="238"/>
      <c r="E400" s="239"/>
      <c r="F400" s="238"/>
      <c r="G400" s="240">
        <f>SUM(G415:G427)</f>
        <v>1320</v>
      </c>
      <c r="H400" s="241">
        <f t="shared" ref="H400:R400" si="767">SUM(H415:H427)</f>
        <v>1320</v>
      </c>
      <c r="I400" s="242">
        <f t="shared" si="767"/>
        <v>0</v>
      </c>
      <c r="J400" s="240">
        <f t="shared" si="767"/>
        <v>660</v>
      </c>
      <c r="K400" s="240">
        <f t="shared" si="767"/>
        <v>0</v>
      </c>
      <c r="L400" s="240">
        <f t="shared" ref="L400:M400" si="768">SUM(L415:L427)</f>
        <v>0</v>
      </c>
      <c r="M400" s="240">
        <f t="shared" si="768"/>
        <v>264</v>
      </c>
      <c r="N400" s="240">
        <f t="shared" si="767"/>
        <v>396</v>
      </c>
      <c r="O400" s="240">
        <f t="shared" si="767"/>
        <v>0</v>
      </c>
      <c r="P400" s="240">
        <f t="shared" si="767"/>
        <v>0</v>
      </c>
      <c r="Q400" s="240">
        <f t="shared" si="767"/>
        <v>134</v>
      </c>
      <c r="R400" s="243">
        <f t="shared" si="767"/>
        <v>0</v>
      </c>
      <c r="S400" s="67">
        <f>SUM(I400:R400)</f>
        <v>1454</v>
      </c>
    </row>
    <row r="401" spans="1:19" ht="13.5" thickBot="1" x14ac:dyDescent="0.25">
      <c r="A401" s="244" t="s">
        <v>92</v>
      </c>
      <c r="B401" s="214">
        <v>375</v>
      </c>
      <c r="C401" s="264" t="str">
        <f>CONCATENATE(C396,"\",A401)</f>
        <v>AUTOSAR &amp; OS\Testing</v>
      </c>
      <c r="D401" s="245"/>
      <c r="E401" s="246"/>
      <c r="F401" s="245"/>
      <c r="G401" s="247">
        <f>SUM(G428:G436)</f>
        <v>1020</v>
      </c>
      <c r="H401" s="248">
        <f t="shared" ref="H401:R401" si="769">SUM(H428:H436)</f>
        <v>1020</v>
      </c>
      <c r="I401" s="242">
        <f t="shared" si="769"/>
        <v>0</v>
      </c>
      <c r="J401" s="240">
        <f t="shared" si="769"/>
        <v>510</v>
      </c>
      <c r="K401" s="240">
        <f t="shared" si="769"/>
        <v>0</v>
      </c>
      <c r="L401" s="240">
        <f t="shared" ref="L401:M401" si="770">SUM(L428:L436)</f>
        <v>0</v>
      </c>
      <c r="M401" s="240">
        <f t="shared" si="770"/>
        <v>204</v>
      </c>
      <c r="N401" s="240">
        <f t="shared" si="769"/>
        <v>306</v>
      </c>
      <c r="O401" s="240">
        <f t="shared" si="769"/>
        <v>0</v>
      </c>
      <c r="P401" s="240">
        <f t="shared" si="769"/>
        <v>0</v>
      </c>
      <c r="Q401" s="240">
        <f t="shared" si="769"/>
        <v>104</v>
      </c>
      <c r="R401" s="243">
        <f t="shared" si="769"/>
        <v>0</v>
      </c>
      <c r="S401" s="67">
        <f>SUM(I401:R401)</f>
        <v>1124</v>
      </c>
    </row>
    <row r="402" spans="1:19" x14ac:dyDescent="0.2">
      <c r="A402" s="139">
        <v>1</v>
      </c>
      <c r="B402" s="75">
        <v>376</v>
      </c>
      <c r="C402" s="140"/>
      <c r="D402" s="141" t="s">
        <v>156</v>
      </c>
      <c r="E402" s="153">
        <f>E396</f>
        <v>250</v>
      </c>
      <c r="F402" s="153">
        <f>F396</f>
        <v>1</v>
      </c>
      <c r="G402" s="145">
        <f t="shared" ref="G402:G436" si="771">E402*G320/E320</f>
        <v>20</v>
      </c>
      <c r="H402" s="160">
        <f>G402*F402</f>
        <v>20</v>
      </c>
      <c r="I402" s="164" t="str">
        <f>IFERROR(IF(CEILING($H402*I397,1)=0,"",CEILING($H402*I397,1)),"")</f>
        <v/>
      </c>
      <c r="J402" s="150">
        <f t="shared" ref="J402:R402" si="772">IFERROR(IF(CEILING($H402*J397,1)=0,"",CEILING($H402*J397,1)),"")</f>
        <v>10</v>
      </c>
      <c r="K402" s="150" t="str">
        <f t="shared" si="772"/>
        <v/>
      </c>
      <c r="L402" s="150" t="str">
        <f t="shared" ref="L402" si="773">IFERROR(IF(CEILING($H402*L397,1)=0,"",CEILING($H402*L397,1)),"")</f>
        <v/>
      </c>
      <c r="M402" s="150">
        <f t="shared" si="772"/>
        <v>4</v>
      </c>
      <c r="N402" s="150">
        <f t="shared" si="772"/>
        <v>6</v>
      </c>
      <c r="O402" s="150" t="str">
        <f t="shared" si="772"/>
        <v/>
      </c>
      <c r="P402" s="150" t="str">
        <f t="shared" si="772"/>
        <v/>
      </c>
      <c r="Q402" s="150">
        <f t="shared" si="772"/>
        <v>2</v>
      </c>
      <c r="R402" s="165" t="str">
        <f t="shared" si="772"/>
        <v/>
      </c>
    </row>
    <row r="403" spans="1:19" x14ac:dyDescent="0.2">
      <c r="A403" s="118">
        <v>2</v>
      </c>
      <c r="B403" s="75">
        <v>377</v>
      </c>
      <c r="C403" s="143"/>
      <c r="D403" s="144" t="s">
        <v>157</v>
      </c>
      <c r="E403" s="153">
        <f>E402</f>
        <v>250</v>
      </c>
      <c r="F403" s="153">
        <f>F402</f>
        <v>1</v>
      </c>
      <c r="G403" s="145">
        <f t="shared" si="771"/>
        <v>40</v>
      </c>
      <c r="H403" s="160">
        <f t="shared" ref="H403:H436" si="774">G403*F403</f>
        <v>40</v>
      </c>
      <c r="I403" s="166" t="str">
        <f>IFERROR(IF(CEILING($H403*I397,1)=0,"",CEILING($H403*I397,1)),"")</f>
        <v/>
      </c>
      <c r="J403" s="145">
        <f t="shared" ref="J403:R403" si="775">IFERROR(IF(CEILING($H403*J397,1)=0,"",CEILING($H403*J397,1)),"")</f>
        <v>20</v>
      </c>
      <c r="K403" s="145" t="str">
        <f t="shared" si="775"/>
        <v/>
      </c>
      <c r="L403" s="145" t="str">
        <f t="shared" ref="L403" si="776">IFERROR(IF(CEILING($H403*L397,1)=0,"",CEILING($H403*L397,1)),"")</f>
        <v/>
      </c>
      <c r="M403" s="145">
        <f t="shared" si="775"/>
        <v>8</v>
      </c>
      <c r="N403" s="145">
        <f t="shared" si="775"/>
        <v>12</v>
      </c>
      <c r="O403" s="145" t="str">
        <f t="shared" si="775"/>
        <v/>
      </c>
      <c r="P403" s="145" t="str">
        <f t="shared" si="775"/>
        <v/>
      </c>
      <c r="Q403" s="145">
        <f t="shared" si="775"/>
        <v>4</v>
      </c>
      <c r="R403" s="167" t="str">
        <f t="shared" si="775"/>
        <v/>
      </c>
    </row>
    <row r="404" spans="1:19" x14ac:dyDescent="0.2">
      <c r="A404" s="118">
        <v>3</v>
      </c>
      <c r="B404" s="75">
        <v>378</v>
      </c>
      <c r="C404" s="143"/>
      <c r="D404" s="144" t="s">
        <v>158</v>
      </c>
      <c r="E404" s="153">
        <f t="shared" ref="E404:E436" si="777">E403</f>
        <v>250</v>
      </c>
      <c r="F404" s="153">
        <f t="shared" ref="F404:F436" si="778">F403</f>
        <v>1</v>
      </c>
      <c r="G404" s="145">
        <f t="shared" si="771"/>
        <v>10</v>
      </c>
      <c r="H404" s="160">
        <f t="shared" si="774"/>
        <v>10</v>
      </c>
      <c r="I404" s="166" t="str">
        <f>IFERROR(IF(CEILING($H404*I397,1)=0,"",CEILING($H404*I397,1)),"")</f>
        <v/>
      </c>
      <c r="J404" s="145">
        <f t="shared" ref="J404:R404" si="779">IFERROR(IF(CEILING($H404*J397,1)=0,"",CEILING($H404*J397,1)),"")</f>
        <v>5</v>
      </c>
      <c r="K404" s="145" t="str">
        <f t="shared" si="779"/>
        <v/>
      </c>
      <c r="L404" s="145" t="str">
        <f t="shared" ref="L404" si="780">IFERROR(IF(CEILING($H404*L397,1)=0,"",CEILING($H404*L397,1)),"")</f>
        <v/>
      </c>
      <c r="M404" s="145">
        <f t="shared" si="779"/>
        <v>2</v>
      </c>
      <c r="N404" s="145">
        <f t="shared" si="779"/>
        <v>3</v>
      </c>
      <c r="O404" s="145" t="str">
        <f t="shared" si="779"/>
        <v/>
      </c>
      <c r="P404" s="145" t="str">
        <f t="shared" si="779"/>
        <v/>
      </c>
      <c r="Q404" s="145">
        <f t="shared" si="779"/>
        <v>1</v>
      </c>
      <c r="R404" s="167" t="str">
        <f t="shared" si="779"/>
        <v/>
      </c>
    </row>
    <row r="405" spans="1:19" x14ac:dyDescent="0.2">
      <c r="A405" s="118">
        <v>4</v>
      </c>
      <c r="B405" s="75">
        <v>379</v>
      </c>
      <c r="C405" s="143"/>
      <c r="D405" s="144" t="s">
        <v>159</v>
      </c>
      <c r="E405" s="153">
        <f t="shared" si="777"/>
        <v>250</v>
      </c>
      <c r="F405" s="153">
        <f t="shared" si="778"/>
        <v>1</v>
      </c>
      <c r="G405" s="145">
        <f t="shared" si="771"/>
        <v>20</v>
      </c>
      <c r="H405" s="160">
        <f t="shared" si="774"/>
        <v>20</v>
      </c>
      <c r="I405" s="166" t="str">
        <f>IFERROR(IF(CEILING($H405*I397,1)=0,"",CEILING($H405*I397,1)),"")</f>
        <v/>
      </c>
      <c r="J405" s="145">
        <f t="shared" ref="J405:R405" si="781">IFERROR(IF(CEILING($H405*J397,1)=0,"",CEILING($H405*J397,1)),"")</f>
        <v>10</v>
      </c>
      <c r="K405" s="145" t="str">
        <f t="shared" si="781"/>
        <v/>
      </c>
      <c r="L405" s="145" t="str">
        <f t="shared" ref="L405" si="782">IFERROR(IF(CEILING($H405*L397,1)=0,"",CEILING($H405*L397,1)),"")</f>
        <v/>
      </c>
      <c r="M405" s="145">
        <f t="shared" si="781"/>
        <v>4</v>
      </c>
      <c r="N405" s="145">
        <f t="shared" si="781"/>
        <v>6</v>
      </c>
      <c r="O405" s="145" t="str">
        <f t="shared" si="781"/>
        <v/>
      </c>
      <c r="P405" s="145" t="str">
        <f t="shared" si="781"/>
        <v/>
      </c>
      <c r="Q405" s="145">
        <f t="shared" si="781"/>
        <v>2</v>
      </c>
      <c r="R405" s="167" t="str">
        <f t="shared" si="781"/>
        <v/>
      </c>
    </row>
    <row r="406" spans="1:19" x14ac:dyDescent="0.2">
      <c r="A406" s="118">
        <v>5</v>
      </c>
      <c r="B406" s="75">
        <v>380</v>
      </c>
      <c r="C406" s="143"/>
      <c r="D406" s="144" t="s">
        <v>160</v>
      </c>
      <c r="E406" s="153">
        <f t="shared" si="777"/>
        <v>250</v>
      </c>
      <c r="F406" s="153">
        <f t="shared" si="778"/>
        <v>1</v>
      </c>
      <c r="G406" s="145">
        <f t="shared" si="771"/>
        <v>10</v>
      </c>
      <c r="H406" s="160">
        <f t="shared" si="774"/>
        <v>10</v>
      </c>
      <c r="I406" s="166" t="str">
        <f>IFERROR(IF(CEILING($H406*I397,1)=0,"",CEILING($H406*I397,1)),"")</f>
        <v/>
      </c>
      <c r="J406" s="145">
        <f t="shared" ref="J406:R406" si="783">IFERROR(IF(CEILING($H406*J397,1)=0,"",CEILING($H406*J397,1)),"")</f>
        <v>5</v>
      </c>
      <c r="K406" s="145" t="str">
        <f t="shared" si="783"/>
        <v/>
      </c>
      <c r="L406" s="145" t="str">
        <f t="shared" ref="L406" si="784">IFERROR(IF(CEILING($H406*L397,1)=0,"",CEILING($H406*L397,1)),"")</f>
        <v/>
      </c>
      <c r="M406" s="145">
        <f t="shared" si="783"/>
        <v>2</v>
      </c>
      <c r="N406" s="145">
        <f t="shared" si="783"/>
        <v>3</v>
      </c>
      <c r="O406" s="145" t="str">
        <f t="shared" si="783"/>
        <v/>
      </c>
      <c r="P406" s="145" t="str">
        <f t="shared" si="783"/>
        <v/>
      </c>
      <c r="Q406" s="145">
        <f t="shared" si="783"/>
        <v>1</v>
      </c>
      <c r="R406" s="167" t="str">
        <f t="shared" si="783"/>
        <v/>
      </c>
    </row>
    <row r="407" spans="1:19" x14ac:dyDescent="0.2">
      <c r="A407" s="118">
        <v>6</v>
      </c>
      <c r="B407" s="75">
        <v>381</v>
      </c>
      <c r="C407" s="143"/>
      <c r="D407" s="144" t="s">
        <v>161</v>
      </c>
      <c r="E407" s="153">
        <f t="shared" si="777"/>
        <v>250</v>
      </c>
      <c r="F407" s="153">
        <f t="shared" si="778"/>
        <v>1</v>
      </c>
      <c r="G407" s="145">
        <f t="shared" si="771"/>
        <v>30</v>
      </c>
      <c r="H407" s="160">
        <f t="shared" si="774"/>
        <v>30</v>
      </c>
      <c r="I407" s="166" t="str">
        <f>IFERROR(IF(CEILING($H407*I397,1)=0,"",CEILING($H407*I397,1)),"")</f>
        <v/>
      </c>
      <c r="J407" s="145">
        <f t="shared" ref="J407:R407" si="785">IFERROR(IF(CEILING($H407*J397,1)=0,"",CEILING($H407*J397,1)),"")</f>
        <v>15</v>
      </c>
      <c r="K407" s="145" t="str">
        <f t="shared" si="785"/>
        <v/>
      </c>
      <c r="L407" s="145" t="str">
        <f t="shared" ref="L407" si="786">IFERROR(IF(CEILING($H407*L397,1)=0,"",CEILING($H407*L397,1)),"")</f>
        <v/>
      </c>
      <c r="M407" s="145">
        <f t="shared" si="785"/>
        <v>6</v>
      </c>
      <c r="N407" s="145">
        <f t="shared" si="785"/>
        <v>9</v>
      </c>
      <c r="O407" s="145" t="str">
        <f t="shared" si="785"/>
        <v/>
      </c>
      <c r="P407" s="145" t="str">
        <f t="shared" si="785"/>
        <v/>
      </c>
      <c r="Q407" s="145">
        <f t="shared" si="785"/>
        <v>3</v>
      </c>
      <c r="R407" s="167" t="str">
        <f t="shared" si="785"/>
        <v/>
      </c>
    </row>
    <row r="408" spans="1:19" x14ac:dyDescent="0.2">
      <c r="A408" s="118">
        <v>7</v>
      </c>
      <c r="B408" s="75">
        <v>382</v>
      </c>
      <c r="C408" s="143"/>
      <c r="D408" s="144" t="s">
        <v>162</v>
      </c>
      <c r="E408" s="153">
        <f t="shared" si="777"/>
        <v>250</v>
      </c>
      <c r="F408" s="153">
        <f t="shared" si="778"/>
        <v>1</v>
      </c>
      <c r="G408" s="145">
        <f t="shared" si="771"/>
        <v>20</v>
      </c>
      <c r="H408" s="160">
        <f t="shared" si="774"/>
        <v>20</v>
      </c>
      <c r="I408" s="166" t="str">
        <f>IFERROR(IF(CEILING($H408*I397,1)=0,"",CEILING($H408*I397,1)),"")</f>
        <v/>
      </c>
      <c r="J408" s="145">
        <f t="shared" ref="J408:R408" si="787">IFERROR(IF(CEILING($H408*J397,1)=0,"",CEILING($H408*J397,1)),"")</f>
        <v>10</v>
      </c>
      <c r="K408" s="145" t="str">
        <f t="shared" si="787"/>
        <v/>
      </c>
      <c r="L408" s="145" t="str">
        <f t="shared" ref="L408" si="788">IFERROR(IF(CEILING($H408*L397,1)=0,"",CEILING($H408*L397,1)),"")</f>
        <v/>
      </c>
      <c r="M408" s="145">
        <f t="shared" si="787"/>
        <v>4</v>
      </c>
      <c r="N408" s="145">
        <f t="shared" si="787"/>
        <v>6</v>
      </c>
      <c r="O408" s="145" t="str">
        <f t="shared" si="787"/>
        <v/>
      </c>
      <c r="P408" s="145" t="str">
        <f t="shared" si="787"/>
        <v/>
      </c>
      <c r="Q408" s="145">
        <f t="shared" si="787"/>
        <v>2</v>
      </c>
      <c r="R408" s="167" t="str">
        <f t="shared" si="787"/>
        <v/>
      </c>
    </row>
    <row r="409" spans="1:19" x14ac:dyDescent="0.2">
      <c r="A409" s="118">
        <v>8</v>
      </c>
      <c r="B409" s="75">
        <v>383</v>
      </c>
      <c r="C409" s="143"/>
      <c r="D409" s="144" t="s">
        <v>163</v>
      </c>
      <c r="E409" s="153">
        <f t="shared" si="777"/>
        <v>250</v>
      </c>
      <c r="F409" s="153">
        <f t="shared" si="778"/>
        <v>1</v>
      </c>
      <c r="G409" s="145">
        <f t="shared" si="771"/>
        <v>20</v>
      </c>
      <c r="H409" s="160">
        <f t="shared" si="774"/>
        <v>20</v>
      </c>
      <c r="I409" s="166" t="str">
        <f>IFERROR(IF(CEILING($H409*I397,1)=0,"",CEILING($H409*I397,1)),"")</f>
        <v/>
      </c>
      <c r="J409" s="145">
        <f t="shared" ref="J409:R409" si="789">IFERROR(IF(CEILING($H409*J397,1)=0,"",CEILING($H409*J397,1)),"")</f>
        <v>10</v>
      </c>
      <c r="K409" s="145" t="str">
        <f t="shared" si="789"/>
        <v/>
      </c>
      <c r="L409" s="145" t="str">
        <f t="shared" ref="L409" si="790">IFERROR(IF(CEILING($H409*L397,1)=0,"",CEILING($H409*L397,1)),"")</f>
        <v/>
      </c>
      <c r="M409" s="145">
        <f t="shared" si="789"/>
        <v>4</v>
      </c>
      <c r="N409" s="145">
        <f t="shared" si="789"/>
        <v>6</v>
      </c>
      <c r="O409" s="145" t="str">
        <f t="shared" si="789"/>
        <v/>
      </c>
      <c r="P409" s="145" t="str">
        <f t="shared" si="789"/>
        <v/>
      </c>
      <c r="Q409" s="145">
        <f t="shared" si="789"/>
        <v>2</v>
      </c>
      <c r="R409" s="167" t="str">
        <f t="shared" si="789"/>
        <v/>
      </c>
    </row>
    <row r="410" spans="1:19" x14ac:dyDescent="0.2">
      <c r="A410" s="118">
        <v>9</v>
      </c>
      <c r="B410" s="75">
        <v>384</v>
      </c>
      <c r="C410" s="143"/>
      <c r="D410" s="144" t="s">
        <v>164</v>
      </c>
      <c r="E410" s="153">
        <f t="shared" si="777"/>
        <v>250</v>
      </c>
      <c r="F410" s="153">
        <f t="shared" si="778"/>
        <v>1</v>
      </c>
      <c r="G410" s="145">
        <f t="shared" si="771"/>
        <v>10</v>
      </c>
      <c r="H410" s="160">
        <f t="shared" si="774"/>
        <v>10</v>
      </c>
      <c r="I410" s="166" t="str">
        <f>IFERROR(IF(CEILING($H410*I397,1)=0,"",CEILING($H410*I397,1)),"")</f>
        <v/>
      </c>
      <c r="J410" s="145">
        <f t="shared" ref="J410:R410" si="791">IFERROR(IF(CEILING($H410*J397,1)=0,"",CEILING($H410*J397,1)),"")</f>
        <v>5</v>
      </c>
      <c r="K410" s="145" t="str">
        <f t="shared" si="791"/>
        <v/>
      </c>
      <c r="L410" s="145" t="str">
        <f t="shared" ref="L410" si="792">IFERROR(IF(CEILING($H410*L397,1)=0,"",CEILING($H410*L397,1)),"")</f>
        <v/>
      </c>
      <c r="M410" s="145">
        <f t="shared" si="791"/>
        <v>2</v>
      </c>
      <c r="N410" s="145">
        <f t="shared" si="791"/>
        <v>3</v>
      </c>
      <c r="O410" s="145" t="str">
        <f t="shared" si="791"/>
        <v/>
      </c>
      <c r="P410" s="145" t="str">
        <f t="shared" si="791"/>
        <v/>
      </c>
      <c r="Q410" s="145">
        <f t="shared" si="791"/>
        <v>1</v>
      </c>
      <c r="R410" s="167" t="str">
        <f t="shared" si="791"/>
        <v/>
      </c>
    </row>
    <row r="411" spans="1:19" x14ac:dyDescent="0.2">
      <c r="A411" s="118">
        <v>10</v>
      </c>
      <c r="B411" s="75">
        <v>385</v>
      </c>
      <c r="C411" s="143"/>
      <c r="D411" s="144" t="s">
        <v>165</v>
      </c>
      <c r="E411" s="153">
        <f t="shared" si="777"/>
        <v>250</v>
      </c>
      <c r="F411" s="153">
        <f t="shared" si="778"/>
        <v>1</v>
      </c>
      <c r="G411" s="145">
        <f t="shared" si="771"/>
        <v>120</v>
      </c>
      <c r="H411" s="160">
        <f t="shared" si="774"/>
        <v>120</v>
      </c>
      <c r="I411" s="166" t="str">
        <f>IFERROR(IF(CEILING($H411*I397,1)=0,"",CEILING($H411*I397,1)),"")</f>
        <v/>
      </c>
      <c r="J411" s="145">
        <f t="shared" ref="J411:R411" si="793">IFERROR(IF(CEILING($H411*J397,1)=0,"",CEILING($H411*J397,1)),"")</f>
        <v>60</v>
      </c>
      <c r="K411" s="145" t="str">
        <f t="shared" si="793"/>
        <v/>
      </c>
      <c r="L411" s="145" t="str">
        <f t="shared" ref="L411" si="794">IFERROR(IF(CEILING($H411*L397,1)=0,"",CEILING($H411*L397,1)),"")</f>
        <v/>
      </c>
      <c r="M411" s="145">
        <f t="shared" si="793"/>
        <v>24</v>
      </c>
      <c r="N411" s="145">
        <f t="shared" si="793"/>
        <v>36</v>
      </c>
      <c r="O411" s="145" t="str">
        <f t="shared" si="793"/>
        <v/>
      </c>
      <c r="P411" s="145" t="str">
        <f t="shared" si="793"/>
        <v/>
      </c>
      <c r="Q411" s="145">
        <f t="shared" si="793"/>
        <v>12</v>
      </c>
      <c r="R411" s="167" t="str">
        <f t="shared" si="793"/>
        <v/>
      </c>
    </row>
    <row r="412" spans="1:19" x14ac:dyDescent="0.2">
      <c r="A412" s="118">
        <v>11</v>
      </c>
      <c r="B412" s="75">
        <v>386</v>
      </c>
      <c r="C412" s="143"/>
      <c r="D412" s="144" t="s">
        <v>166</v>
      </c>
      <c r="E412" s="153">
        <f t="shared" si="777"/>
        <v>250</v>
      </c>
      <c r="F412" s="153">
        <f t="shared" si="778"/>
        <v>1</v>
      </c>
      <c r="G412" s="145">
        <f t="shared" si="771"/>
        <v>30</v>
      </c>
      <c r="H412" s="160">
        <f t="shared" si="774"/>
        <v>30</v>
      </c>
      <c r="I412" s="166" t="str">
        <f>IFERROR(IF(CEILING($H412*I397,1)=0,"",CEILING($H412*I397,1)),"")</f>
        <v/>
      </c>
      <c r="J412" s="145">
        <f t="shared" ref="J412:R412" si="795">IFERROR(IF(CEILING($H412*J397,1)=0,"",CEILING($H412*J397,1)),"")</f>
        <v>15</v>
      </c>
      <c r="K412" s="145" t="str">
        <f t="shared" si="795"/>
        <v/>
      </c>
      <c r="L412" s="145" t="str">
        <f t="shared" ref="L412" si="796">IFERROR(IF(CEILING($H412*L397,1)=0,"",CEILING($H412*L397,1)),"")</f>
        <v/>
      </c>
      <c r="M412" s="145">
        <f t="shared" si="795"/>
        <v>6</v>
      </c>
      <c r="N412" s="145">
        <f t="shared" si="795"/>
        <v>9</v>
      </c>
      <c r="O412" s="145" t="str">
        <f t="shared" si="795"/>
        <v/>
      </c>
      <c r="P412" s="145" t="str">
        <f t="shared" si="795"/>
        <v/>
      </c>
      <c r="Q412" s="145">
        <f t="shared" si="795"/>
        <v>3</v>
      </c>
      <c r="R412" s="167" t="str">
        <f t="shared" si="795"/>
        <v/>
      </c>
    </row>
    <row r="413" spans="1:19" x14ac:dyDescent="0.2">
      <c r="A413" s="118">
        <v>12</v>
      </c>
      <c r="B413" s="75">
        <v>387</v>
      </c>
      <c r="C413" s="143"/>
      <c r="D413" s="144" t="s">
        <v>167</v>
      </c>
      <c r="E413" s="153">
        <f t="shared" si="777"/>
        <v>250</v>
      </c>
      <c r="F413" s="153">
        <f t="shared" si="778"/>
        <v>1</v>
      </c>
      <c r="G413" s="145">
        <f t="shared" si="771"/>
        <v>60</v>
      </c>
      <c r="H413" s="160">
        <f t="shared" si="774"/>
        <v>60</v>
      </c>
      <c r="I413" s="166" t="str">
        <f>IFERROR(IF(CEILING($H413*I397,1)=0,"",CEILING($H413*I397,1)),"")</f>
        <v/>
      </c>
      <c r="J413" s="145">
        <f t="shared" ref="J413:R413" si="797">IFERROR(IF(CEILING($H413*J397,1)=0,"",CEILING($H413*J397,1)),"")</f>
        <v>30</v>
      </c>
      <c r="K413" s="145" t="str">
        <f t="shared" si="797"/>
        <v/>
      </c>
      <c r="L413" s="145" t="str">
        <f t="shared" ref="L413" si="798">IFERROR(IF(CEILING($H413*L397,1)=0,"",CEILING($H413*L397,1)),"")</f>
        <v/>
      </c>
      <c r="M413" s="145">
        <f t="shared" si="797"/>
        <v>12</v>
      </c>
      <c r="N413" s="145">
        <f t="shared" si="797"/>
        <v>18</v>
      </c>
      <c r="O413" s="145" t="str">
        <f t="shared" si="797"/>
        <v/>
      </c>
      <c r="P413" s="145" t="str">
        <f t="shared" si="797"/>
        <v/>
      </c>
      <c r="Q413" s="145">
        <f t="shared" si="797"/>
        <v>7</v>
      </c>
      <c r="R413" s="167" t="str">
        <f t="shared" si="797"/>
        <v/>
      </c>
    </row>
    <row r="414" spans="1:19" x14ac:dyDescent="0.2">
      <c r="A414" s="118">
        <v>13</v>
      </c>
      <c r="B414" s="75">
        <v>388</v>
      </c>
      <c r="C414" s="143"/>
      <c r="D414" s="144" t="s">
        <v>168</v>
      </c>
      <c r="E414" s="153">
        <f t="shared" si="777"/>
        <v>250</v>
      </c>
      <c r="F414" s="153">
        <f t="shared" si="778"/>
        <v>1</v>
      </c>
      <c r="G414" s="145">
        <f t="shared" si="771"/>
        <v>30</v>
      </c>
      <c r="H414" s="160">
        <f t="shared" si="774"/>
        <v>30</v>
      </c>
      <c r="I414" s="166" t="str">
        <f>IFERROR(IF(CEILING($H414*I397,1)=0,"",CEILING($H414*I397,1)),"")</f>
        <v/>
      </c>
      <c r="J414" s="145">
        <f t="shared" ref="J414:R414" si="799">IFERROR(IF(CEILING($H414*J397,1)=0,"",CEILING($H414*J397,1)),"")</f>
        <v>15</v>
      </c>
      <c r="K414" s="145" t="str">
        <f t="shared" si="799"/>
        <v/>
      </c>
      <c r="L414" s="145" t="str">
        <f t="shared" ref="L414" si="800">IFERROR(IF(CEILING($H414*L397,1)=0,"",CEILING($H414*L397,1)),"")</f>
        <v/>
      </c>
      <c r="M414" s="145">
        <f t="shared" si="799"/>
        <v>6</v>
      </c>
      <c r="N414" s="145">
        <f t="shared" si="799"/>
        <v>9</v>
      </c>
      <c r="O414" s="145" t="str">
        <f t="shared" si="799"/>
        <v/>
      </c>
      <c r="P414" s="145" t="str">
        <f t="shared" si="799"/>
        <v/>
      </c>
      <c r="Q414" s="145">
        <f t="shared" si="799"/>
        <v>3</v>
      </c>
      <c r="R414" s="167" t="str">
        <f t="shared" si="799"/>
        <v/>
      </c>
    </row>
    <row r="415" spans="1:19" x14ac:dyDescent="0.2">
      <c r="A415" s="118">
        <v>14</v>
      </c>
      <c r="B415" s="75">
        <v>389</v>
      </c>
      <c r="C415" s="143"/>
      <c r="D415" s="144" t="s">
        <v>169</v>
      </c>
      <c r="E415" s="153">
        <f t="shared" si="777"/>
        <v>250</v>
      </c>
      <c r="F415" s="153">
        <f t="shared" si="778"/>
        <v>1</v>
      </c>
      <c r="G415" s="145">
        <f t="shared" si="771"/>
        <v>120</v>
      </c>
      <c r="H415" s="160">
        <f t="shared" si="774"/>
        <v>120</v>
      </c>
      <c r="I415" s="166" t="str">
        <f>IFERROR(IF(CEILING($H415*I397,1)=0,"",CEILING($H415*I397,1)),"")</f>
        <v/>
      </c>
      <c r="J415" s="145">
        <f t="shared" ref="J415:R415" si="801">IFERROR(IF(CEILING($H415*J397,1)=0,"",CEILING($H415*J397,1)),"")</f>
        <v>60</v>
      </c>
      <c r="K415" s="145" t="str">
        <f t="shared" si="801"/>
        <v/>
      </c>
      <c r="L415" s="145" t="str">
        <f t="shared" ref="L415" si="802">IFERROR(IF(CEILING($H415*L397,1)=0,"",CEILING($H415*L397,1)),"")</f>
        <v/>
      </c>
      <c r="M415" s="145">
        <f t="shared" si="801"/>
        <v>24</v>
      </c>
      <c r="N415" s="145">
        <f t="shared" si="801"/>
        <v>36</v>
      </c>
      <c r="O415" s="145" t="str">
        <f t="shared" si="801"/>
        <v/>
      </c>
      <c r="P415" s="145" t="str">
        <f t="shared" si="801"/>
        <v/>
      </c>
      <c r="Q415" s="145">
        <f t="shared" si="801"/>
        <v>12</v>
      </c>
      <c r="R415" s="167" t="str">
        <f t="shared" si="801"/>
        <v/>
      </c>
    </row>
    <row r="416" spans="1:19" x14ac:dyDescent="0.2">
      <c r="A416" s="118">
        <v>15</v>
      </c>
      <c r="B416" s="75">
        <v>390</v>
      </c>
      <c r="C416" s="143"/>
      <c r="D416" s="144" t="s">
        <v>170</v>
      </c>
      <c r="E416" s="153">
        <f t="shared" si="777"/>
        <v>250</v>
      </c>
      <c r="F416" s="153">
        <f t="shared" si="778"/>
        <v>1</v>
      </c>
      <c r="G416" s="145">
        <f t="shared" si="771"/>
        <v>40</v>
      </c>
      <c r="H416" s="160">
        <f t="shared" si="774"/>
        <v>40</v>
      </c>
      <c r="I416" s="166" t="str">
        <f>IFERROR(IF(CEILING($H416*I397,1)=0,"",CEILING($H416*I397,1)),"")</f>
        <v/>
      </c>
      <c r="J416" s="145">
        <f t="shared" ref="J416:R416" si="803">IFERROR(IF(CEILING($H416*J397,1)=0,"",CEILING($H416*J397,1)),"")</f>
        <v>20</v>
      </c>
      <c r="K416" s="145" t="str">
        <f t="shared" si="803"/>
        <v/>
      </c>
      <c r="L416" s="145" t="str">
        <f t="shared" ref="L416" si="804">IFERROR(IF(CEILING($H416*L397,1)=0,"",CEILING($H416*L397,1)),"")</f>
        <v/>
      </c>
      <c r="M416" s="145">
        <f t="shared" si="803"/>
        <v>8</v>
      </c>
      <c r="N416" s="145">
        <f t="shared" si="803"/>
        <v>12</v>
      </c>
      <c r="O416" s="145" t="str">
        <f t="shared" si="803"/>
        <v/>
      </c>
      <c r="P416" s="145" t="str">
        <f t="shared" si="803"/>
        <v/>
      </c>
      <c r="Q416" s="145">
        <f t="shared" si="803"/>
        <v>4</v>
      </c>
      <c r="R416" s="167" t="str">
        <f t="shared" si="803"/>
        <v/>
      </c>
    </row>
    <row r="417" spans="1:18" x14ac:dyDescent="0.2">
      <c r="A417" s="118">
        <v>16</v>
      </c>
      <c r="B417" s="75">
        <v>391</v>
      </c>
      <c r="C417" s="143"/>
      <c r="D417" s="144" t="s">
        <v>171</v>
      </c>
      <c r="E417" s="153">
        <f t="shared" si="777"/>
        <v>250</v>
      </c>
      <c r="F417" s="153">
        <f t="shared" si="778"/>
        <v>1</v>
      </c>
      <c r="G417" s="145">
        <f t="shared" si="771"/>
        <v>120</v>
      </c>
      <c r="H417" s="160">
        <f t="shared" si="774"/>
        <v>120</v>
      </c>
      <c r="I417" s="166" t="str">
        <f t="shared" ref="I417:R417" si="805">IFERROR(IF(CEILING($H417*I397,1)=0,"",CEILING($H417*I397,1)),"")</f>
        <v/>
      </c>
      <c r="J417" s="145">
        <f t="shared" si="805"/>
        <v>60</v>
      </c>
      <c r="K417" s="145" t="str">
        <f t="shared" si="805"/>
        <v/>
      </c>
      <c r="L417" s="145" t="str">
        <f t="shared" ref="L417" si="806">IFERROR(IF(CEILING($H417*L397,1)=0,"",CEILING($H417*L397,1)),"")</f>
        <v/>
      </c>
      <c r="M417" s="145">
        <f t="shared" si="805"/>
        <v>24</v>
      </c>
      <c r="N417" s="145">
        <f t="shared" si="805"/>
        <v>36</v>
      </c>
      <c r="O417" s="145" t="str">
        <f t="shared" si="805"/>
        <v/>
      </c>
      <c r="P417" s="145" t="str">
        <f t="shared" si="805"/>
        <v/>
      </c>
      <c r="Q417" s="145">
        <f t="shared" si="805"/>
        <v>12</v>
      </c>
      <c r="R417" s="167" t="str">
        <f t="shared" si="805"/>
        <v/>
      </c>
    </row>
    <row r="418" spans="1:18" x14ac:dyDescent="0.2">
      <c r="A418" s="118">
        <v>17</v>
      </c>
      <c r="B418" s="75">
        <v>392</v>
      </c>
      <c r="C418" s="143"/>
      <c r="D418" s="144" t="s">
        <v>172</v>
      </c>
      <c r="E418" s="153">
        <f t="shared" si="777"/>
        <v>250</v>
      </c>
      <c r="F418" s="153">
        <f t="shared" si="778"/>
        <v>1</v>
      </c>
      <c r="G418" s="145">
        <f t="shared" si="771"/>
        <v>40</v>
      </c>
      <c r="H418" s="160">
        <f t="shared" si="774"/>
        <v>40</v>
      </c>
      <c r="I418" s="166" t="str">
        <f t="shared" ref="I418:R418" si="807">IFERROR(IF(CEILING($H418*I397,1)=0,"",CEILING($H418*I397,1)),"")</f>
        <v/>
      </c>
      <c r="J418" s="145">
        <f t="shared" si="807"/>
        <v>20</v>
      </c>
      <c r="K418" s="145" t="str">
        <f t="shared" si="807"/>
        <v/>
      </c>
      <c r="L418" s="145" t="str">
        <f t="shared" ref="L418" si="808">IFERROR(IF(CEILING($H418*L397,1)=0,"",CEILING($H418*L397,1)),"")</f>
        <v/>
      </c>
      <c r="M418" s="145">
        <f t="shared" si="807"/>
        <v>8</v>
      </c>
      <c r="N418" s="145">
        <f t="shared" si="807"/>
        <v>12</v>
      </c>
      <c r="O418" s="145" t="str">
        <f t="shared" si="807"/>
        <v/>
      </c>
      <c r="P418" s="145" t="str">
        <f t="shared" si="807"/>
        <v/>
      </c>
      <c r="Q418" s="145">
        <f t="shared" si="807"/>
        <v>4</v>
      </c>
      <c r="R418" s="167" t="str">
        <f t="shared" si="807"/>
        <v/>
      </c>
    </row>
    <row r="419" spans="1:18" x14ac:dyDescent="0.2">
      <c r="A419" s="118">
        <v>18</v>
      </c>
      <c r="B419" s="75">
        <v>393</v>
      </c>
      <c r="C419" s="143"/>
      <c r="D419" s="144" t="s">
        <v>173</v>
      </c>
      <c r="E419" s="153">
        <f t="shared" si="777"/>
        <v>250</v>
      </c>
      <c r="F419" s="153">
        <f t="shared" si="778"/>
        <v>1</v>
      </c>
      <c r="G419" s="145">
        <f t="shared" si="771"/>
        <v>200</v>
      </c>
      <c r="H419" s="160">
        <f t="shared" si="774"/>
        <v>200</v>
      </c>
      <c r="I419" s="166" t="str">
        <f t="shared" ref="I419:R419" si="809">IFERROR(IF(CEILING($H419*I397,1)=0,"",CEILING($H419*I397,1)),"")</f>
        <v/>
      </c>
      <c r="J419" s="145">
        <f t="shared" si="809"/>
        <v>100</v>
      </c>
      <c r="K419" s="145" t="str">
        <f t="shared" si="809"/>
        <v/>
      </c>
      <c r="L419" s="145" t="str">
        <f t="shared" ref="L419" si="810">IFERROR(IF(CEILING($H419*L397,1)=0,"",CEILING($H419*L397,1)),"")</f>
        <v/>
      </c>
      <c r="M419" s="145">
        <f t="shared" si="809"/>
        <v>40</v>
      </c>
      <c r="N419" s="145">
        <f t="shared" si="809"/>
        <v>60</v>
      </c>
      <c r="O419" s="145" t="str">
        <f t="shared" si="809"/>
        <v/>
      </c>
      <c r="P419" s="145" t="str">
        <f t="shared" si="809"/>
        <v/>
      </c>
      <c r="Q419" s="145">
        <f t="shared" si="809"/>
        <v>20</v>
      </c>
      <c r="R419" s="167" t="str">
        <f t="shared" si="809"/>
        <v/>
      </c>
    </row>
    <row r="420" spans="1:18" x14ac:dyDescent="0.2">
      <c r="A420" s="118">
        <v>19</v>
      </c>
      <c r="B420" s="75">
        <v>394</v>
      </c>
      <c r="C420" s="143"/>
      <c r="D420" s="144" t="s">
        <v>174</v>
      </c>
      <c r="E420" s="153">
        <f t="shared" si="777"/>
        <v>250</v>
      </c>
      <c r="F420" s="153">
        <f t="shared" si="778"/>
        <v>1</v>
      </c>
      <c r="G420" s="145">
        <f t="shared" si="771"/>
        <v>40</v>
      </c>
      <c r="H420" s="160">
        <f t="shared" si="774"/>
        <v>40</v>
      </c>
      <c r="I420" s="166" t="str">
        <f t="shared" ref="I420:R420" si="811">IFERROR(IF(CEILING($H420*I397,1)=0,"",CEILING($H420*I397,1)),"")</f>
        <v/>
      </c>
      <c r="J420" s="145">
        <f t="shared" si="811"/>
        <v>20</v>
      </c>
      <c r="K420" s="145" t="str">
        <f t="shared" si="811"/>
        <v/>
      </c>
      <c r="L420" s="145" t="str">
        <f t="shared" ref="L420" si="812">IFERROR(IF(CEILING($H420*L397,1)=0,"",CEILING($H420*L397,1)),"")</f>
        <v/>
      </c>
      <c r="M420" s="145">
        <f t="shared" si="811"/>
        <v>8</v>
      </c>
      <c r="N420" s="145">
        <f t="shared" si="811"/>
        <v>12</v>
      </c>
      <c r="O420" s="145" t="str">
        <f t="shared" si="811"/>
        <v/>
      </c>
      <c r="P420" s="145" t="str">
        <f t="shared" si="811"/>
        <v/>
      </c>
      <c r="Q420" s="145">
        <f t="shared" si="811"/>
        <v>4</v>
      </c>
      <c r="R420" s="167" t="str">
        <f t="shared" si="811"/>
        <v/>
      </c>
    </row>
    <row r="421" spans="1:18" x14ac:dyDescent="0.2">
      <c r="A421" s="118">
        <v>20</v>
      </c>
      <c r="B421" s="75">
        <v>395</v>
      </c>
      <c r="C421" s="143"/>
      <c r="D421" s="144" t="s">
        <v>175</v>
      </c>
      <c r="E421" s="153">
        <f t="shared" si="777"/>
        <v>250</v>
      </c>
      <c r="F421" s="153">
        <f t="shared" si="778"/>
        <v>1</v>
      </c>
      <c r="G421" s="145">
        <f t="shared" si="771"/>
        <v>80</v>
      </c>
      <c r="H421" s="160">
        <f t="shared" si="774"/>
        <v>80</v>
      </c>
      <c r="I421" s="166" t="str">
        <f t="shared" ref="I421:R421" si="813">IFERROR(IF(CEILING($H421*I397,1)=0,"",CEILING($H421*I397,1)),"")</f>
        <v/>
      </c>
      <c r="J421" s="145">
        <f t="shared" si="813"/>
        <v>40</v>
      </c>
      <c r="K421" s="145" t="str">
        <f t="shared" si="813"/>
        <v/>
      </c>
      <c r="L421" s="145" t="str">
        <f t="shared" ref="L421" si="814">IFERROR(IF(CEILING($H421*L397,1)=0,"",CEILING($H421*L397,1)),"")</f>
        <v/>
      </c>
      <c r="M421" s="145">
        <f t="shared" si="813"/>
        <v>16</v>
      </c>
      <c r="N421" s="145">
        <f t="shared" si="813"/>
        <v>24</v>
      </c>
      <c r="O421" s="145" t="str">
        <f t="shared" si="813"/>
        <v/>
      </c>
      <c r="P421" s="145" t="str">
        <f t="shared" si="813"/>
        <v/>
      </c>
      <c r="Q421" s="145">
        <f t="shared" si="813"/>
        <v>9</v>
      </c>
      <c r="R421" s="167" t="str">
        <f t="shared" si="813"/>
        <v/>
      </c>
    </row>
    <row r="422" spans="1:18" x14ac:dyDescent="0.2">
      <c r="A422" s="118">
        <v>21</v>
      </c>
      <c r="B422" s="75">
        <v>396</v>
      </c>
      <c r="C422" s="143"/>
      <c r="D422" s="144" t="s">
        <v>176</v>
      </c>
      <c r="E422" s="153">
        <f t="shared" si="777"/>
        <v>250</v>
      </c>
      <c r="F422" s="153">
        <f t="shared" si="778"/>
        <v>1</v>
      </c>
      <c r="G422" s="145">
        <f t="shared" si="771"/>
        <v>200</v>
      </c>
      <c r="H422" s="160">
        <f t="shared" si="774"/>
        <v>200</v>
      </c>
      <c r="I422" s="166" t="str">
        <f t="shared" ref="I422:R422" si="815">IFERROR(IF(CEILING($H422*I397,1)=0,"",CEILING($H422*I397,1)),"")</f>
        <v/>
      </c>
      <c r="J422" s="145">
        <f t="shared" si="815"/>
        <v>100</v>
      </c>
      <c r="K422" s="145" t="str">
        <f t="shared" si="815"/>
        <v/>
      </c>
      <c r="L422" s="145" t="str">
        <f t="shared" ref="L422" si="816">IFERROR(IF(CEILING($H422*L397,1)=0,"",CEILING($H422*L397,1)),"")</f>
        <v/>
      </c>
      <c r="M422" s="145">
        <f t="shared" si="815"/>
        <v>40</v>
      </c>
      <c r="N422" s="145">
        <f t="shared" si="815"/>
        <v>60</v>
      </c>
      <c r="O422" s="145" t="str">
        <f t="shared" si="815"/>
        <v/>
      </c>
      <c r="P422" s="145" t="str">
        <f t="shared" si="815"/>
        <v/>
      </c>
      <c r="Q422" s="145">
        <f t="shared" si="815"/>
        <v>20</v>
      </c>
      <c r="R422" s="167" t="str">
        <f t="shared" si="815"/>
        <v/>
      </c>
    </row>
    <row r="423" spans="1:18" x14ac:dyDescent="0.2">
      <c r="A423" s="118">
        <v>22</v>
      </c>
      <c r="B423" s="75">
        <v>397</v>
      </c>
      <c r="C423" s="143"/>
      <c r="D423" s="144" t="s">
        <v>177</v>
      </c>
      <c r="E423" s="153">
        <f t="shared" si="777"/>
        <v>250</v>
      </c>
      <c r="F423" s="153">
        <f t="shared" si="778"/>
        <v>1</v>
      </c>
      <c r="G423" s="145">
        <f t="shared" si="771"/>
        <v>40</v>
      </c>
      <c r="H423" s="160">
        <f t="shared" si="774"/>
        <v>40</v>
      </c>
      <c r="I423" s="166" t="str">
        <f t="shared" ref="I423:R423" si="817">IFERROR(IF(CEILING($H423*I397,1)=0,"",CEILING($H423*I397,1)),"")</f>
        <v/>
      </c>
      <c r="J423" s="145">
        <f t="shared" si="817"/>
        <v>20</v>
      </c>
      <c r="K423" s="145" t="str">
        <f t="shared" si="817"/>
        <v/>
      </c>
      <c r="L423" s="145" t="str">
        <f t="shared" ref="L423" si="818">IFERROR(IF(CEILING($H423*L397,1)=0,"",CEILING($H423*L397,1)),"")</f>
        <v/>
      </c>
      <c r="M423" s="145">
        <f t="shared" si="817"/>
        <v>8</v>
      </c>
      <c r="N423" s="145">
        <f t="shared" si="817"/>
        <v>12</v>
      </c>
      <c r="O423" s="145" t="str">
        <f t="shared" si="817"/>
        <v/>
      </c>
      <c r="P423" s="145" t="str">
        <f t="shared" si="817"/>
        <v/>
      </c>
      <c r="Q423" s="145">
        <f t="shared" si="817"/>
        <v>4</v>
      </c>
      <c r="R423" s="167" t="str">
        <f t="shared" si="817"/>
        <v/>
      </c>
    </row>
    <row r="424" spans="1:18" x14ac:dyDescent="0.2">
      <c r="A424" s="118">
        <v>23</v>
      </c>
      <c r="B424" s="75">
        <v>398</v>
      </c>
      <c r="C424" s="143"/>
      <c r="D424" s="144" t="s">
        <v>178</v>
      </c>
      <c r="E424" s="153">
        <f t="shared" si="777"/>
        <v>250</v>
      </c>
      <c r="F424" s="153">
        <f t="shared" si="778"/>
        <v>1</v>
      </c>
      <c r="G424" s="145">
        <f t="shared" si="771"/>
        <v>40</v>
      </c>
      <c r="H424" s="160">
        <f t="shared" si="774"/>
        <v>40</v>
      </c>
      <c r="I424" s="166" t="str">
        <f t="shared" ref="I424:R424" si="819">IFERROR(IF(CEILING($H424*I397,1)=0,"",CEILING($H424*I397,1)),"")</f>
        <v/>
      </c>
      <c r="J424" s="145">
        <f t="shared" si="819"/>
        <v>20</v>
      </c>
      <c r="K424" s="145" t="str">
        <f t="shared" si="819"/>
        <v/>
      </c>
      <c r="L424" s="145" t="str">
        <f t="shared" ref="L424" si="820">IFERROR(IF(CEILING($H424*L397,1)=0,"",CEILING($H424*L397,1)),"")</f>
        <v/>
      </c>
      <c r="M424" s="145">
        <f t="shared" si="819"/>
        <v>8</v>
      </c>
      <c r="N424" s="145">
        <f t="shared" si="819"/>
        <v>12</v>
      </c>
      <c r="O424" s="145" t="str">
        <f t="shared" si="819"/>
        <v/>
      </c>
      <c r="P424" s="145" t="str">
        <f t="shared" si="819"/>
        <v/>
      </c>
      <c r="Q424" s="145">
        <f t="shared" si="819"/>
        <v>4</v>
      </c>
      <c r="R424" s="167" t="str">
        <f t="shared" si="819"/>
        <v/>
      </c>
    </row>
    <row r="425" spans="1:18" x14ac:dyDescent="0.2">
      <c r="A425" s="118">
        <v>24</v>
      </c>
      <c r="B425" s="75">
        <v>399</v>
      </c>
      <c r="C425" s="143"/>
      <c r="D425" s="144" t="s">
        <v>179</v>
      </c>
      <c r="E425" s="153">
        <f t="shared" si="777"/>
        <v>250</v>
      </c>
      <c r="F425" s="153">
        <f t="shared" si="778"/>
        <v>1</v>
      </c>
      <c r="G425" s="145">
        <f t="shared" si="771"/>
        <v>200</v>
      </c>
      <c r="H425" s="160">
        <f t="shared" si="774"/>
        <v>200</v>
      </c>
      <c r="I425" s="166" t="str">
        <f t="shared" ref="I425:R425" si="821">IFERROR(IF(CEILING($H425*I397,1)=0,"",CEILING($H425*I397,1)),"")</f>
        <v/>
      </c>
      <c r="J425" s="145">
        <f t="shared" si="821"/>
        <v>100</v>
      </c>
      <c r="K425" s="145" t="str">
        <f t="shared" si="821"/>
        <v/>
      </c>
      <c r="L425" s="145" t="str">
        <f t="shared" ref="L425" si="822">IFERROR(IF(CEILING($H425*L397,1)=0,"",CEILING($H425*L397,1)),"")</f>
        <v/>
      </c>
      <c r="M425" s="145">
        <f t="shared" si="821"/>
        <v>40</v>
      </c>
      <c r="N425" s="145">
        <f t="shared" si="821"/>
        <v>60</v>
      </c>
      <c r="O425" s="145" t="str">
        <f t="shared" si="821"/>
        <v/>
      </c>
      <c r="P425" s="145" t="str">
        <f t="shared" si="821"/>
        <v/>
      </c>
      <c r="Q425" s="145">
        <f t="shared" si="821"/>
        <v>20</v>
      </c>
      <c r="R425" s="167" t="str">
        <f t="shared" si="821"/>
        <v/>
      </c>
    </row>
    <row r="426" spans="1:18" x14ac:dyDescent="0.2">
      <c r="A426" s="118">
        <v>25</v>
      </c>
      <c r="B426" s="75">
        <v>400</v>
      </c>
      <c r="C426" s="143"/>
      <c r="D426" s="144" t="s">
        <v>180</v>
      </c>
      <c r="E426" s="153">
        <f t="shared" si="777"/>
        <v>250</v>
      </c>
      <c r="F426" s="153">
        <f t="shared" si="778"/>
        <v>1</v>
      </c>
      <c r="G426" s="145">
        <f t="shared" si="771"/>
        <v>80</v>
      </c>
      <c r="H426" s="160">
        <f t="shared" si="774"/>
        <v>80</v>
      </c>
      <c r="I426" s="166" t="str">
        <f t="shared" ref="I426:R426" si="823">IFERROR(IF(CEILING($H426*I397,1)=0,"",CEILING($H426*I397,1)),"")</f>
        <v/>
      </c>
      <c r="J426" s="145">
        <f t="shared" si="823"/>
        <v>40</v>
      </c>
      <c r="K426" s="145" t="str">
        <f t="shared" si="823"/>
        <v/>
      </c>
      <c r="L426" s="145" t="str">
        <f t="shared" ref="L426" si="824">IFERROR(IF(CEILING($H426*L397,1)=0,"",CEILING($H426*L397,1)),"")</f>
        <v/>
      </c>
      <c r="M426" s="145">
        <f t="shared" si="823"/>
        <v>16</v>
      </c>
      <c r="N426" s="145">
        <f t="shared" si="823"/>
        <v>24</v>
      </c>
      <c r="O426" s="145" t="str">
        <f t="shared" si="823"/>
        <v/>
      </c>
      <c r="P426" s="145" t="str">
        <f t="shared" si="823"/>
        <v/>
      </c>
      <c r="Q426" s="145">
        <f t="shared" si="823"/>
        <v>9</v>
      </c>
      <c r="R426" s="167" t="str">
        <f t="shared" si="823"/>
        <v/>
      </c>
    </row>
    <row r="427" spans="1:18" x14ac:dyDescent="0.2">
      <c r="A427" s="118">
        <v>26</v>
      </c>
      <c r="B427" s="75">
        <v>401</v>
      </c>
      <c r="C427" s="143"/>
      <c r="D427" s="144" t="s">
        <v>181</v>
      </c>
      <c r="E427" s="153">
        <f t="shared" si="777"/>
        <v>250</v>
      </c>
      <c r="F427" s="153">
        <f t="shared" si="778"/>
        <v>1</v>
      </c>
      <c r="G427" s="145">
        <f t="shared" si="771"/>
        <v>120</v>
      </c>
      <c r="H427" s="160">
        <f t="shared" si="774"/>
        <v>120</v>
      </c>
      <c r="I427" s="166" t="str">
        <f t="shared" ref="I427:R427" si="825">IFERROR(IF(CEILING($H427*I397,1)=0,"",CEILING($H427*I397,1)),"")</f>
        <v/>
      </c>
      <c r="J427" s="145">
        <f t="shared" si="825"/>
        <v>60</v>
      </c>
      <c r="K427" s="145" t="str">
        <f t="shared" si="825"/>
        <v/>
      </c>
      <c r="L427" s="145" t="str">
        <f t="shared" ref="L427" si="826">IFERROR(IF(CEILING($H427*L397,1)=0,"",CEILING($H427*L397,1)),"")</f>
        <v/>
      </c>
      <c r="M427" s="145">
        <f t="shared" si="825"/>
        <v>24</v>
      </c>
      <c r="N427" s="145">
        <f t="shared" si="825"/>
        <v>36</v>
      </c>
      <c r="O427" s="145" t="str">
        <f t="shared" si="825"/>
        <v/>
      </c>
      <c r="P427" s="145" t="str">
        <f t="shared" si="825"/>
        <v/>
      </c>
      <c r="Q427" s="145">
        <f t="shared" si="825"/>
        <v>12</v>
      </c>
      <c r="R427" s="167" t="str">
        <f t="shared" si="825"/>
        <v/>
      </c>
    </row>
    <row r="428" spans="1:18" x14ac:dyDescent="0.2">
      <c r="A428" s="118">
        <v>27</v>
      </c>
      <c r="B428" s="75">
        <v>402</v>
      </c>
      <c r="C428" s="143"/>
      <c r="D428" s="144" t="s">
        <v>182</v>
      </c>
      <c r="E428" s="153">
        <f t="shared" si="777"/>
        <v>250</v>
      </c>
      <c r="F428" s="153">
        <f t="shared" si="778"/>
        <v>1</v>
      </c>
      <c r="G428" s="145">
        <f t="shared" si="771"/>
        <v>200</v>
      </c>
      <c r="H428" s="160">
        <f t="shared" si="774"/>
        <v>200</v>
      </c>
      <c r="I428" s="166" t="str">
        <f t="shared" ref="I428:R428" si="827">IFERROR(IF(CEILING($H428*I397,1)=0,"",CEILING($H428*I397,1)),"")</f>
        <v/>
      </c>
      <c r="J428" s="145">
        <f t="shared" si="827"/>
        <v>100</v>
      </c>
      <c r="K428" s="145" t="str">
        <f t="shared" si="827"/>
        <v/>
      </c>
      <c r="L428" s="145" t="str">
        <f t="shared" ref="L428" si="828">IFERROR(IF(CEILING($H428*L397,1)=0,"",CEILING($H428*L397,1)),"")</f>
        <v/>
      </c>
      <c r="M428" s="145">
        <f t="shared" si="827"/>
        <v>40</v>
      </c>
      <c r="N428" s="145">
        <f t="shared" si="827"/>
        <v>60</v>
      </c>
      <c r="O428" s="145" t="str">
        <f t="shared" si="827"/>
        <v/>
      </c>
      <c r="P428" s="145" t="str">
        <f t="shared" si="827"/>
        <v/>
      </c>
      <c r="Q428" s="145">
        <f t="shared" si="827"/>
        <v>20</v>
      </c>
      <c r="R428" s="167" t="str">
        <f t="shared" si="827"/>
        <v/>
      </c>
    </row>
    <row r="429" spans="1:18" x14ac:dyDescent="0.2">
      <c r="A429" s="118">
        <v>28</v>
      </c>
      <c r="B429" s="75">
        <v>403</v>
      </c>
      <c r="C429" s="143"/>
      <c r="D429" s="144" t="s">
        <v>183</v>
      </c>
      <c r="E429" s="153">
        <f t="shared" si="777"/>
        <v>250</v>
      </c>
      <c r="F429" s="153">
        <f t="shared" si="778"/>
        <v>1</v>
      </c>
      <c r="G429" s="145">
        <f t="shared" si="771"/>
        <v>50</v>
      </c>
      <c r="H429" s="160">
        <f t="shared" si="774"/>
        <v>50</v>
      </c>
      <c r="I429" s="166" t="str">
        <f t="shared" ref="I429:R429" si="829">IFERROR(IF(CEILING($H429*I397,1)=0,"",CEILING($H429*I397,1)),"")</f>
        <v/>
      </c>
      <c r="J429" s="145">
        <f t="shared" si="829"/>
        <v>25</v>
      </c>
      <c r="K429" s="145" t="str">
        <f t="shared" si="829"/>
        <v/>
      </c>
      <c r="L429" s="145" t="str">
        <f t="shared" ref="L429" si="830">IFERROR(IF(CEILING($H429*L397,1)=0,"",CEILING($H429*L397,1)),"")</f>
        <v/>
      </c>
      <c r="M429" s="145">
        <f t="shared" si="829"/>
        <v>10</v>
      </c>
      <c r="N429" s="145">
        <f t="shared" si="829"/>
        <v>15</v>
      </c>
      <c r="O429" s="145" t="str">
        <f t="shared" si="829"/>
        <v/>
      </c>
      <c r="P429" s="145" t="str">
        <f t="shared" si="829"/>
        <v/>
      </c>
      <c r="Q429" s="145">
        <f t="shared" si="829"/>
        <v>5</v>
      </c>
      <c r="R429" s="167" t="str">
        <f t="shared" si="829"/>
        <v/>
      </c>
    </row>
    <row r="430" spans="1:18" x14ac:dyDescent="0.2">
      <c r="A430" s="118">
        <v>29</v>
      </c>
      <c r="B430" s="75">
        <v>404</v>
      </c>
      <c r="C430" s="143"/>
      <c r="D430" s="144" t="s">
        <v>184</v>
      </c>
      <c r="E430" s="153">
        <f t="shared" si="777"/>
        <v>250</v>
      </c>
      <c r="F430" s="153">
        <f t="shared" si="778"/>
        <v>1</v>
      </c>
      <c r="G430" s="145">
        <f t="shared" si="771"/>
        <v>120</v>
      </c>
      <c r="H430" s="160">
        <f t="shared" si="774"/>
        <v>120</v>
      </c>
      <c r="I430" s="166" t="str">
        <f t="shared" ref="I430:R430" si="831">IFERROR(IF(CEILING($H430*I397,1)=0,"",CEILING($H430*I397,1)),"")</f>
        <v/>
      </c>
      <c r="J430" s="145">
        <f t="shared" si="831"/>
        <v>60</v>
      </c>
      <c r="K430" s="145" t="str">
        <f t="shared" si="831"/>
        <v/>
      </c>
      <c r="L430" s="145" t="str">
        <f t="shared" ref="L430" si="832">IFERROR(IF(CEILING($H430*L397,1)=0,"",CEILING($H430*L397,1)),"")</f>
        <v/>
      </c>
      <c r="M430" s="145">
        <f t="shared" si="831"/>
        <v>24</v>
      </c>
      <c r="N430" s="145">
        <f t="shared" si="831"/>
        <v>36</v>
      </c>
      <c r="O430" s="145" t="str">
        <f t="shared" si="831"/>
        <v/>
      </c>
      <c r="P430" s="145" t="str">
        <f t="shared" si="831"/>
        <v/>
      </c>
      <c r="Q430" s="145">
        <f t="shared" si="831"/>
        <v>12</v>
      </c>
      <c r="R430" s="167" t="str">
        <f t="shared" si="831"/>
        <v/>
      </c>
    </row>
    <row r="431" spans="1:18" x14ac:dyDescent="0.2">
      <c r="A431" s="118">
        <v>30</v>
      </c>
      <c r="B431" s="75">
        <v>405</v>
      </c>
      <c r="C431" s="143"/>
      <c r="D431" s="144" t="s">
        <v>185</v>
      </c>
      <c r="E431" s="153">
        <f t="shared" si="777"/>
        <v>250</v>
      </c>
      <c r="F431" s="153">
        <f t="shared" si="778"/>
        <v>1</v>
      </c>
      <c r="G431" s="145">
        <f t="shared" si="771"/>
        <v>200</v>
      </c>
      <c r="H431" s="160">
        <f t="shared" si="774"/>
        <v>200</v>
      </c>
      <c r="I431" s="166" t="str">
        <f t="shared" ref="I431:R431" si="833">IFERROR(IF(CEILING($H431*I397,1)=0,"",CEILING($H431*I397,1)),"")</f>
        <v/>
      </c>
      <c r="J431" s="145">
        <f t="shared" si="833"/>
        <v>100</v>
      </c>
      <c r="K431" s="145" t="str">
        <f t="shared" si="833"/>
        <v/>
      </c>
      <c r="L431" s="145" t="str">
        <f t="shared" ref="L431" si="834">IFERROR(IF(CEILING($H431*L397,1)=0,"",CEILING($H431*L397,1)),"")</f>
        <v/>
      </c>
      <c r="M431" s="145">
        <f t="shared" si="833"/>
        <v>40</v>
      </c>
      <c r="N431" s="145">
        <f t="shared" si="833"/>
        <v>60</v>
      </c>
      <c r="O431" s="145" t="str">
        <f t="shared" si="833"/>
        <v/>
      </c>
      <c r="P431" s="145" t="str">
        <f t="shared" si="833"/>
        <v/>
      </c>
      <c r="Q431" s="145">
        <f t="shared" si="833"/>
        <v>20</v>
      </c>
      <c r="R431" s="167" t="str">
        <f t="shared" si="833"/>
        <v/>
      </c>
    </row>
    <row r="432" spans="1:18" x14ac:dyDescent="0.2">
      <c r="A432" s="118">
        <v>31</v>
      </c>
      <c r="B432" s="75">
        <v>406</v>
      </c>
      <c r="C432" s="143"/>
      <c r="D432" s="144" t="s">
        <v>186</v>
      </c>
      <c r="E432" s="153">
        <f t="shared" si="777"/>
        <v>250</v>
      </c>
      <c r="F432" s="153">
        <f t="shared" si="778"/>
        <v>1</v>
      </c>
      <c r="G432" s="145">
        <f t="shared" si="771"/>
        <v>80</v>
      </c>
      <c r="H432" s="160">
        <f t="shared" si="774"/>
        <v>80</v>
      </c>
      <c r="I432" s="166" t="str">
        <f t="shared" ref="I432:R432" si="835">IFERROR(IF(CEILING($H432*I397,1)=0,"",CEILING($H432*I397,1)),"")</f>
        <v/>
      </c>
      <c r="J432" s="145">
        <f t="shared" si="835"/>
        <v>40</v>
      </c>
      <c r="K432" s="145" t="str">
        <f t="shared" si="835"/>
        <v/>
      </c>
      <c r="L432" s="145" t="str">
        <f t="shared" ref="L432" si="836">IFERROR(IF(CEILING($H432*L397,1)=0,"",CEILING($H432*L397,1)),"")</f>
        <v/>
      </c>
      <c r="M432" s="145">
        <f t="shared" si="835"/>
        <v>16</v>
      </c>
      <c r="N432" s="145">
        <f t="shared" si="835"/>
        <v>24</v>
      </c>
      <c r="O432" s="145" t="str">
        <f t="shared" si="835"/>
        <v/>
      </c>
      <c r="P432" s="145" t="str">
        <f t="shared" si="835"/>
        <v/>
      </c>
      <c r="Q432" s="145">
        <f t="shared" si="835"/>
        <v>9</v>
      </c>
      <c r="R432" s="167" t="str">
        <f t="shared" si="835"/>
        <v/>
      </c>
    </row>
    <row r="433" spans="1:23" x14ac:dyDescent="0.2">
      <c r="A433" s="118">
        <v>32</v>
      </c>
      <c r="B433" s="75">
        <v>407</v>
      </c>
      <c r="C433" s="143"/>
      <c r="D433" s="144" t="s">
        <v>187</v>
      </c>
      <c r="E433" s="153">
        <f t="shared" si="777"/>
        <v>250</v>
      </c>
      <c r="F433" s="153">
        <f t="shared" si="778"/>
        <v>1</v>
      </c>
      <c r="G433" s="145">
        <f t="shared" si="771"/>
        <v>160</v>
      </c>
      <c r="H433" s="160">
        <f t="shared" si="774"/>
        <v>160</v>
      </c>
      <c r="I433" s="166" t="str">
        <f t="shared" ref="I433:R433" si="837">IFERROR(IF(CEILING($H433*I397,1)=0,"",CEILING($H433*I397,1)),"")</f>
        <v/>
      </c>
      <c r="J433" s="145">
        <f t="shared" si="837"/>
        <v>80</v>
      </c>
      <c r="K433" s="145" t="str">
        <f t="shared" si="837"/>
        <v/>
      </c>
      <c r="L433" s="145" t="str">
        <f t="shared" ref="L433" si="838">IFERROR(IF(CEILING($H433*L397,1)=0,"",CEILING($H433*L397,1)),"")</f>
        <v/>
      </c>
      <c r="M433" s="145">
        <f t="shared" si="837"/>
        <v>32</v>
      </c>
      <c r="N433" s="145">
        <f t="shared" si="837"/>
        <v>48</v>
      </c>
      <c r="O433" s="145" t="str">
        <f t="shared" si="837"/>
        <v/>
      </c>
      <c r="P433" s="145" t="str">
        <f t="shared" si="837"/>
        <v/>
      </c>
      <c r="Q433" s="145">
        <f t="shared" si="837"/>
        <v>16</v>
      </c>
      <c r="R433" s="167" t="str">
        <f t="shared" si="837"/>
        <v/>
      </c>
    </row>
    <row r="434" spans="1:23" x14ac:dyDescent="0.2">
      <c r="A434" s="118">
        <v>33</v>
      </c>
      <c r="B434" s="75">
        <v>408</v>
      </c>
      <c r="C434" s="143"/>
      <c r="D434" s="144" t="s">
        <v>188</v>
      </c>
      <c r="E434" s="153">
        <f t="shared" si="777"/>
        <v>250</v>
      </c>
      <c r="F434" s="153">
        <f t="shared" si="778"/>
        <v>1</v>
      </c>
      <c r="G434" s="145">
        <f t="shared" si="771"/>
        <v>120</v>
      </c>
      <c r="H434" s="160">
        <f t="shared" si="774"/>
        <v>120</v>
      </c>
      <c r="I434" s="166" t="str">
        <f t="shared" ref="I434:R434" si="839">IFERROR(IF(CEILING($H434*I397,1)=0,"",CEILING($H434*I397,1)),"")</f>
        <v/>
      </c>
      <c r="J434" s="145">
        <f t="shared" si="839"/>
        <v>60</v>
      </c>
      <c r="K434" s="145" t="str">
        <f t="shared" si="839"/>
        <v/>
      </c>
      <c r="L434" s="145" t="str">
        <f t="shared" ref="L434" si="840">IFERROR(IF(CEILING($H434*L397,1)=0,"",CEILING($H434*L397,1)),"")</f>
        <v/>
      </c>
      <c r="M434" s="145">
        <f t="shared" si="839"/>
        <v>24</v>
      </c>
      <c r="N434" s="145">
        <f t="shared" si="839"/>
        <v>36</v>
      </c>
      <c r="O434" s="145" t="str">
        <f t="shared" si="839"/>
        <v/>
      </c>
      <c r="P434" s="145" t="str">
        <f t="shared" si="839"/>
        <v/>
      </c>
      <c r="Q434" s="145">
        <f t="shared" si="839"/>
        <v>12</v>
      </c>
      <c r="R434" s="167" t="str">
        <f t="shared" si="839"/>
        <v/>
      </c>
    </row>
    <row r="435" spans="1:23" x14ac:dyDescent="0.2">
      <c r="A435" s="118">
        <v>34</v>
      </c>
      <c r="B435" s="75">
        <v>409</v>
      </c>
      <c r="C435" s="143"/>
      <c r="D435" s="144" t="s">
        <v>189</v>
      </c>
      <c r="E435" s="153">
        <f t="shared" si="777"/>
        <v>250</v>
      </c>
      <c r="F435" s="153">
        <f t="shared" si="778"/>
        <v>1</v>
      </c>
      <c r="G435" s="145">
        <f t="shared" si="771"/>
        <v>30</v>
      </c>
      <c r="H435" s="160">
        <f t="shared" si="774"/>
        <v>30</v>
      </c>
      <c r="I435" s="166" t="str">
        <f t="shared" ref="I435:R435" si="841">IFERROR(IF(CEILING($H435*I397,1)=0,"",CEILING($H435*I397,1)),"")</f>
        <v/>
      </c>
      <c r="J435" s="145">
        <f t="shared" si="841"/>
        <v>15</v>
      </c>
      <c r="K435" s="145" t="str">
        <f t="shared" si="841"/>
        <v/>
      </c>
      <c r="L435" s="145" t="str">
        <f t="shared" ref="L435" si="842">IFERROR(IF(CEILING($H435*L397,1)=0,"",CEILING($H435*L397,1)),"")</f>
        <v/>
      </c>
      <c r="M435" s="145">
        <f t="shared" si="841"/>
        <v>6</v>
      </c>
      <c r="N435" s="145">
        <f t="shared" si="841"/>
        <v>9</v>
      </c>
      <c r="O435" s="145" t="str">
        <f t="shared" si="841"/>
        <v/>
      </c>
      <c r="P435" s="145" t="str">
        <f t="shared" si="841"/>
        <v/>
      </c>
      <c r="Q435" s="145">
        <f t="shared" si="841"/>
        <v>3</v>
      </c>
      <c r="R435" s="167" t="str">
        <f t="shared" si="841"/>
        <v/>
      </c>
    </row>
    <row r="436" spans="1:23" ht="13.5" thickBot="1" x14ac:dyDescent="0.25">
      <c r="A436" s="146">
        <v>35</v>
      </c>
      <c r="B436" s="75">
        <v>410</v>
      </c>
      <c r="C436" s="147"/>
      <c r="D436" s="148" t="s">
        <v>190</v>
      </c>
      <c r="E436" s="153">
        <f t="shared" si="777"/>
        <v>250</v>
      </c>
      <c r="F436" s="153">
        <f t="shared" si="778"/>
        <v>1</v>
      </c>
      <c r="G436" s="145">
        <f t="shared" si="771"/>
        <v>60</v>
      </c>
      <c r="H436" s="160">
        <f t="shared" si="774"/>
        <v>60</v>
      </c>
      <c r="I436" s="168" t="str">
        <f t="shared" ref="I436:R436" si="843">IFERROR(IF(CEILING($H436*I397,1)=0,"",CEILING($H436*I397,1)),"")</f>
        <v/>
      </c>
      <c r="J436" s="169">
        <f t="shared" si="843"/>
        <v>30</v>
      </c>
      <c r="K436" s="169" t="str">
        <f t="shared" si="843"/>
        <v/>
      </c>
      <c r="L436" s="169" t="str">
        <f t="shared" ref="L436" si="844">IFERROR(IF(CEILING($H436*L397,1)=0,"",CEILING($H436*L397,1)),"")</f>
        <v/>
      </c>
      <c r="M436" s="169">
        <f t="shared" si="843"/>
        <v>12</v>
      </c>
      <c r="N436" s="169">
        <f t="shared" si="843"/>
        <v>18</v>
      </c>
      <c r="O436" s="169" t="str">
        <f t="shared" si="843"/>
        <v/>
      </c>
      <c r="P436" s="169" t="str">
        <f t="shared" si="843"/>
        <v/>
      </c>
      <c r="Q436" s="169">
        <f t="shared" si="843"/>
        <v>7</v>
      </c>
      <c r="R436" s="170" t="str">
        <f t="shared" si="843"/>
        <v/>
      </c>
    </row>
    <row r="437" spans="1:23" ht="13.5" thickBot="1" x14ac:dyDescent="0.25">
      <c r="A437" s="204" t="s">
        <v>50</v>
      </c>
      <c r="B437" s="214">
        <v>411</v>
      </c>
      <c r="C437" s="249" t="str">
        <f>Feature_Plan!E21</f>
        <v>Self-Tests</v>
      </c>
      <c r="D437" s="207"/>
      <c r="E437" s="259">
        <v>300</v>
      </c>
      <c r="F437" s="259">
        <v>1.25</v>
      </c>
      <c r="G437" s="208"/>
      <c r="H437" s="209"/>
      <c r="I437" s="210" t="str">
        <f>IF(VLOOKUP($C437,Feature_Plan!$E$11:$R$40,Feature_Plan!I$1,0)=0,"",VLOOKUP($C437,Feature_Plan!$E$11:$R$40,Feature_Plan!I$1,0))</f>
        <v/>
      </c>
      <c r="J437" s="211">
        <f>IF(VLOOKUP($C437,Feature_Plan!$E$11:$R$40,Feature_Plan!J$1,0)=0,"",VLOOKUP($C437,Feature_Plan!$E$11:$R$40,Feature_Plan!J$1,0))</f>
        <v>0.3</v>
      </c>
      <c r="K437" s="211">
        <f>IF(VLOOKUP($C437,Feature_Plan!$E$11:$R$40,Feature_Plan!K$1,0)=0,"",VLOOKUP($C437,Feature_Plan!$E$11:$R$40,Feature_Plan!K$1,0))</f>
        <v>0.5</v>
      </c>
      <c r="L437" s="211">
        <f>IF(VLOOKUP($C437,Feature_Plan!$E$11:$R$40,Feature_Plan!L$1,0)=0,"",VLOOKUP($C437,Feature_Plan!$E$11:$R$40,Feature_Plan!L$1,0))</f>
        <v>0.55000000000000004</v>
      </c>
      <c r="M437" s="211">
        <f>IF(VLOOKUP($C437,Feature_Plan!$E$11:$R$40,Feature_Plan!M$1,0)=0,"",VLOOKUP($C437,Feature_Plan!$E$11:$R$40,Feature_Plan!M$1,0))</f>
        <v>0.6</v>
      </c>
      <c r="N437" s="211" t="str">
        <f>IF(VLOOKUP($C437,Feature_Plan!$E$11:$R$40,Feature_Plan!N$1,0)=0,"",VLOOKUP($C437,Feature_Plan!$E$11:$R$40,Feature_Plan!N$1,0))</f>
        <v/>
      </c>
      <c r="O437" s="211">
        <f>IF(VLOOKUP($C437,Feature_Plan!$E$11:$R$40,Feature_Plan!O$1,0)=0,"",VLOOKUP($C437,Feature_Plan!$E$11:$R$40,Feature_Plan!O$1,0))</f>
        <v>0.8</v>
      </c>
      <c r="P437" s="211">
        <f>IF(VLOOKUP($C437,Feature_Plan!$E$11:$R$40,Feature_Plan!P$1,0)=0,"",VLOOKUP($C437,Feature_Plan!$E$11:$R$40,Feature_Plan!P$1,0))</f>
        <v>1</v>
      </c>
      <c r="Q437" s="211">
        <f>IF(VLOOKUP($C437,Feature_Plan!$E$11:$R$40,Feature_Plan!Q$1,0)=0,"",VLOOKUP($C437,Feature_Plan!$E$11:$R$40,Feature_Plan!Q$1,0))</f>
        <v>1.1000000000000001</v>
      </c>
      <c r="R437" s="212">
        <f>IF(VLOOKUP($C437,Feature_Plan!$E$11:$R$40,Feature_Plan!R$1,0)=0,"",VLOOKUP($C437,Feature_Plan!$E$11:$R$40,Feature_Plan!R$1,0))</f>
        <v>1.2</v>
      </c>
      <c r="V437" s="136">
        <v>877964</v>
      </c>
      <c r="W437" s="136" t="s">
        <v>133</v>
      </c>
    </row>
    <row r="438" spans="1:23" x14ac:dyDescent="0.2">
      <c r="A438" s="213" t="s">
        <v>154</v>
      </c>
      <c r="B438" s="214">
        <v>412</v>
      </c>
      <c r="C438" s="250"/>
      <c r="D438" s="216"/>
      <c r="E438" s="217"/>
      <c r="F438" s="216"/>
      <c r="G438" s="251"/>
      <c r="H438" s="252"/>
      <c r="I438" s="220" t="str">
        <f>IF(I437="","",I437)</f>
        <v/>
      </c>
      <c r="J438" s="218">
        <f>IF(J437="","",J437-(SUM($I438:I438)))</f>
        <v>0.3</v>
      </c>
      <c r="K438" s="218">
        <f>IF(K437="","",K437-(SUM($I438:J438)))</f>
        <v>0.2</v>
      </c>
      <c r="L438" s="218">
        <f>IF(L437="","",L437-(SUM($I438:K438)))</f>
        <v>5.0000000000000044E-2</v>
      </c>
      <c r="M438" s="218">
        <f>IF(M437="","",M437-(SUM($I438:L438)))</f>
        <v>4.9999999999999933E-2</v>
      </c>
      <c r="N438" s="218" t="str">
        <f>IF(N437="","",N437-(SUM($I438:M438)))</f>
        <v/>
      </c>
      <c r="O438" s="218">
        <f>IF(O437="","",O437-(SUM($I438:N438)))</f>
        <v>0.20000000000000007</v>
      </c>
      <c r="P438" s="218">
        <f>IF(P437="","",P437-(SUM($I438:O438)))</f>
        <v>0.19999999999999996</v>
      </c>
      <c r="Q438" s="218">
        <f>IF(Q437="","",Q437-(SUM($I438:P438)))</f>
        <v>0.10000000000000009</v>
      </c>
      <c r="R438" s="221">
        <f>IF(R437="","",R437-(SUM($I438:Q438)))</f>
        <v>9.9999999999999867E-2</v>
      </c>
    </row>
    <row r="439" spans="1:23" ht="13.5" thickBot="1" x14ac:dyDescent="0.25">
      <c r="A439" s="222" t="s">
        <v>155</v>
      </c>
      <c r="B439" s="214">
        <v>413</v>
      </c>
      <c r="C439" s="223"/>
      <c r="D439" s="224"/>
      <c r="E439" s="225"/>
      <c r="F439" s="224"/>
      <c r="G439" s="226">
        <f>SUM(G443:G477)</f>
        <v>3312</v>
      </c>
      <c r="H439" s="227">
        <f>SUM(H443:H477)</f>
        <v>4140</v>
      </c>
      <c r="I439" s="228">
        <f>SUM(I443:I477)</f>
        <v>0</v>
      </c>
      <c r="J439" s="226">
        <f t="shared" ref="J439:R439" si="845">SUM(J443:J477)</f>
        <v>1246</v>
      </c>
      <c r="K439" s="226">
        <f t="shared" si="845"/>
        <v>828</v>
      </c>
      <c r="L439" s="226">
        <f t="shared" ref="L439:M439" si="846">SUM(L443:L477)</f>
        <v>223</v>
      </c>
      <c r="M439" s="226">
        <f t="shared" si="846"/>
        <v>214</v>
      </c>
      <c r="N439" s="226">
        <f t="shared" si="845"/>
        <v>0</v>
      </c>
      <c r="O439" s="226">
        <f t="shared" si="845"/>
        <v>828</v>
      </c>
      <c r="P439" s="226">
        <f t="shared" si="845"/>
        <v>828</v>
      </c>
      <c r="Q439" s="226">
        <f t="shared" si="845"/>
        <v>426</v>
      </c>
      <c r="R439" s="229">
        <f t="shared" si="845"/>
        <v>418</v>
      </c>
      <c r="S439" s="67">
        <f>SUM(I439:R439)</f>
        <v>5011</v>
      </c>
    </row>
    <row r="440" spans="1:23" x14ac:dyDescent="0.2">
      <c r="A440" s="230" t="s">
        <v>215</v>
      </c>
      <c r="B440" s="214">
        <v>414</v>
      </c>
      <c r="C440" s="262" t="str">
        <f>CONCATENATE(C437,"\",A440)</f>
        <v>Self-Tests\Sys Eng</v>
      </c>
      <c r="D440" s="231"/>
      <c r="E440" s="232"/>
      <c r="F440" s="231"/>
      <c r="G440" s="233">
        <f>SUM(G443:G455)</f>
        <v>504</v>
      </c>
      <c r="H440" s="234">
        <f t="shared" ref="H440:R440" si="847">SUM(H443:H455)</f>
        <v>630</v>
      </c>
      <c r="I440" s="235">
        <f t="shared" si="847"/>
        <v>0</v>
      </c>
      <c r="J440" s="233">
        <f t="shared" si="847"/>
        <v>192</v>
      </c>
      <c r="K440" s="233">
        <f t="shared" si="847"/>
        <v>126</v>
      </c>
      <c r="L440" s="233">
        <f t="shared" ref="L440:M440" si="848">SUM(L443:L455)</f>
        <v>38</v>
      </c>
      <c r="M440" s="233">
        <f t="shared" si="848"/>
        <v>37</v>
      </c>
      <c r="N440" s="233">
        <f t="shared" si="847"/>
        <v>0</v>
      </c>
      <c r="O440" s="233">
        <f t="shared" si="847"/>
        <v>126</v>
      </c>
      <c r="P440" s="233">
        <f t="shared" si="847"/>
        <v>126</v>
      </c>
      <c r="Q440" s="233">
        <f t="shared" si="847"/>
        <v>68</v>
      </c>
      <c r="R440" s="236">
        <f t="shared" si="847"/>
        <v>66</v>
      </c>
      <c r="S440" s="67">
        <f>SUM(I440:R440)</f>
        <v>779</v>
      </c>
    </row>
    <row r="441" spans="1:23" x14ac:dyDescent="0.2">
      <c r="A441" s="237" t="s">
        <v>216</v>
      </c>
      <c r="B441" s="214">
        <v>415</v>
      </c>
      <c r="C441" s="263" t="str">
        <f>CONCATENATE(C437,"\",A441)</f>
        <v>Self-Tests\SW Dev</v>
      </c>
      <c r="D441" s="238"/>
      <c r="E441" s="239"/>
      <c r="F441" s="238"/>
      <c r="G441" s="240">
        <f>SUM(G456:G468)</f>
        <v>1584</v>
      </c>
      <c r="H441" s="241">
        <f t="shared" ref="H441:R441" si="849">SUM(H456:H468)</f>
        <v>1980</v>
      </c>
      <c r="I441" s="242">
        <f t="shared" si="849"/>
        <v>0</v>
      </c>
      <c r="J441" s="240">
        <f t="shared" si="849"/>
        <v>594</v>
      </c>
      <c r="K441" s="240">
        <f t="shared" si="849"/>
        <v>396</v>
      </c>
      <c r="L441" s="240">
        <f t="shared" ref="L441:M441" si="850">SUM(L456:L468)</f>
        <v>104</v>
      </c>
      <c r="M441" s="240">
        <f t="shared" si="850"/>
        <v>99</v>
      </c>
      <c r="N441" s="240">
        <f t="shared" si="849"/>
        <v>0</v>
      </c>
      <c r="O441" s="240">
        <f t="shared" si="849"/>
        <v>396</v>
      </c>
      <c r="P441" s="240">
        <f t="shared" si="849"/>
        <v>396</v>
      </c>
      <c r="Q441" s="240">
        <f t="shared" si="849"/>
        <v>203</v>
      </c>
      <c r="R441" s="243">
        <f t="shared" si="849"/>
        <v>198</v>
      </c>
      <c r="S441" s="67">
        <f>SUM(I441:R441)</f>
        <v>2386</v>
      </c>
    </row>
    <row r="442" spans="1:23" ht="13.5" thickBot="1" x14ac:dyDescent="0.25">
      <c r="A442" s="244" t="s">
        <v>92</v>
      </c>
      <c r="B442" s="214">
        <v>416</v>
      </c>
      <c r="C442" s="264" t="str">
        <f>CONCATENATE(C437,"\",A442)</f>
        <v>Self-Tests\Testing</v>
      </c>
      <c r="D442" s="245"/>
      <c r="E442" s="246"/>
      <c r="F442" s="245"/>
      <c r="G442" s="247">
        <f>SUM(G469:G477)</f>
        <v>1224</v>
      </c>
      <c r="H442" s="248">
        <f t="shared" ref="H442:R442" si="851">SUM(H469:H477)</f>
        <v>1530</v>
      </c>
      <c r="I442" s="242">
        <f t="shared" si="851"/>
        <v>0</v>
      </c>
      <c r="J442" s="240">
        <f t="shared" si="851"/>
        <v>460</v>
      </c>
      <c r="K442" s="240">
        <f t="shared" si="851"/>
        <v>306</v>
      </c>
      <c r="L442" s="240">
        <f t="shared" ref="L442:M442" si="852">SUM(L469:L477)</f>
        <v>81</v>
      </c>
      <c r="M442" s="240">
        <f t="shared" si="852"/>
        <v>78</v>
      </c>
      <c r="N442" s="240">
        <f t="shared" si="851"/>
        <v>0</v>
      </c>
      <c r="O442" s="240">
        <f t="shared" si="851"/>
        <v>306</v>
      </c>
      <c r="P442" s="240">
        <f t="shared" si="851"/>
        <v>306</v>
      </c>
      <c r="Q442" s="240">
        <f t="shared" si="851"/>
        <v>155</v>
      </c>
      <c r="R442" s="243">
        <f t="shared" si="851"/>
        <v>154</v>
      </c>
      <c r="S442" s="67">
        <f>SUM(I442:R442)</f>
        <v>1846</v>
      </c>
    </row>
    <row r="443" spans="1:23" x14ac:dyDescent="0.2">
      <c r="A443" s="139">
        <v>1</v>
      </c>
      <c r="B443" s="75">
        <v>417</v>
      </c>
      <c r="C443" s="140"/>
      <c r="D443" s="141" t="s">
        <v>156</v>
      </c>
      <c r="E443" s="153">
        <f>E437</f>
        <v>300</v>
      </c>
      <c r="F443" s="153">
        <f>F437</f>
        <v>1.25</v>
      </c>
      <c r="G443" s="145">
        <f t="shared" ref="G443:G473" si="853">E443*G402/E402</f>
        <v>24</v>
      </c>
      <c r="H443" s="160">
        <f>G443*F443</f>
        <v>30</v>
      </c>
      <c r="I443" s="164" t="str">
        <f>IFERROR(IF(CEILING($H443*I438,1)=0,"",CEILING($H443*I438,1)),"")</f>
        <v/>
      </c>
      <c r="J443" s="150">
        <f t="shared" ref="J443:R443" si="854">IFERROR(IF(CEILING($H443*J438,1)=0,"",CEILING($H443*J438,1)),"")</f>
        <v>9</v>
      </c>
      <c r="K443" s="150">
        <f t="shared" si="854"/>
        <v>6</v>
      </c>
      <c r="L443" s="150">
        <f t="shared" ref="L443" si="855">IFERROR(IF(CEILING($H443*L438,1)=0,"",CEILING($H443*L438,1)),"")</f>
        <v>2</v>
      </c>
      <c r="M443" s="150">
        <f t="shared" si="854"/>
        <v>2</v>
      </c>
      <c r="N443" s="150" t="str">
        <f t="shared" si="854"/>
        <v/>
      </c>
      <c r="O443" s="150">
        <f t="shared" si="854"/>
        <v>6</v>
      </c>
      <c r="P443" s="150">
        <f t="shared" si="854"/>
        <v>6</v>
      </c>
      <c r="Q443" s="150">
        <f t="shared" si="854"/>
        <v>3</v>
      </c>
      <c r="R443" s="165">
        <f t="shared" si="854"/>
        <v>3</v>
      </c>
    </row>
    <row r="444" spans="1:23" x14ac:dyDescent="0.2">
      <c r="A444" s="118">
        <v>2</v>
      </c>
      <c r="B444" s="75">
        <v>418</v>
      </c>
      <c r="C444" s="143"/>
      <c r="D444" s="144" t="s">
        <v>157</v>
      </c>
      <c r="E444" s="153">
        <f>E443</f>
        <v>300</v>
      </c>
      <c r="F444" s="153">
        <f>F443</f>
        <v>1.25</v>
      </c>
      <c r="G444" s="145">
        <f t="shared" si="853"/>
        <v>48</v>
      </c>
      <c r="H444" s="160">
        <f t="shared" ref="H444:H477" si="856">G444*F444</f>
        <v>60</v>
      </c>
      <c r="I444" s="166" t="str">
        <f>IFERROR(IF(CEILING($H444*I438,1)=0,"",CEILING($H444*I438,1)),"")</f>
        <v/>
      </c>
      <c r="J444" s="145">
        <f t="shared" ref="J444:R444" si="857">IFERROR(IF(CEILING($H444*J438,1)=0,"",CEILING($H444*J438,1)),"")</f>
        <v>18</v>
      </c>
      <c r="K444" s="145">
        <f t="shared" si="857"/>
        <v>12</v>
      </c>
      <c r="L444" s="145">
        <f t="shared" ref="L444" si="858">IFERROR(IF(CEILING($H444*L438,1)=0,"",CEILING($H444*L438,1)),"")</f>
        <v>3</v>
      </c>
      <c r="M444" s="145">
        <f t="shared" si="857"/>
        <v>3</v>
      </c>
      <c r="N444" s="145" t="str">
        <f t="shared" si="857"/>
        <v/>
      </c>
      <c r="O444" s="145">
        <f t="shared" si="857"/>
        <v>12</v>
      </c>
      <c r="P444" s="145">
        <f t="shared" si="857"/>
        <v>12</v>
      </c>
      <c r="Q444" s="145">
        <f t="shared" si="857"/>
        <v>7</v>
      </c>
      <c r="R444" s="167">
        <f t="shared" si="857"/>
        <v>6</v>
      </c>
    </row>
    <row r="445" spans="1:23" x14ac:dyDescent="0.2">
      <c r="A445" s="118">
        <v>3</v>
      </c>
      <c r="B445" s="75">
        <v>419</v>
      </c>
      <c r="C445" s="143"/>
      <c r="D445" s="144" t="s">
        <v>158</v>
      </c>
      <c r="E445" s="153">
        <f t="shared" ref="E445:E477" si="859">E444</f>
        <v>300</v>
      </c>
      <c r="F445" s="153">
        <f t="shared" ref="F445:F477" si="860">F444</f>
        <v>1.25</v>
      </c>
      <c r="G445" s="145">
        <f t="shared" si="853"/>
        <v>12</v>
      </c>
      <c r="H445" s="160">
        <f t="shared" si="856"/>
        <v>15</v>
      </c>
      <c r="I445" s="166" t="str">
        <f>IFERROR(IF(CEILING($H445*I438,1)=0,"",CEILING($H445*I438,1)),"")</f>
        <v/>
      </c>
      <c r="J445" s="145">
        <f t="shared" ref="J445:R445" si="861">IFERROR(IF(CEILING($H445*J438,1)=0,"",CEILING($H445*J438,1)),"")</f>
        <v>5</v>
      </c>
      <c r="K445" s="145">
        <f t="shared" si="861"/>
        <v>3</v>
      </c>
      <c r="L445" s="145">
        <f t="shared" ref="L445" si="862">IFERROR(IF(CEILING($H445*L438,1)=0,"",CEILING($H445*L438,1)),"")</f>
        <v>1</v>
      </c>
      <c r="M445" s="145">
        <f t="shared" si="861"/>
        <v>1</v>
      </c>
      <c r="N445" s="145" t="str">
        <f t="shared" si="861"/>
        <v/>
      </c>
      <c r="O445" s="145">
        <f t="shared" si="861"/>
        <v>3</v>
      </c>
      <c r="P445" s="145">
        <f t="shared" si="861"/>
        <v>3</v>
      </c>
      <c r="Q445" s="145">
        <f t="shared" si="861"/>
        <v>2</v>
      </c>
      <c r="R445" s="167">
        <f t="shared" si="861"/>
        <v>2</v>
      </c>
    </row>
    <row r="446" spans="1:23" x14ac:dyDescent="0.2">
      <c r="A446" s="118">
        <v>4</v>
      </c>
      <c r="B446" s="75">
        <v>420</v>
      </c>
      <c r="C446" s="143"/>
      <c r="D446" s="144" t="s">
        <v>159</v>
      </c>
      <c r="E446" s="153">
        <f t="shared" si="859"/>
        <v>300</v>
      </c>
      <c r="F446" s="153">
        <f t="shared" si="860"/>
        <v>1.25</v>
      </c>
      <c r="G446" s="145">
        <f t="shared" si="853"/>
        <v>24</v>
      </c>
      <c r="H446" s="160">
        <f t="shared" si="856"/>
        <v>30</v>
      </c>
      <c r="I446" s="166" t="str">
        <f>IFERROR(IF(CEILING($H446*I438,1)=0,"",CEILING($H446*I438,1)),"")</f>
        <v/>
      </c>
      <c r="J446" s="145">
        <f t="shared" ref="J446:R446" si="863">IFERROR(IF(CEILING($H446*J438,1)=0,"",CEILING($H446*J438,1)),"")</f>
        <v>9</v>
      </c>
      <c r="K446" s="145">
        <f t="shared" si="863"/>
        <v>6</v>
      </c>
      <c r="L446" s="145">
        <f t="shared" ref="L446" si="864">IFERROR(IF(CEILING($H446*L438,1)=0,"",CEILING($H446*L438,1)),"")</f>
        <v>2</v>
      </c>
      <c r="M446" s="145">
        <f t="shared" si="863"/>
        <v>2</v>
      </c>
      <c r="N446" s="145" t="str">
        <f t="shared" si="863"/>
        <v/>
      </c>
      <c r="O446" s="145">
        <f t="shared" si="863"/>
        <v>6</v>
      </c>
      <c r="P446" s="145">
        <f t="shared" si="863"/>
        <v>6</v>
      </c>
      <c r="Q446" s="145">
        <f t="shared" si="863"/>
        <v>3</v>
      </c>
      <c r="R446" s="167">
        <f t="shared" si="863"/>
        <v>3</v>
      </c>
    </row>
    <row r="447" spans="1:23" x14ac:dyDescent="0.2">
      <c r="A447" s="118">
        <v>5</v>
      </c>
      <c r="B447" s="75">
        <v>421</v>
      </c>
      <c r="C447" s="143"/>
      <c r="D447" s="144" t="s">
        <v>160</v>
      </c>
      <c r="E447" s="153">
        <f t="shared" si="859"/>
        <v>300</v>
      </c>
      <c r="F447" s="153">
        <f t="shared" si="860"/>
        <v>1.25</v>
      </c>
      <c r="G447" s="145">
        <f t="shared" si="853"/>
        <v>12</v>
      </c>
      <c r="H447" s="160">
        <f t="shared" si="856"/>
        <v>15</v>
      </c>
      <c r="I447" s="166" t="str">
        <f>IFERROR(IF(CEILING($H447*I438,1)=0,"",CEILING($H447*I438,1)),"")</f>
        <v/>
      </c>
      <c r="J447" s="145">
        <f t="shared" ref="J447:R447" si="865">IFERROR(IF(CEILING($H447*J438,1)=0,"",CEILING($H447*J438,1)),"")</f>
        <v>5</v>
      </c>
      <c r="K447" s="145">
        <f t="shared" si="865"/>
        <v>3</v>
      </c>
      <c r="L447" s="145">
        <f t="shared" ref="L447" si="866">IFERROR(IF(CEILING($H447*L438,1)=0,"",CEILING($H447*L438,1)),"")</f>
        <v>1</v>
      </c>
      <c r="M447" s="145">
        <f t="shared" si="865"/>
        <v>1</v>
      </c>
      <c r="N447" s="145" t="str">
        <f t="shared" si="865"/>
        <v/>
      </c>
      <c r="O447" s="145">
        <f t="shared" si="865"/>
        <v>3</v>
      </c>
      <c r="P447" s="145">
        <f t="shared" si="865"/>
        <v>3</v>
      </c>
      <c r="Q447" s="145">
        <f t="shared" si="865"/>
        <v>2</v>
      </c>
      <c r="R447" s="167">
        <f t="shared" si="865"/>
        <v>2</v>
      </c>
    </row>
    <row r="448" spans="1:23" x14ac:dyDescent="0.2">
      <c r="A448" s="118">
        <v>6</v>
      </c>
      <c r="B448" s="75">
        <v>422</v>
      </c>
      <c r="C448" s="143"/>
      <c r="D448" s="144" t="s">
        <v>161</v>
      </c>
      <c r="E448" s="153">
        <f t="shared" si="859"/>
        <v>300</v>
      </c>
      <c r="F448" s="153">
        <f t="shared" si="860"/>
        <v>1.25</v>
      </c>
      <c r="G448" s="145">
        <f t="shared" si="853"/>
        <v>36</v>
      </c>
      <c r="H448" s="160">
        <f t="shared" si="856"/>
        <v>45</v>
      </c>
      <c r="I448" s="166" t="str">
        <f>IFERROR(IF(CEILING($H448*I438,1)=0,"",CEILING($H448*I438,1)),"")</f>
        <v/>
      </c>
      <c r="J448" s="145">
        <f t="shared" ref="J448:R448" si="867">IFERROR(IF(CEILING($H448*J438,1)=0,"",CEILING($H448*J438,1)),"")</f>
        <v>14</v>
      </c>
      <c r="K448" s="145">
        <f t="shared" si="867"/>
        <v>9</v>
      </c>
      <c r="L448" s="145">
        <f t="shared" ref="L448" si="868">IFERROR(IF(CEILING($H448*L438,1)=0,"",CEILING($H448*L438,1)),"")</f>
        <v>3</v>
      </c>
      <c r="M448" s="145">
        <f t="shared" si="867"/>
        <v>3</v>
      </c>
      <c r="N448" s="145" t="str">
        <f t="shared" si="867"/>
        <v/>
      </c>
      <c r="O448" s="145">
        <f t="shared" si="867"/>
        <v>9</v>
      </c>
      <c r="P448" s="145">
        <f t="shared" si="867"/>
        <v>9</v>
      </c>
      <c r="Q448" s="145">
        <f t="shared" si="867"/>
        <v>5</v>
      </c>
      <c r="R448" s="167">
        <f t="shared" si="867"/>
        <v>5</v>
      </c>
    </row>
    <row r="449" spans="1:18" x14ac:dyDescent="0.2">
      <c r="A449" s="118">
        <v>7</v>
      </c>
      <c r="B449" s="75">
        <v>423</v>
      </c>
      <c r="C449" s="143"/>
      <c r="D449" s="144" t="s">
        <v>162</v>
      </c>
      <c r="E449" s="153">
        <f t="shared" si="859"/>
        <v>300</v>
      </c>
      <c r="F449" s="153">
        <f t="shared" si="860"/>
        <v>1.25</v>
      </c>
      <c r="G449" s="145">
        <f t="shared" si="853"/>
        <v>24</v>
      </c>
      <c r="H449" s="160">
        <f t="shared" si="856"/>
        <v>30</v>
      </c>
      <c r="I449" s="166" t="str">
        <f>IFERROR(IF(CEILING($H449*I438,1)=0,"",CEILING($H449*I438,1)),"")</f>
        <v/>
      </c>
      <c r="J449" s="145">
        <f t="shared" ref="J449:R449" si="869">IFERROR(IF(CEILING($H449*J438,1)=0,"",CEILING($H449*J438,1)),"")</f>
        <v>9</v>
      </c>
      <c r="K449" s="145">
        <f t="shared" si="869"/>
        <v>6</v>
      </c>
      <c r="L449" s="145">
        <f t="shared" ref="L449" si="870">IFERROR(IF(CEILING($H449*L438,1)=0,"",CEILING($H449*L438,1)),"")</f>
        <v>2</v>
      </c>
      <c r="M449" s="145">
        <f t="shared" si="869"/>
        <v>2</v>
      </c>
      <c r="N449" s="145" t="str">
        <f t="shared" si="869"/>
        <v/>
      </c>
      <c r="O449" s="145">
        <f t="shared" si="869"/>
        <v>6</v>
      </c>
      <c r="P449" s="145">
        <f t="shared" si="869"/>
        <v>6</v>
      </c>
      <c r="Q449" s="145">
        <f t="shared" si="869"/>
        <v>3</v>
      </c>
      <c r="R449" s="167">
        <f t="shared" si="869"/>
        <v>3</v>
      </c>
    </row>
    <row r="450" spans="1:18" x14ac:dyDescent="0.2">
      <c r="A450" s="118">
        <v>8</v>
      </c>
      <c r="B450" s="75">
        <v>424</v>
      </c>
      <c r="C450" s="143"/>
      <c r="D450" s="144" t="s">
        <v>163</v>
      </c>
      <c r="E450" s="153">
        <f t="shared" si="859"/>
        <v>300</v>
      </c>
      <c r="F450" s="153">
        <f t="shared" si="860"/>
        <v>1.25</v>
      </c>
      <c r="G450" s="145">
        <f t="shared" si="853"/>
        <v>24</v>
      </c>
      <c r="H450" s="160">
        <f t="shared" si="856"/>
        <v>30</v>
      </c>
      <c r="I450" s="166" t="str">
        <f>IFERROR(IF(CEILING($H450*I438,1)=0,"",CEILING($H450*I438,1)),"")</f>
        <v/>
      </c>
      <c r="J450" s="145">
        <f t="shared" ref="J450:R450" si="871">IFERROR(IF(CEILING($H450*J438,1)=0,"",CEILING($H450*J438,1)),"")</f>
        <v>9</v>
      </c>
      <c r="K450" s="145">
        <f t="shared" si="871"/>
        <v>6</v>
      </c>
      <c r="L450" s="145">
        <f t="shared" ref="L450" si="872">IFERROR(IF(CEILING($H450*L438,1)=0,"",CEILING($H450*L438,1)),"")</f>
        <v>2</v>
      </c>
      <c r="M450" s="145">
        <f t="shared" si="871"/>
        <v>2</v>
      </c>
      <c r="N450" s="145" t="str">
        <f t="shared" si="871"/>
        <v/>
      </c>
      <c r="O450" s="145">
        <f t="shared" si="871"/>
        <v>6</v>
      </c>
      <c r="P450" s="145">
        <f t="shared" si="871"/>
        <v>6</v>
      </c>
      <c r="Q450" s="145">
        <f t="shared" si="871"/>
        <v>3</v>
      </c>
      <c r="R450" s="167">
        <f t="shared" si="871"/>
        <v>3</v>
      </c>
    </row>
    <row r="451" spans="1:18" x14ac:dyDescent="0.2">
      <c r="A451" s="118">
        <v>9</v>
      </c>
      <c r="B451" s="75">
        <v>425</v>
      </c>
      <c r="C451" s="143"/>
      <c r="D451" s="144" t="s">
        <v>164</v>
      </c>
      <c r="E451" s="153">
        <f t="shared" si="859"/>
        <v>300</v>
      </c>
      <c r="F451" s="153">
        <f t="shared" si="860"/>
        <v>1.25</v>
      </c>
      <c r="G451" s="145">
        <f t="shared" si="853"/>
        <v>12</v>
      </c>
      <c r="H451" s="160">
        <f t="shared" si="856"/>
        <v>15</v>
      </c>
      <c r="I451" s="166" t="str">
        <f>IFERROR(IF(CEILING($H451*I438,1)=0,"",CEILING($H451*I438,1)),"")</f>
        <v/>
      </c>
      <c r="J451" s="145">
        <f t="shared" ref="J451:R451" si="873">IFERROR(IF(CEILING($H451*J438,1)=0,"",CEILING($H451*J438,1)),"")</f>
        <v>5</v>
      </c>
      <c r="K451" s="145">
        <f t="shared" si="873"/>
        <v>3</v>
      </c>
      <c r="L451" s="145">
        <f t="shared" ref="L451" si="874">IFERROR(IF(CEILING($H451*L438,1)=0,"",CEILING($H451*L438,1)),"")</f>
        <v>1</v>
      </c>
      <c r="M451" s="145">
        <f t="shared" si="873"/>
        <v>1</v>
      </c>
      <c r="N451" s="145" t="str">
        <f t="shared" si="873"/>
        <v/>
      </c>
      <c r="O451" s="145">
        <f t="shared" si="873"/>
        <v>3</v>
      </c>
      <c r="P451" s="145">
        <f t="shared" si="873"/>
        <v>3</v>
      </c>
      <c r="Q451" s="145">
        <f t="shared" si="873"/>
        <v>2</v>
      </c>
      <c r="R451" s="167">
        <f t="shared" si="873"/>
        <v>2</v>
      </c>
    </row>
    <row r="452" spans="1:18" x14ac:dyDescent="0.2">
      <c r="A452" s="118">
        <v>10</v>
      </c>
      <c r="B452" s="75">
        <v>426</v>
      </c>
      <c r="C452" s="143"/>
      <c r="D452" s="144" t="s">
        <v>165</v>
      </c>
      <c r="E452" s="153">
        <f t="shared" si="859"/>
        <v>300</v>
      </c>
      <c r="F452" s="153">
        <f t="shared" si="860"/>
        <v>1.25</v>
      </c>
      <c r="G452" s="145">
        <f t="shared" si="853"/>
        <v>144</v>
      </c>
      <c r="H452" s="160">
        <f t="shared" si="856"/>
        <v>180</v>
      </c>
      <c r="I452" s="166" t="str">
        <f>IFERROR(IF(CEILING($H452*I438,1)=0,"",CEILING($H452*I438,1)),"")</f>
        <v/>
      </c>
      <c r="J452" s="145">
        <f t="shared" ref="J452:R452" si="875">IFERROR(IF(CEILING($H452*J438,1)=0,"",CEILING($H452*J438,1)),"")</f>
        <v>54</v>
      </c>
      <c r="K452" s="145">
        <f t="shared" si="875"/>
        <v>36</v>
      </c>
      <c r="L452" s="145">
        <f t="shared" ref="L452" si="876">IFERROR(IF(CEILING($H452*L438,1)=0,"",CEILING($H452*L438,1)),"")</f>
        <v>10</v>
      </c>
      <c r="M452" s="145">
        <f t="shared" si="875"/>
        <v>9</v>
      </c>
      <c r="N452" s="145" t="str">
        <f t="shared" si="875"/>
        <v/>
      </c>
      <c r="O452" s="145">
        <f t="shared" si="875"/>
        <v>36</v>
      </c>
      <c r="P452" s="145">
        <f t="shared" si="875"/>
        <v>36</v>
      </c>
      <c r="Q452" s="145">
        <f t="shared" si="875"/>
        <v>18</v>
      </c>
      <c r="R452" s="167">
        <f t="shared" si="875"/>
        <v>18</v>
      </c>
    </row>
    <row r="453" spans="1:18" x14ac:dyDescent="0.2">
      <c r="A453" s="118">
        <v>11</v>
      </c>
      <c r="B453" s="75">
        <v>427</v>
      </c>
      <c r="C453" s="143"/>
      <c r="D453" s="144" t="s">
        <v>166</v>
      </c>
      <c r="E453" s="153">
        <f t="shared" si="859"/>
        <v>300</v>
      </c>
      <c r="F453" s="153">
        <f t="shared" si="860"/>
        <v>1.25</v>
      </c>
      <c r="G453" s="145">
        <f t="shared" si="853"/>
        <v>36</v>
      </c>
      <c r="H453" s="160">
        <f t="shared" si="856"/>
        <v>45</v>
      </c>
      <c r="I453" s="166" t="str">
        <f>IFERROR(IF(CEILING($H453*I438,1)=0,"",CEILING($H453*I438,1)),"")</f>
        <v/>
      </c>
      <c r="J453" s="145">
        <f t="shared" ref="J453:R453" si="877">IFERROR(IF(CEILING($H453*J438,1)=0,"",CEILING($H453*J438,1)),"")</f>
        <v>14</v>
      </c>
      <c r="K453" s="145">
        <f t="shared" si="877"/>
        <v>9</v>
      </c>
      <c r="L453" s="145">
        <f t="shared" ref="L453" si="878">IFERROR(IF(CEILING($H453*L438,1)=0,"",CEILING($H453*L438,1)),"")</f>
        <v>3</v>
      </c>
      <c r="M453" s="145">
        <f t="shared" si="877"/>
        <v>3</v>
      </c>
      <c r="N453" s="145" t="str">
        <f t="shared" si="877"/>
        <v/>
      </c>
      <c r="O453" s="145">
        <f t="shared" si="877"/>
        <v>9</v>
      </c>
      <c r="P453" s="145">
        <f t="shared" si="877"/>
        <v>9</v>
      </c>
      <c r="Q453" s="145">
        <f t="shared" si="877"/>
        <v>5</v>
      </c>
      <c r="R453" s="167">
        <f t="shared" si="877"/>
        <v>5</v>
      </c>
    </row>
    <row r="454" spans="1:18" x14ac:dyDescent="0.2">
      <c r="A454" s="118">
        <v>12</v>
      </c>
      <c r="B454" s="75">
        <v>428</v>
      </c>
      <c r="C454" s="143"/>
      <c r="D454" s="144" t="s">
        <v>167</v>
      </c>
      <c r="E454" s="153">
        <f t="shared" si="859"/>
        <v>300</v>
      </c>
      <c r="F454" s="153">
        <f t="shared" si="860"/>
        <v>1.25</v>
      </c>
      <c r="G454" s="145">
        <f t="shared" si="853"/>
        <v>72</v>
      </c>
      <c r="H454" s="160">
        <f t="shared" si="856"/>
        <v>90</v>
      </c>
      <c r="I454" s="166" t="str">
        <f>IFERROR(IF(CEILING($H454*I438,1)=0,"",CEILING($H454*I438,1)),"")</f>
        <v/>
      </c>
      <c r="J454" s="145">
        <f t="shared" ref="J454:R454" si="879">IFERROR(IF(CEILING($H454*J438,1)=0,"",CEILING($H454*J438,1)),"")</f>
        <v>27</v>
      </c>
      <c r="K454" s="145">
        <f t="shared" si="879"/>
        <v>18</v>
      </c>
      <c r="L454" s="145">
        <f t="shared" ref="L454" si="880">IFERROR(IF(CEILING($H454*L438,1)=0,"",CEILING($H454*L438,1)),"")</f>
        <v>5</v>
      </c>
      <c r="M454" s="145">
        <f t="shared" si="879"/>
        <v>5</v>
      </c>
      <c r="N454" s="145" t="str">
        <f t="shared" si="879"/>
        <v/>
      </c>
      <c r="O454" s="145">
        <f t="shared" si="879"/>
        <v>18</v>
      </c>
      <c r="P454" s="145">
        <f t="shared" si="879"/>
        <v>18</v>
      </c>
      <c r="Q454" s="145">
        <f t="shared" si="879"/>
        <v>10</v>
      </c>
      <c r="R454" s="167">
        <f t="shared" si="879"/>
        <v>9</v>
      </c>
    </row>
    <row r="455" spans="1:18" x14ac:dyDescent="0.2">
      <c r="A455" s="118">
        <v>13</v>
      </c>
      <c r="B455" s="75">
        <v>429</v>
      </c>
      <c r="C455" s="143"/>
      <c r="D455" s="144" t="s">
        <v>168</v>
      </c>
      <c r="E455" s="153">
        <f t="shared" si="859"/>
        <v>300</v>
      </c>
      <c r="F455" s="153">
        <f t="shared" si="860"/>
        <v>1.25</v>
      </c>
      <c r="G455" s="145">
        <f t="shared" si="853"/>
        <v>36</v>
      </c>
      <c r="H455" s="160">
        <f t="shared" si="856"/>
        <v>45</v>
      </c>
      <c r="I455" s="166" t="str">
        <f>IFERROR(IF(CEILING($H455*I438,1)=0,"",CEILING($H455*I438,1)),"")</f>
        <v/>
      </c>
      <c r="J455" s="145">
        <f t="shared" ref="J455:R455" si="881">IFERROR(IF(CEILING($H455*J438,1)=0,"",CEILING($H455*J438,1)),"")</f>
        <v>14</v>
      </c>
      <c r="K455" s="145">
        <f t="shared" si="881"/>
        <v>9</v>
      </c>
      <c r="L455" s="145">
        <f t="shared" ref="L455" si="882">IFERROR(IF(CEILING($H455*L438,1)=0,"",CEILING($H455*L438,1)),"")</f>
        <v>3</v>
      </c>
      <c r="M455" s="145">
        <f t="shared" si="881"/>
        <v>3</v>
      </c>
      <c r="N455" s="145" t="str">
        <f t="shared" si="881"/>
        <v/>
      </c>
      <c r="O455" s="145">
        <f t="shared" si="881"/>
        <v>9</v>
      </c>
      <c r="P455" s="145">
        <f t="shared" si="881"/>
        <v>9</v>
      </c>
      <c r="Q455" s="145">
        <f t="shared" si="881"/>
        <v>5</v>
      </c>
      <c r="R455" s="167">
        <f t="shared" si="881"/>
        <v>5</v>
      </c>
    </row>
    <row r="456" spans="1:18" x14ac:dyDescent="0.2">
      <c r="A456" s="118">
        <v>14</v>
      </c>
      <c r="B456" s="75">
        <v>430</v>
      </c>
      <c r="C456" s="143"/>
      <c r="D456" s="144" t="s">
        <v>169</v>
      </c>
      <c r="E456" s="153">
        <f t="shared" si="859"/>
        <v>300</v>
      </c>
      <c r="F456" s="153">
        <f t="shared" si="860"/>
        <v>1.25</v>
      </c>
      <c r="G456" s="145">
        <f t="shared" si="853"/>
        <v>144</v>
      </c>
      <c r="H456" s="160">
        <f t="shared" si="856"/>
        <v>180</v>
      </c>
      <c r="I456" s="166" t="str">
        <f>IFERROR(IF(CEILING($H456*I438,1)=0,"",CEILING($H456*I438,1)),"")</f>
        <v/>
      </c>
      <c r="J456" s="145">
        <f t="shared" ref="J456:R456" si="883">IFERROR(IF(CEILING($H456*J438,1)=0,"",CEILING($H456*J438,1)),"")</f>
        <v>54</v>
      </c>
      <c r="K456" s="145">
        <f t="shared" si="883"/>
        <v>36</v>
      </c>
      <c r="L456" s="145">
        <f t="shared" ref="L456" si="884">IFERROR(IF(CEILING($H456*L438,1)=0,"",CEILING($H456*L438,1)),"")</f>
        <v>10</v>
      </c>
      <c r="M456" s="145">
        <f t="shared" si="883"/>
        <v>9</v>
      </c>
      <c r="N456" s="145" t="str">
        <f t="shared" si="883"/>
        <v/>
      </c>
      <c r="O456" s="145">
        <f t="shared" si="883"/>
        <v>36</v>
      </c>
      <c r="P456" s="145">
        <f t="shared" si="883"/>
        <v>36</v>
      </c>
      <c r="Q456" s="145">
        <f t="shared" si="883"/>
        <v>18</v>
      </c>
      <c r="R456" s="167">
        <f t="shared" si="883"/>
        <v>18</v>
      </c>
    </row>
    <row r="457" spans="1:18" x14ac:dyDescent="0.2">
      <c r="A457" s="118">
        <v>15</v>
      </c>
      <c r="B457" s="75">
        <v>431</v>
      </c>
      <c r="C457" s="143"/>
      <c r="D457" s="144" t="s">
        <v>170</v>
      </c>
      <c r="E457" s="153">
        <f t="shared" si="859"/>
        <v>300</v>
      </c>
      <c r="F457" s="153">
        <f t="shared" si="860"/>
        <v>1.25</v>
      </c>
      <c r="G457" s="145">
        <f t="shared" si="853"/>
        <v>48</v>
      </c>
      <c r="H457" s="160">
        <f t="shared" si="856"/>
        <v>60</v>
      </c>
      <c r="I457" s="166" t="str">
        <f>IFERROR(IF(CEILING($H457*I438,1)=0,"",CEILING($H457*I438,1)),"")</f>
        <v/>
      </c>
      <c r="J457" s="145">
        <f t="shared" ref="J457:R457" si="885">IFERROR(IF(CEILING($H457*J438,1)=0,"",CEILING($H457*J438,1)),"")</f>
        <v>18</v>
      </c>
      <c r="K457" s="145">
        <f t="shared" si="885"/>
        <v>12</v>
      </c>
      <c r="L457" s="145">
        <f t="shared" ref="L457" si="886">IFERROR(IF(CEILING($H457*L438,1)=0,"",CEILING($H457*L438,1)),"")</f>
        <v>3</v>
      </c>
      <c r="M457" s="145">
        <f t="shared" si="885"/>
        <v>3</v>
      </c>
      <c r="N457" s="145" t="str">
        <f t="shared" si="885"/>
        <v/>
      </c>
      <c r="O457" s="145">
        <f t="shared" si="885"/>
        <v>12</v>
      </c>
      <c r="P457" s="145">
        <f t="shared" si="885"/>
        <v>12</v>
      </c>
      <c r="Q457" s="145">
        <f t="shared" si="885"/>
        <v>7</v>
      </c>
      <c r="R457" s="167">
        <f t="shared" si="885"/>
        <v>6</v>
      </c>
    </row>
    <row r="458" spans="1:18" x14ac:dyDescent="0.2">
      <c r="A458" s="118">
        <v>16</v>
      </c>
      <c r="B458" s="75">
        <v>432</v>
      </c>
      <c r="C458" s="143"/>
      <c r="D458" s="144" t="s">
        <v>171</v>
      </c>
      <c r="E458" s="153">
        <f t="shared" si="859"/>
        <v>300</v>
      </c>
      <c r="F458" s="153">
        <f t="shared" si="860"/>
        <v>1.25</v>
      </c>
      <c r="G458" s="145">
        <f t="shared" si="853"/>
        <v>144</v>
      </c>
      <c r="H458" s="160">
        <f t="shared" si="856"/>
        <v>180</v>
      </c>
      <c r="I458" s="166" t="str">
        <f t="shared" ref="I458:R458" si="887">IFERROR(IF(CEILING($H458*I438,1)=0,"",CEILING($H458*I438,1)),"")</f>
        <v/>
      </c>
      <c r="J458" s="145">
        <f t="shared" si="887"/>
        <v>54</v>
      </c>
      <c r="K458" s="145">
        <f t="shared" si="887"/>
        <v>36</v>
      </c>
      <c r="L458" s="145">
        <f t="shared" ref="L458" si="888">IFERROR(IF(CEILING($H458*L438,1)=0,"",CEILING($H458*L438,1)),"")</f>
        <v>10</v>
      </c>
      <c r="M458" s="145">
        <f t="shared" si="887"/>
        <v>9</v>
      </c>
      <c r="N458" s="145" t="str">
        <f t="shared" si="887"/>
        <v/>
      </c>
      <c r="O458" s="145">
        <f t="shared" si="887"/>
        <v>36</v>
      </c>
      <c r="P458" s="145">
        <f t="shared" si="887"/>
        <v>36</v>
      </c>
      <c r="Q458" s="145">
        <f t="shared" si="887"/>
        <v>18</v>
      </c>
      <c r="R458" s="167">
        <f t="shared" si="887"/>
        <v>18</v>
      </c>
    </row>
    <row r="459" spans="1:18" x14ac:dyDescent="0.2">
      <c r="A459" s="118">
        <v>17</v>
      </c>
      <c r="B459" s="75">
        <v>433</v>
      </c>
      <c r="C459" s="143"/>
      <c r="D459" s="144" t="s">
        <v>172</v>
      </c>
      <c r="E459" s="153">
        <f t="shared" si="859"/>
        <v>300</v>
      </c>
      <c r="F459" s="153">
        <f t="shared" si="860"/>
        <v>1.25</v>
      </c>
      <c r="G459" s="145">
        <f t="shared" si="853"/>
        <v>48</v>
      </c>
      <c r="H459" s="160">
        <f t="shared" si="856"/>
        <v>60</v>
      </c>
      <c r="I459" s="166" t="str">
        <f t="shared" ref="I459:R459" si="889">IFERROR(IF(CEILING($H459*I438,1)=0,"",CEILING($H459*I438,1)),"")</f>
        <v/>
      </c>
      <c r="J459" s="145">
        <f t="shared" si="889"/>
        <v>18</v>
      </c>
      <c r="K459" s="145">
        <f t="shared" si="889"/>
        <v>12</v>
      </c>
      <c r="L459" s="145">
        <f t="shared" ref="L459" si="890">IFERROR(IF(CEILING($H459*L438,1)=0,"",CEILING($H459*L438,1)),"")</f>
        <v>3</v>
      </c>
      <c r="M459" s="145">
        <f t="shared" si="889"/>
        <v>3</v>
      </c>
      <c r="N459" s="145" t="str">
        <f t="shared" si="889"/>
        <v/>
      </c>
      <c r="O459" s="145">
        <f t="shared" si="889"/>
        <v>12</v>
      </c>
      <c r="P459" s="145">
        <f t="shared" si="889"/>
        <v>12</v>
      </c>
      <c r="Q459" s="145">
        <f t="shared" si="889"/>
        <v>7</v>
      </c>
      <c r="R459" s="167">
        <f t="shared" si="889"/>
        <v>6</v>
      </c>
    </row>
    <row r="460" spans="1:18" x14ac:dyDescent="0.2">
      <c r="A460" s="118">
        <v>18</v>
      </c>
      <c r="B460" s="75">
        <v>434</v>
      </c>
      <c r="C460" s="143"/>
      <c r="D460" s="144" t="s">
        <v>173</v>
      </c>
      <c r="E460" s="153">
        <f t="shared" si="859"/>
        <v>300</v>
      </c>
      <c r="F460" s="153">
        <f t="shared" si="860"/>
        <v>1.25</v>
      </c>
      <c r="G460" s="145">
        <f t="shared" si="853"/>
        <v>240</v>
      </c>
      <c r="H460" s="160">
        <f t="shared" si="856"/>
        <v>300</v>
      </c>
      <c r="I460" s="166" t="str">
        <f t="shared" ref="I460:R460" si="891">IFERROR(IF(CEILING($H460*I438,1)=0,"",CEILING($H460*I438,1)),"")</f>
        <v/>
      </c>
      <c r="J460" s="145">
        <f t="shared" si="891"/>
        <v>90</v>
      </c>
      <c r="K460" s="145">
        <f t="shared" si="891"/>
        <v>60</v>
      </c>
      <c r="L460" s="145">
        <f t="shared" ref="L460" si="892">IFERROR(IF(CEILING($H460*L438,1)=0,"",CEILING($H460*L438,1)),"")</f>
        <v>15</v>
      </c>
      <c r="M460" s="145">
        <f t="shared" si="891"/>
        <v>15</v>
      </c>
      <c r="N460" s="145" t="str">
        <f t="shared" si="891"/>
        <v/>
      </c>
      <c r="O460" s="145">
        <f t="shared" si="891"/>
        <v>60</v>
      </c>
      <c r="P460" s="145">
        <f t="shared" si="891"/>
        <v>60</v>
      </c>
      <c r="Q460" s="145">
        <f t="shared" si="891"/>
        <v>30</v>
      </c>
      <c r="R460" s="167">
        <f t="shared" si="891"/>
        <v>30</v>
      </c>
    </row>
    <row r="461" spans="1:18" x14ac:dyDescent="0.2">
      <c r="A461" s="118">
        <v>19</v>
      </c>
      <c r="B461" s="75">
        <v>435</v>
      </c>
      <c r="C461" s="143"/>
      <c r="D461" s="144" t="s">
        <v>174</v>
      </c>
      <c r="E461" s="153">
        <f t="shared" si="859"/>
        <v>300</v>
      </c>
      <c r="F461" s="153">
        <f t="shared" si="860"/>
        <v>1.25</v>
      </c>
      <c r="G461" s="145">
        <f t="shared" si="853"/>
        <v>48</v>
      </c>
      <c r="H461" s="160">
        <f t="shared" si="856"/>
        <v>60</v>
      </c>
      <c r="I461" s="166" t="str">
        <f t="shared" ref="I461:R461" si="893">IFERROR(IF(CEILING($H461*I438,1)=0,"",CEILING($H461*I438,1)),"")</f>
        <v/>
      </c>
      <c r="J461" s="145">
        <f t="shared" si="893"/>
        <v>18</v>
      </c>
      <c r="K461" s="145">
        <f t="shared" si="893"/>
        <v>12</v>
      </c>
      <c r="L461" s="145">
        <f t="shared" ref="L461" si="894">IFERROR(IF(CEILING($H461*L438,1)=0,"",CEILING($H461*L438,1)),"")</f>
        <v>3</v>
      </c>
      <c r="M461" s="145">
        <f t="shared" si="893"/>
        <v>3</v>
      </c>
      <c r="N461" s="145" t="str">
        <f t="shared" si="893"/>
        <v/>
      </c>
      <c r="O461" s="145">
        <f t="shared" si="893"/>
        <v>12</v>
      </c>
      <c r="P461" s="145">
        <f t="shared" si="893"/>
        <v>12</v>
      </c>
      <c r="Q461" s="145">
        <f t="shared" si="893"/>
        <v>7</v>
      </c>
      <c r="R461" s="167">
        <f t="shared" si="893"/>
        <v>6</v>
      </c>
    </row>
    <row r="462" spans="1:18" x14ac:dyDescent="0.2">
      <c r="A462" s="118">
        <v>20</v>
      </c>
      <c r="B462" s="75">
        <v>436</v>
      </c>
      <c r="C462" s="143"/>
      <c r="D462" s="144" t="s">
        <v>175</v>
      </c>
      <c r="E462" s="153">
        <f t="shared" si="859"/>
        <v>300</v>
      </c>
      <c r="F462" s="153">
        <f t="shared" si="860"/>
        <v>1.25</v>
      </c>
      <c r="G462" s="145">
        <f t="shared" si="853"/>
        <v>96</v>
      </c>
      <c r="H462" s="160">
        <f t="shared" si="856"/>
        <v>120</v>
      </c>
      <c r="I462" s="166" t="str">
        <f t="shared" ref="I462:R462" si="895">IFERROR(IF(CEILING($H462*I438,1)=0,"",CEILING($H462*I438,1)),"")</f>
        <v/>
      </c>
      <c r="J462" s="145">
        <f t="shared" si="895"/>
        <v>36</v>
      </c>
      <c r="K462" s="145">
        <f t="shared" si="895"/>
        <v>24</v>
      </c>
      <c r="L462" s="145">
        <f t="shared" ref="L462" si="896">IFERROR(IF(CEILING($H462*L438,1)=0,"",CEILING($H462*L438,1)),"")</f>
        <v>7</v>
      </c>
      <c r="M462" s="145">
        <f t="shared" si="895"/>
        <v>6</v>
      </c>
      <c r="N462" s="145" t="str">
        <f t="shared" si="895"/>
        <v/>
      </c>
      <c r="O462" s="145">
        <f t="shared" si="895"/>
        <v>24</v>
      </c>
      <c r="P462" s="145">
        <f t="shared" si="895"/>
        <v>24</v>
      </c>
      <c r="Q462" s="145">
        <f t="shared" si="895"/>
        <v>12</v>
      </c>
      <c r="R462" s="167">
        <f t="shared" si="895"/>
        <v>12</v>
      </c>
    </row>
    <row r="463" spans="1:18" x14ac:dyDescent="0.2">
      <c r="A463" s="118">
        <v>21</v>
      </c>
      <c r="B463" s="75">
        <v>437</v>
      </c>
      <c r="C463" s="143"/>
      <c r="D463" s="144" t="s">
        <v>176</v>
      </c>
      <c r="E463" s="153">
        <f t="shared" si="859"/>
        <v>300</v>
      </c>
      <c r="F463" s="153">
        <f t="shared" si="860"/>
        <v>1.25</v>
      </c>
      <c r="G463" s="145">
        <f t="shared" si="853"/>
        <v>240</v>
      </c>
      <c r="H463" s="160">
        <f t="shared" si="856"/>
        <v>300</v>
      </c>
      <c r="I463" s="166" t="str">
        <f t="shared" ref="I463:R463" si="897">IFERROR(IF(CEILING($H463*I438,1)=0,"",CEILING($H463*I438,1)),"")</f>
        <v/>
      </c>
      <c r="J463" s="145">
        <f t="shared" si="897"/>
        <v>90</v>
      </c>
      <c r="K463" s="145">
        <f t="shared" si="897"/>
        <v>60</v>
      </c>
      <c r="L463" s="145">
        <f t="shared" ref="L463" si="898">IFERROR(IF(CEILING($H463*L438,1)=0,"",CEILING($H463*L438,1)),"")</f>
        <v>15</v>
      </c>
      <c r="M463" s="145">
        <f t="shared" si="897"/>
        <v>15</v>
      </c>
      <c r="N463" s="145" t="str">
        <f t="shared" si="897"/>
        <v/>
      </c>
      <c r="O463" s="145">
        <f t="shared" si="897"/>
        <v>60</v>
      </c>
      <c r="P463" s="145">
        <f t="shared" si="897"/>
        <v>60</v>
      </c>
      <c r="Q463" s="145">
        <f t="shared" si="897"/>
        <v>30</v>
      </c>
      <c r="R463" s="167">
        <f t="shared" si="897"/>
        <v>30</v>
      </c>
    </row>
    <row r="464" spans="1:18" x14ac:dyDescent="0.2">
      <c r="A464" s="118">
        <v>22</v>
      </c>
      <c r="B464" s="75">
        <v>438</v>
      </c>
      <c r="C464" s="143"/>
      <c r="D464" s="144" t="s">
        <v>177</v>
      </c>
      <c r="E464" s="153">
        <f t="shared" si="859"/>
        <v>300</v>
      </c>
      <c r="F464" s="153">
        <f t="shared" si="860"/>
        <v>1.25</v>
      </c>
      <c r="G464" s="145">
        <f t="shared" si="853"/>
        <v>48</v>
      </c>
      <c r="H464" s="160">
        <f t="shared" si="856"/>
        <v>60</v>
      </c>
      <c r="I464" s="166" t="str">
        <f t="shared" ref="I464:R464" si="899">IFERROR(IF(CEILING($H464*I438,1)=0,"",CEILING($H464*I438,1)),"")</f>
        <v/>
      </c>
      <c r="J464" s="145">
        <f t="shared" si="899"/>
        <v>18</v>
      </c>
      <c r="K464" s="145">
        <f t="shared" si="899"/>
        <v>12</v>
      </c>
      <c r="L464" s="145">
        <f t="shared" ref="L464" si="900">IFERROR(IF(CEILING($H464*L438,1)=0,"",CEILING($H464*L438,1)),"")</f>
        <v>3</v>
      </c>
      <c r="M464" s="145">
        <f t="shared" si="899"/>
        <v>3</v>
      </c>
      <c r="N464" s="145" t="str">
        <f t="shared" si="899"/>
        <v/>
      </c>
      <c r="O464" s="145">
        <f t="shared" si="899"/>
        <v>12</v>
      </c>
      <c r="P464" s="145">
        <f t="shared" si="899"/>
        <v>12</v>
      </c>
      <c r="Q464" s="145">
        <f t="shared" si="899"/>
        <v>7</v>
      </c>
      <c r="R464" s="167">
        <f t="shared" si="899"/>
        <v>6</v>
      </c>
    </row>
    <row r="465" spans="1:23" x14ac:dyDescent="0.2">
      <c r="A465" s="118">
        <v>23</v>
      </c>
      <c r="B465" s="75">
        <v>439</v>
      </c>
      <c r="C465" s="143"/>
      <c r="D465" s="144" t="s">
        <v>178</v>
      </c>
      <c r="E465" s="153">
        <f t="shared" si="859"/>
        <v>300</v>
      </c>
      <c r="F465" s="153">
        <f t="shared" si="860"/>
        <v>1.25</v>
      </c>
      <c r="G465" s="145">
        <f t="shared" si="853"/>
        <v>48</v>
      </c>
      <c r="H465" s="160">
        <f t="shared" si="856"/>
        <v>60</v>
      </c>
      <c r="I465" s="166" t="str">
        <f t="shared" ref="I465:R465" si="901">IFERROR(IF(CEILING($H465*I438,1)=0,"",CEILING($H465*I438,1)),"")</f>
        <v/>
      </c>
      <c r="J465" s="145">
        <f t="shared" si="901"/>
        <v>18</v>
      </c>
      <c r="K465" s="145">
        <f t="shared" si="901"/>
        <v>12</v>
      </c>
      <c r="L465" s="145">
        <f t="shared" ref="L465" si="902">IFERROR(IF(CEILING($H465*L438,1)=0,"",CEILING($H465*L438,1)),"")</f>
        <v>3</v>
      </c>
      <c r="M465" s="145">
        <f t="shared" si="901"/>
        <v>3</v>
      </c>
      <c r="N465" s="145" t="str">
        <f t="shared" si="901"/>
        <v/>
      </c>
      <c r="O465" s="145">
        <f t="shared" si="901"/>
        <v>12</v>
      </c>
      <c r="P465" s="145">
        <f t="shared" si="901"/>
        <v>12</v>
      </c>
      <c r="Q465" s="145">
        <f t="shared" si="901"/>
        <v>7</v>
      </c>
      <c r="R465" s="167">
        <f t="shared" si="901"/>
        <v>6</v>
      </c>
    </row>
    <row r="466" spans="1:23" x14ac:dyDescent="0.2">
      <c r="A466" s="118">
        <v>24</v>
      </c>
      <c r="B466" s="75">
        <v>440</v>
      </c>
      <c r="C466" s="143"/>
      <c r="D466" s="144" t="s">
        <v>179</v>
      </c>
      <c r="E466" s="153">
        <f t="shared" si="859"/>
        <v>300</v>
      </c>
      <c r="F466" s="153">
        <f t="shared" si="860"/>
        <v>1.25</v>
      </c>
      <c r="G466" s="145">
        <f t="shared" si="853"/>
        <v>240</v>
      </c>
      <c r="H466" s="160">
        <f t="shared" si="856"/>
        <v>300</v>
      </c>
      <c r="I466" s="166" t="str">
        <f t="shared" ref="I466:R466" si="903">IFERROR(IF(CEILING($H466*I438,1)=0,"",CEILING($H466*I438,1)),"")</f>
        <v/>
      </c>
      <c r="J466" s="145">
        <f t="shared" si="903"/>
        <v>90</v>
      </c>
      <c r="K466" s="145">
        <f t="shared" si="903"/>
        <v>60</v>
      </c>
      <c r="L466" s="145">
        <f t="shared" ref="L466" si="904">IFERROR(IF(CEILING($H466*L438,1)=0,"",CEILING($H466*L438,1)),"")</f>
        <v>15</v>
      </c>
      <c r="M466" s="145">
        <f t="shared" si="903"/>
        <v>15</v>
      </c>
      <c r="N466" s="145" t="str">
        <f t="shared" si="903"/>
        <v/>
      </c>
      <c r="O466" s="145">
        <f t="shared" si="903"/>
        <v>60</v>
      </c>
      <c r="P466" s="145">
        <f t="shared" si="903"/>
        <v>60</v>
      </c>
      <c r="Q466" s="145">
        <f t="shared" si="903"/>
        <v>30</v>
      </c>
      <c r="R466" s="167">
        <f t="shared" si="903"/>
        <v>30</v>
      </c>
    </row>
    <row r="467" spans="1:23" x14ac:dyDescent="0.2">
      <c r="A467" s="118">
        <v>25</v>
      </c>
      <c r="B467" s="75">
        <v>441</v>
      </c>
      <c r="C467" s="143"/>
      <c r="D467" s="144" t="s">
        <v>180</v>
      </c>
      <c r="E467" s="153">
        <f t="shared" si="859"/>
        <v>300</v>
      </c>
      <c r="F467" s="153">
        <f t="shared" si="860"/>
        <v>1.25</v>
      </c>
      <c r="G467" s="145">
        <f t="shared" si="853"/>
        <v>96</v>
      </c>
      <c r="H467" s="160">
        <f t="shared" si="856"/>
        <v>120</v>
      </c>
      <c r="I467" s="166" t="str">
        <f t="shared" ref="I467:R467" si="905">IFERROR(IF(CEILING($H467*I438,1)=0,"",CEILING($H467*I438,1)),"")</f>
        <v/>
      </c>
      <c r="J467" s="145">
        <f t="shared" si="905"/>
        <v>36</v>
      </c>
      <c r="K467" s="145">
        <f t="shared" si="905"/>
        <v>24</v>
      </c>
      <c r="L467" s="145">
        <f t="shared" ref="L467" si="906">IFERROR(IF(CEILING($H467*L438,1)=0,"",CEILING($H467*L438,1)),"")</f>
        <v>7</v>
      </c>
      <c r="M467" s="145">
        <f t="shared" si="905"/>
        <v>6</v>
      </c>
      <c r="N467" s="145" t="str">
        <f t="shared" si="905"/>
        <v/>
      </c>
      <c r="O467" s="145">
        <f t="shared" si="905"/>
        <v>24</v>
      </c>
      <c r="P467" s="145">
        <f t="shared" si="905"/>
        <v>24</v>
      </c>
      <c r="Q467" s="145">
        <f t="shared" si="905"/>
        <v>12</v>
      </c>
      <c r="R467" s="167">
        <f t="shared" si="905"/>
        <v>12</v>
      </c>
    </row>
    <row r="468" spans="1:23" x14ac:dyDescent="0.2">
      <c r="A468" s="118">
        <v>26</v>
      </c>
      <c r="B468" s="75">
        <v>442</v>
      </c>
      <c r="C468" s="143"/>
      <c r="D468" s="144" t="s">
        <v>181</v>
      </c>
      <c r="E468" s="153">
        <f t="shared" si="859"/>
        <v>300</v>
      </c>
      <c r="F468" s="153">
        <f t="shared" si="860"/>
        <v>1.25</v>
      </c>
      <c r="G468" s="145">
        <f t="shared" si="853"/>
        <v>144</v>
      </c>
      <c r="H468" s="160">
        <f t="shared" si="856"/>
        <v>180</v>
      </c>
      <c r="I468" s="166" t="str">
        <f t="shared" ref="I468:R468" si="907">IFERROR(IF(CEILING($H468*I438,1)=0,"",CEILING($H468*I438,1)),"")</f>
        <v/>
      </c>
      <c r="J468" s="145">
        <f t="shared" si="907"/>
        <v>54</v>
      </c>
      <c r="K468" s="145">
        <f t="shared" si="907"/>
        <v>36</v>
      </c>
      <c r="L468" s="145">
        <f t="shared" ref="L468" si="908">IFERROR(IF(CEILING($H468*L438,1)=0,"",CEILING($H468*L438,1)),"")</f>
        <v>10</v>
      </c>
      <c r="M468" s="145">
        <f t="shared" si="907"/>
        <v>9</v>
      </c>
      <c r="N468" s="145" t="str">
        <f t="shared" si="907"/>
        <v/>
      </c>
      <c r="O468" s="145">
        <f t="shared" si="907"/>
        <v>36</v>
      </c>
      <c r="P468" s="145">
        <f t="shared" si="907"/>
        <v>36</v>
      </c>
      <c r="Q468" s="145">
        <f t="shared" si="907"/>
        <v>18</v>
      </c>
      <c r="R468" s="167">
        <f t="shared" si="907"/>
        <v>18</v>
      </c>
    </row>
    <row r="469" spans="1:23" x14ac:dyDescent="0.2">
      <c r="A469" s="118">
        <v>27</v>
      </c>
      <c r="B469" s="75">
        <v>443</v>
      </c>
      <c r="C469" s="143"/>
      <c r="D469" s="144" t="s">
        <v>182</v>
      </c>
      <c r="E469" s="153">
        <f t="shared" si="859"/>
        <v>300</v>
      </c>
      <c r="F469" s="153">
        <f t="shared" si="860"/>
        <v>1.25</v>
      </c>
      <c r="G469" s="145">
        <f t="shared" si="853"/>
        <v>240</v>
      </c>
      <c r="H469" s="160">
        <f t="shared" si="856"/>
        <v>300</v>
      </c>
      <c r="I469" s="166" t="str">
        <f t="shared" ref="I469:R469" si="909">IFERROR(IF(CEILING($H469*I438,1)=0,"",CEILING($H469*I438,1)),"")</f>
        <v/>
      </c>
      <c r="J469" s="145">
        <f t="shared" si="909"/>
        <v>90</v>
      </c>
      <c r="K469" s="145">
        <f t="shared" si="909"/>
        <v>60</v>
      </c>
      <c r="L469" s="145">
        <f t="shared" ref="L469" si="910">IFERROR(IF(CEILING($H469*L438,1)=0,"",CEILING($H469*L438,1)),"")</f>
        <v>15</v>
      </c>
      <c r="M469" s="145">
        <f t="shared" si="909"/>
        <v>15</v>
      </c>
      <c r="N469" s="145" t="str">
        <f t="shared" si="909"/>
        <v/>
      </c>
      <c r="O469" s="145">
        <f t="shared" si="909"/>
        <v>60</v>
      </c>
      <c r="P469" s="145">
        <f t="shared" si="909"/>
        <v>60</v>
      </c>
      <c r="Q469" s="145">
        <f t="shared" si="909"/>
        <v>30</v>
      </c>
      <c r="R469" s="167">
        <f t="shared" si="909"/>
        <v>30</v>
      </c>
    </row>
    <row r="470" spans="1:23" x14ac:dyDescent="0.2">
      <c r="A470" s="118">
        <v>28</v>
      </c>
      <c r="B470" s="75">
        <v>444</v>
      </c>
      <c r="C470" s="143"/>
      <c r="D470" s="144" t="s">
        <v>183</v>
      </c>
      <c r="E470" s="153">
        <f t="shared" si="859"/>
        <v>300</v>
      </c>
      <c r="F470" s="153">
        <f t="shared" si="860"/>
        <v>1.25</v>
      </c>
      <c r="G470" s="145">
        <f t="shared" si="853"/>
        <v>60</v>
      </c>
      <c r="H470" s="160">
        <f t="shared" si="856"/>
        <v>75</v>
      </c>
      <c r="I470" s="166" t="str">
        <f t="shared" ref="I470:R470" si="911">IFERROR(IF(CEILING($H470*I438,1)=0,"",CEILING($H470*I438,1)),"")</f>
        <v/>
      </c>
      <c r="J470" s="145">
        <f t="shared" si="911"/>
        <v>23</v>
      </c>
      <c r="K470" s="145">
        <f t="shared" si="911"/>
        <v>15</v>
      </c>
      <c r="L470" s="145">
        <f t="shared" ref="L470" si="912">IFERROR(IF(CEILING($H470*L438,1)=0,"",CEILING($H470*L438,1)),"")</f>
        <v>4</v>
      </c>
      <c r="M470" s="145">
        <f t="shared" si="911"/>
        <v>4</v>
      </c>
      <c r="N470" s="145" t="str">
        <f t="shared" si="911"/>
        <v/>
      </c>
      <c r="O470" s="145">
        <f t="shared" si="911"/>
        <v>15</v>
      </c>
      <c r="P470" s="145">
        <f t="shared" si="911"/>
        <v>15</v>
      </c>
      <c r="Q470" s="145">
        <f t="shared" si="911"/>
        <v>8</v>
      </c>
      <c r="R470" s="167">
        <f t="shared" si="911"/>
        <v>8</v>
      </c>
    </row>
    <row r="471" spans="1:23" x14ac:dyDescent="0.2">
      <c r="A471" s="118">
        <v>29</v>
      </c>
      <c r="B471" s="75">
        <v>445</v>
      </c>
      <c r="C471" s="143"/>
      <c r="D471" s="144" t="s">
        <v>184</v>
      </c>
      <c r="E471" s="153">
        <f t="shared" si="859"/>
        <v>300</v>
      </c>
      <c r="F471" s="153">
        <f t="shared" si="860"/>
        <v>1.25</v>
      </c>
      <c r="G471" s="145">
        <f t="shared" si="853"/>
        <v>144</v>
      </c>
      <c r="H471" s="160">
        <f t="shared" si="856"/>
        <v>180</v>
      </c>
      <c r="I471" s="166" t="str">
        <f t="shared" ref="I471:R471" si="913">IFERROR(IF(CEILING($H471*I438,1)=0,"",CEILING($H471*I438,1)),"")</f>
        <v/>
      </c>
      <c r="J471" s="145">
        <f t="shared" si="913"/>
        <v>54</v>
      </c>
      <c r="K471" s="145">
        <f t="shared" si="913"/>
        <v>36</v>
      </c>
      <c r="L471" s="145">
        <f t="shared" ref="L471" si="914">IFERROR(IF(CEILING($H471*L438,1)=0,"",CEILING($H471*L438,1)),"")</f>
        <v>10</v>
      </c>
      <c r="M471" s="145">
        <f t="shared" si="913"/>
        <v>9</v>
      </c>
      <c r="N471" s="145" t="str">
        <f t="shared" si="913"/>
        <v/>
      </c>
      <c r="O471" s="145">
        <f t="shared" si="913"/>
        <v>36</v>
      </c>
      <c r="P471" s="145">
        <f t="shared" si="913"/>
        <v>36</v>
      </c>
      <c r="Q471" s="145">
        <f t="shared" si="913"/>
        <v>18</v>
      </c>
      <c r="R471" s="167">
        <f t="shared" si="913"/>
        <v>18</v>
      </c>
    </row>
    <row r="472" spans="1:23" x14ac:dyDescent="0.2">
      <c r="A472" s="118">
        <v>30</v>
      </c>
      <c r="B472" s="75">
        <v>446</v>
      </c>
      <c r="C472" s="143"/>
      <c r="D472" s="144" t="s">
        <v>185</v>
      </c>
      <c r="E472" s="153">
        <f t="shared" si="859"/>
        <v>300</v>
      </c>
      <c r="F472" s="153">
        <f t="shared" si="860"/>
        <v>1.25</v>
      </c>
      <c r="G472" s="145">
        <f t="shared" si="853"/>
        <v>240</v>
      </c>
      <c r="H472" s="160">
        <f t="shared" si="856"/>
        <v>300</v>
      </c>
      <c r="I472" s="166" t="str">
        <f t="shared" ref="I472:R472" si="915">IFERROR(IF(CEILING($H472*I438,1)=0,"",CEILING($H472*I438,1)),"")</f>
        <v/>
      </c>
      <c r="J472" s="145">
        <f t="shared" si="915"/>
        <v>90</v>
      </c>
      <c r="K472" s="145">
        <f t="shared" si="915"/>
        <v>60</v>
      </c>
      <c r="L472" s="145">
        <f t="shared" ref="L472" si="916">IFERROR(IF(CEILING($H472*L438,1)=0,"",CEILING($H472*L438,1)),"")</f>
        <v>15</v>
      </c>
      <c r="M472" s="145">
        <f t="shared" si="915"/>
        <v>15</v>
      </c>
      <c r="N472" s="145" t="str">
        <f t="shared" si="915"/>
        <v/>
      </c>
      <c r="O472" s="145">
        <f t="shared" si="915"/>
        <v>60</v>
      </c>
      <c r="P472" s="145">
        <f t="shared" si="915"/>
        <v>60</v>
      </c>
      <c r="Q472" s="145">
        <f t="shared" si="915"/>
        <v>30</v>
      </c>
      <c r="R472" s="167">
        <f t="shared" si="915"/>
        <v>30</v>
      </c>
    </row>
    <row r="473" spans="1:23" x14ac:dyDescent="0.2">
      <c r="A473" s="118">
        <v>31</v>
      </c>
      <c r="B473" s="75">
        <v>447</v>
      </c>
      <c r="C473" s="143"/>
      <c r="D473" s="144" t="s">
        <v>186</v>
      </c>
      <c r="E473" s="153">
        <f t="shared" si="859"/>
        <v>300</v>
      </c>
      <c r="F473" s="153">
        <f t="shared" si="860"/>
        <v>1.25</v>
      </c>
      <c r="G473" s="145">
        <f t="shared" si="853"/>
        <v>96</v>
      </c>
      <c r="H473" s="160">
        <f t="shared" si="856"/>
        <v>120</v>
      </c>
      <c r="I473" s="166" t="str">
        <f t="shared" ref="I473:R473" si="917">IFERROR(IF(CEILING($H473*I438,1)=0,"",CEILING($H473*I438,1)),"")</f>
        <v/>
      </c>
      <c r="J473" s="145">
        <f t="shared" si="917"/>
        <v>36</v>
      </c>
      <c r="K473" s="145">
        <f t="shared" si="917"/>
        <v>24</v>
      </c>
      <c r="L473" s="145">
        <f t="shared" ref="L473" si="918">IFERROR(IF(CEILING($H473*L438,1)=0,"",CEILING($H473*L438,1)),"")</f>
        <v>7</v>
      </c>
      <c r="M473" s="145">
        <f t="shared" si="917"/>
        <v>6</v>
      </c>
      <c r="N473" s="145" t="str">
        <f t="shared" si="917"/>
        <v/>
      </c>
      <c r="O473" s="145">
        <f t="shared" si="917"/>
        <v>24</v>
      </c>
      <c r="P473" s="145">
        <f t="shared" si="917"/>
        <v>24</v>
      </c>
      <c r="Q473" s="145">
        <f t="shared" si="917"/>
        <v>12</v>
      </c>
      <c r="R473" s="167">
        <f t="shared" si="917"/>
        <v>12</v>
      </c>
    </row>
    <row r="474" spans="1:23" x14ac:dyDescent="0.2">
      <c r="A474" s="118">
        <v>32</v>
      </c>
      <c r="B474" s="75">
        <v>448</v>
      </c>
      <c r="C474" s="143"/>
      <c r="D474" s="144" t="s">
        <v>187</v>
      </c>
      <c r="E474" s="153">
        <f t="shared" si="859"/>
        <v>300</v>
      </c>
      <c r="F474" s="153">
        <f t="shared" si="860"/>
        <v>1.25</v>
      </c>
      <c r="G474" s="145">
        <f>E474*G433/E433</f>
        <v>192</v>
      </c>
      <c r="H474" s="160">
        <f t="shared" si="856"/>
        <v>240</v>
      </c>
      <c r="I474" s="166" t="str">
        <f t="shared" ref="I474:R474" si="919">IFERROR(IF(CEILING($H474*I438,1)=0,"",CEILING($H474*I438,1)),"")</f>
        <v/>
      </c>
      <c r="J474" s="145">
        <f t="shared" si="919"/>
        <v>72</v>
      </c>
      <c r="K474" s="145">
        <f t="shared" si="919"/>
        <v>48</v>
      </c>
      <c r="L474" s="145">
        <f t="shared" ref="L474" si="920">IFERROR(IF(CEILING($H474*L438,1)=0,"",CEILING($H474*L438,1)),"")</f>
        <v>12</v>
      </c>
      <c r="M474" s="145">
        <f t="shared" si="919"/>
        <v>12</v>
      </c>
      <c r="N474" s="145" t="str">
        <f t="shared" si="919"/>
        <v/>
      </c>
      <c r="O474" s="145">
        <f t="shared" si="919"/>
        <v>48</v>
      </c>
      <c r="P474" s="145">
        <f t="shared" si="919"/>
        <v>48</v>
      </c>
      <c r="Q474" s="145">
        <f t="shared" si="919"/>
        <v>24</v>
      </c>
      <c r="R474" s="167">
        <f t="shared" si="919"/>
        <v>24</v>
      </c>
    </row>
    <row r="475" spans="1:23" x14ac:dyDescent="0.2">
      <c r="A475" s="118">
        <v>33</v>
      </c>
      <c r="B475" s="75">
        <v>449</v>
      </c>
      <c r="C475" s="143"/>
      <c r="D475" s="144" t="s">
        <v>188</v>
      </c>
      <c r="E475" s="153">
        <f t="shared" si="859"/>
        <v>300</v>
      </c>
      <c r="F475" s="153">
        <f t="shared" si="860"/>
        <v>1.25</v>
      </c>
      <c r="G475" s="145">
        <f>E475*G434/E434</f>
        <v>144</v>
      </c>
      <c r="H475" s="160">
        <f t="shared" si="856"/>
        <v>180</v>
      </c>
      <c r="I475" s="166" t="str">
        <f t="shared" ref="I475:R475" si="921">IFERROR(IF(CEILING($H475*I438,1)=0,"",CEILING($H475*I438,1)),"")</f>
        <v/>
      </c>
      <c r="J475" s="145">
        <f t="shared" si="921"/>
        <v>54</v>
      </c>
      <c r="K475" s="145">
        <f t="shared" si="921"/>
        <v>36</v>
      </c>
      <c r="L475" s="145">
        <f t="shared" ref="L475" si="922">IFERROR(IF(CEILING($H475*L438,1)=0,"",CEILING($H475*L438,1)),"")</f>
        <v>10</v>
      </c>
      <c r="M475" s="145">
        <f t="shared" si="921"/>
        <v>9</v>
      </c>
      <c r="N475" s="145" t="str">
        <f t="shared" si="921"/>
        <v/>
      </c>
      <c r="O475" s="145">
        <f t="shared" si="921"/>
        <v>36</v>
      </c>
      <c r="P475" s="145">
        <f t="shared" si="921"/>
        <v>36</v>
      </c>
      <c r="Q475" s="145">
        <f t="shared" si="921"/>
        <v>18</v>
      </c>
      <c r="R475" s="167">
        <f t="shared" si="921"/>
        <v>18</v>
      </c>
    </row>
    <row r="476" spans="1:23" x14ac:dyDescent="0.2">
      <c r="A476" s="118">
        <v>34</v>
      </c>
      <c r="B476" s="75">
        <v>450</v>
      </c>
      <c r="C476" s="143"/>
      <c r="D476" s="144" t="s">
        <v>189</v>
      </c>
      <c r="E476" s="153">
        <f t="shared" si="859"/>
        <v>300</v>
      </c>
      <c r="F476" s="153">
        <f t="shared" si="860"/>
        <v>1.25</v>
      </c>
      <c r="G476" s="145">
        <f>E476*G435/E435</f>
        <v>36</v>
      </c>
      <c r="H476" s="160">
        <f t="shared" si="856"/>
        <v>45</v>
      </c>
      <c r="I476" s="166" t="str">
        <f t="shared" ref="I476:R476" si="923">IFERROR(IF(CEILING($H476*I438,1)=0,"",CEILING($H476*I438,1)),"")</f>
        <v/>
      </c>
      <c r="J476" s="145">
        <f t="shared" si="923"/>
        <v>14</v>
      </c>
      <c r="K476" s="145">
        <f t="shared" si="923"/>
        <v>9</v>
      </c>
      <c r="L476" s="145">
        <f t="shared" ref="L476" si="924">IFERROR(IF(CEILING($H476*L438,1)=0,"",CEILING($H476*L438,1)),"")</f>
        <v>3</v>
      </c>
      <c r="M476" s="145">
        <f t="shared" si="923"/>
        <v>3</v>
      </c>
      <c r="N476" s="145" t="str">
        <f t="shared" si="923"/>
        <v/>
      </c>
      <c r="O476" s="145">
        <f t="shared" si="923"/>
        <v>9</v>
      </c>
      <c r="P476" s="145">
        <f t="shared" si="923"/>
        <v>9</v>
      </c>
      <c r="Q476" s="145">
        <f t="shared" si="923"/>
        <v>5</v>
      </c>
      <c r="R476" s="167">
        <f t="shared" si="923"/>
        <v>5</v>
      </c>
    </row>
    <row r="477" spans="1:23" ht="13.5" thickBot="1" x14ac:dyDescent="0.25">
      <c r="A477" s="146">
        <v>35</v>
      </c>
      <c r="B477" s="75">
        <v>451</v>
      </c>
      <c r="C477" s="147"/>
      <c r="D477" s="148" t="s">
        <v>190</v>
      </c>
      <c r="E477" s="153">
        <f t="shared" si="859"/>
        <v>300</v>
      </c>
      <c r="F477" s="153">
        <f t="shared" si="860"/>
        <v>1.25</v>
      </c>
      <c r="G477" s="145">
        <f>E477*G436/E436</f>
        <v>72</v>
      </c>
      <c r="H477" s="160">
        <f t="shared" si="856"/>
        <v>90</v>
      </c>
      <c r="I477" s="168" t="str">
        <f t="shared" ref="I477:R477" si="925">IFERROR(IF(CEILING($H477*I438,1)=0,"",CEILING($H477*I438,1)),"")</f>
        <v/>
      </c>
      <c r="J477" s="169">
        <f t="shared" si="925"/>
        <v>27</v>
      </c>
      <c r="K477" s="169">
        <f t="shared" si="925"/>
        <v>18</v>
      </c>
      <c r="L477" s="169">
        <f t="shared" ref="L477" si="926">IFERROR(IF(CEILING($H477*L438,1)=0,"",CEILING($H477*L438,1)),"")</f>
        <v>5</v>
      </c>
      <c r="M477" s="169">
        <f t="shared" si="925"/>
        <v>5</v>
      </c>
      <c r="N477" s="169" t="str">
        <f t="shared" si="925"/>
        <v/>
      </c>
      <c r="O477" s="169">
        <f t="shared" si="925"/>
        <v>18</v>
      </c>
      <c r="P477" s="169">
        <f t="shared" si="925"/>
        <v>18</v>
      </c>
      <c r="Q477" s="169">
        <f t="shared" si="925"/>
        <v>10</v>
      </c>
      <c r="R477" s="170">
        <f t="shared" si="925"/>
        <v>9</v>
      </c>
    </row>
    <row r="478" spans="1:23" ht="13.5" thickBot="1" x14ac:dyDescent="0.25">
      <c r="A478" s="204" t="s">
        <v>50</v>
      </c>
      <c r="B478" s="214">
        <v>452</v>
      </c>
      <c r="C478" s="249" t="str">
        <f>Feature_Plan!E22</f>
        <v>ECU Fault Detection</v>
      </c>
      <c r="D478" s="207"/>
      <c r="E478" s="259">
        <v>250</v>
      </c>
      <c r="F478" s="259">
        <v>1</v>
      </c>
      <c r="G478" s="208"/>
      <c r="H478" s="209"/>
      <c r="I478" s="210" t="str">
        <f>IF(VLOOKUP($C478,Feature_Plan!$E$11:$R$40,Feature_Plan!I$1,0)=0,"",VLOOKUP($C478,Feature_Plan!$E$11:$R$40,Feature_Plan!I$1,0))</f>
        <v/>
      </c>
      <c r="J478" s="211">
        <f>IF(VLOOKUP($C478,Feature_Plan!$E$11:$R$40,Feature_Plan!J$1,0)=0,"",VLOOKUP($C478,Feature_Plan!$E$11:$R$40,Feature_Plan!J$1,0))</f>
        <v>0.3</v>
      </c>
      <c r="K478" s="211">
        <f>IF(VLOOKUP($C478,Feature_Plan!$E$11:$R$40,Feature_Plan!K$1,0)=0,"",VLOOKUP($C478,Feature_Plan!$E$11:$R$40,Feature_Plan!K$1,0))</f>
        <v>0.5</v>
      </c>
      <c r="L478" s="211">
        <f>IF(VLOOKUP($C478,Feature_Plan!$E$11:$R$40,Feature_Plan!L$1,0)=0,"",VLOOKUP($C478,Feature_Plan!$E$11:$R$40,Feature_Plan!L$1,0))</f>
        <v>0.55000000000000004</v>
      </c>
      <c r="M478" s="211">
        <f>IF(VLOOKUP($C478,Feature_Plan!$E$11:$R$40,Feature_Plan!M$1,0)=0,"",VLOOKUP($C478,Feature_Plan!$E$11:$R$40,Feature_Plan!M$1,0))</f>
        <v>0.6</v>
      </c>
      <c r="N478" s="211" t="str">
        <f>IF(VLOOKUP($C478,Feature_Plan!$E$11:$R$40,Feature_Plan!N$1,0)=0,"",VLOOKUP($C478,Feature_Plan!$E$11:$R$40,Feature_Plan!N$1,0))</f>
        <v/>
      </c>
      <c r="O478" s="211">
        <f>IF(VLOOKUP($C478,Feature_Plan!$E$11:$R$40,Feature_Plan!O$1,0)=0,"",VLOOKUP($C478,Feature_Plan!$E$11:$R$40,Feature_Plan!O$1,0))</f>
        <v>0.8</v>
      </c>
      <c r="P478" s="211">
        <f>IF(VLOOKUP($C478,Feature_Plan!$E$11:$R$40,Feature_Plan!P$1,0)=0,"",VLOOKUP($C478,Feature_Plan!$E$11:$R$40,Feature_Plan!P$1,0))</f>
        <v>1</v>
      </c>
      <c r="Q478" s="211">
        <f>IF(VLOOKUP($C478,Feature_Plan!$E$11:$R$40,Feature_Plan!Q$1,0)=0,"",VLOOKUP($C478,Feature_Plan!$E$11:$R$40,Feature_Plan!Q$1,0))</f>
        <v>1.1000000000000001</v>
      </c>
      <c r="R478" s="212">
        <f>IF(VLOOKUP($C478,Feature_Plan!$E$11:$R$40,Feature_Plan!R$1,0)=0,"",VLOOKUP($C478,Feature_Plan!$E$11:$R$40,Feature_Plan!R$1,0))</f>
        <v>1.2</v>
      </c>
      <c r="V478" s="136">
        <v>877969</v>
      </c>
      <c r="W478" s="136" t="s">
        <v>133</v>
      </c>
    </row>
    <row r="479" spans="1:23" x14ac:dyDescent="0.2">
      <c r="A479" s="213" t="s">
        <v>154</v>
      </c>
      <c r="B479" s="214">
        <v>453</v>
      </c>
      <c r="C479" s="250"/>
      <c r="D479" s="216"/>
      <c r="E479" s="217"/>
      <c r="F479" s="216"/>
      <c r="G479" s="251"/>
      <c r="H479" s="252"/>
      <c r="I479" s="220" t="str">
        <f>IF(I478="","",I478)</f>
        <v/>
      </c>
      <c r="J479" s="218">
        <f>IF(J478="","",J478-(SUM($I479:I479)))</f>
        <v>0.3</v>
      </c>
      <c r="K479" s="218">
        <f>IF(K478="","",K478-(SUM($I479:J479)))</f>
        <v>0.2</v>
      </c>
      <c r="L479" s="218">
        <f>IF(L478="","",L478-(SUM($I479:K479)))</f>
        <v>5.0000000000000044E-2</v>
      </c>
      <c r="M479" s="218">
        <f>IF(M478="","",M478-(SUM($I479:L479)))</f>
        <v>4.9999999999999933E-2</v>
      </c>
      <c r="N479" s="218" t="str">
        <f>IF(N478="","",N478-(SUM($I479:M479)))</f>
        <v/>
      </c>
      <c r="O479" s="218">
        <f>IF(O478="","",O478-(SUM($I479:N479)))</f>
        <v>0.20000000000000007</v>
      </c>
      <c r="P479" s="218">
        <f>IF(P478="","",P478-(SUM($I479:O479)))</f>
        <v>0.19999999999999996</v>
      </c>
      <c r="Q479" s="218">
        <f>IF(Q478="","",Q478-(SUM($I479:P479)))</f>
        <v>0.10000000000000009</v>
      </c>
      <c r="R479" s="221">
        <f>IF(R478="","",R478-(SUM($I479:Q479)))</f>
        <v>9.9999999999999867E-2</v>
      </c>
    </row>
    <row r="480" spans="1:23" ht="13.5" thickBot="1" x14ac:dyDescent="0.25">
      <c r="A480" s="222" t="s">
        <v>155</v>
      </c>
      <c r="B480" s="214">
        <v>454</v>
      </c>
      <c r="C480" s="223"/>
      <c r="D480" s="224"/>
      <c r="E480" s="225"/>
      <c r="F480" s="224"/>
      <c r="G480" s="226">
        <f>SUM(G484:G518)</f>
        <v>2760</v>
      </c>
      <c r="H480" s="227">
        <f>SUM(H484:H518)</f>
        <v>2760</v>
      </c>
      <c r="I480" s="228">
        <f>SUM(I484:I518)</f>
        <v>0</v>
      </c>
      <c r="J480" s="226">
        <f t="shared" ref="J480:R480" si="927">SUM(J484:J518)</f>
        <v>828</v>
      </c>
      <c r="K480" s="226">
        <f t="shared" si="927"/>
        <v>552</v>
      </c>
      <c r="L480" s="226">
        <f t="shared" ref="L480:M480" si="928">SUM(L484:L518)</f>
        <v>149</v>
      </c>
      <c r="M480" s="226">
        <f t="shared" si="928"/>
        <v>142</v>
      </c>
      <c r="N480" s="226">
        <f t="shared" si="927"/>
        <v>0</v>
      </c>
      <c r="O480" s="226">
        <f t="shared" si="927"/>
        <v>552</v>
      </c>
      <c r="P480" s="226">
        <f t="shared" si="927"/>
        <v>552</v>
      </c>
      <c r="Q480" s="226">
        <f t="shared" si="927"/>
        <v>281</v>
      </c>
      <c r="R480" s="229">
        <f t="shared" si="927"/>
        <v>276</v>
      </c>
      <c r="S480" s="67">
        <f>SUM(I480:R480)</f>
        <v>3332</v>
      </c>
    </row>
    <row r="481" spans="1:19" x14ac:dyDescent="0.2">
      <c r="A481" s="230" t="s">
        <v>215</v>
      </c>
      <c r="B481" s="214">
        <v>455</v>
      </c>
      <c r="C481" s="262" t="str">
        <f>CONCATENATE(C478,"\",A481)</f>
        <v>ECU Fault Detection\Sys Eng</v>
      </c>
      <c r="D481" s="231"/>
      <c r="E481" s="232"/>
      <c r="F481" s="231"/>
      <c r="G481" s="233">
        <f>SUM(G484:G496)</f>
        <v>420</v>
      </c>
      <c r="H481" s="234">
        <f t="shared" ref="H481:R481" si="929">SUM(H484:H496)</f>
        <v>420</v>
      </c>
      <c r="I481" s="235">
        <f t="shared" si="929"/>
        <v>0</v>
      </c>
      <c r="J481" s="233">
        <f t="shared" si="929"/>
        <v>126</v>
      </c>
      <c r="K481" s="233">
        <f t="shared" si="929"/>
        <v>84</v>
      </c>
      <c r="L481" s="233">
        <f t="shared" ref="L481:M481" si="930">SUM(L484:L496)</f>
        <v>25</v>
      </c>
      <c r="M481" s="233">
        <f t="shared" si="930"/>
        <v>24</v>
      </c>
      <c r="N481" s="233">
        <f t="shared" si="929"/>
        <v>0</v>
      </c>
      <c r="O481" s="233">
        <f t="shared" si="929"/>
        <v>84</v>
      </c>
      <c r="P481" s="233">
        <f t="shared" si="929"/>
        <v>84</v>
      </c>
      <c r="Q481" s="233">
        <f t="shared" si="929"/>
        <v>43</v>
      </c>
      <c r="R481" s="236">
        <f t="shared" si="929"/>
        <v>42</v>
      </c>
      <c r="S481" s="67">
        <f>SUM(I481:R481)</f>
        <v>512</v>
      </c>
    </row>
    <row r="482" spans="1:19" x14ac:dyDescent="0.2">
      <c r="A482" s="237" t="s">
        <v>216</v>
      </c>
      <c r="B482" s="214">
        <v>456</v>
      </c>
      <c r="C482" s="263" t="str">
        <f>CONCATENATE(C478,"\",A482)</f>
        <v>ECU Fault Detection\SW Dev</v>
      </c>
      <c r="D482" s="238"/>
      <c r="E482" s="239"/>
      <c r="F482" s="238"/>
      <c r="G482" s="240">
        <f>SUM(G497:G509)</f>
        <v>1320</v>
      </c>
      <c r="H482" s="241">
        <f t="shared" ref="H482:R482" si="931">SUM(H497:H509)</f>
        <v>1320</v>
      </c>
      <c r="I482" s="242">
        <f t="shared" si="931"/>
        <v>0</v>
      </c>
      <c r="J482" s="240">
        <f t="shared" si="931"/>
        <v>396</v>
      </c>
      <c r="K482" s="240">
        <f t="shared" si="931"/>
        <v>264</v>
      </c>
      <c r="L482" s="240">
        <f t="shared" ref="L482:M482" si="932">SUM(L497:L509)</f>
        <v>69</v>
      </c>
      <c r="M482" s="240">
        <f t="shared" si="932"/>
        <v>66</v>
      </c>
      <c r="N482" s="240">
        <f t="shared" si="931"/>
        <v>0</v>
      </c>
      <c r="O482" s="240">
        <f t="shared" si="931"/>
        <v>264</v>
      </c>
      <c r="P482" s="240">
        <f t="shared" si="931"/>
        <v>264</v>
      </c>
      <c r="Q482" s="240">
        <f t="shared" si="931"/>
        <v>134</v>
      </c>
      <c r="R482" s="243">
        <f t="shared" si="931"/>
        <v>132</v>
      </c>
      <c r="S482" s="67">
        <f>SUM(I482:R482)</f>
        <v>1589</v>
      </c>
    </row>
    <row r="483" spans="1:19" ht="13.5" thickBot="1" x14ac:dyDescent="0.25">
      <c r="A483" s="244" t="s">
        <v>92</v>
      </c>
      <c r="B483" s="214">
        <v>457</v>
      </c>
      <c r="C483" s="264" t="str">
        <f>CONCATENATE(C478,"\",A483)</f>
        <v>ECU Fault Detection\Testing</v>
      </c>
      <c r="D483" s="245"/>
      <c r="E483" s="246"/>
      <c r="F483" s="245"/>
      <c r="G483" s="247">
        <f>SUM(G510:G518)</f>
        <v>1020</v>
      </c>
      <c r="H483" s="248">
        <f t="shared" ref="H483:R483" si="933">SUM(H510:H518)</f>
        <v>1020</v>
      </c>
      <c r="I483" s="242">
        <f t="shared" si="933"/>
        <v>0</v>
      </c>
      <c r="J483" s="240">
        <f t="shared" si="933"/>
        <v>306</v>
      </c>
      <c r="K483" s="240">
        <f t="shared" si="933"/>
        <v>204</v>
      </c>
      <c r="L483" s="240">
        <f t="shared" ref="L483:M483" si="934">SUM(L510:L518)</f>
        <v>55</v>
      </c>
      <c r="M483" s="240">
        <f t="shared" si="934"/>
        <v>52</v>
      </c>
      <c r="N483" s="240">
        <f t="shared" si="933"/>
        <v>0</v>
      </c>
      <c r="O483" s="240">
        <f t="shared" si="933"/>
        <v>204</v>
      </c>
      <c r="P483" s="240">
        <f t="shared" si="933"/>
        <v>204</v>
      </c>
      <c r="Q483" s="240">
        <f t="shared" si="933"/>
        <v>104</v>
      </c>
      <c r="R483" s="243">
        <f t="shared" si="933"/>
        <v>102</v>
      </c>
      <c r="S483" s="67">
        <f>SUM(I483:R483)</f>
        <v>1231</v>
      </c>
    </row>
    <row r="484" spans="1:19" x14ac:dyDescent="0.2">
      <c r="A484" s="139">
        <v>1</v>
      </c>
      <c r="B484" s="75">
        <v>458</v>
      </c>
      <c r="C484" s="140"/>
      <c r="D484" s="141" t="s">
        <v>156</v>
      </c>
      <c r="E484" s="153">
        <f>E478</f>
        <v>250</v>
      </c>
      <c r="F484" s="153">
        <f>F478</f>
        <v>1</v>
      </c>
      <c r="G484" s="145">
        <f t="shared" ref="G484:G514" si="935">E484*G443/E443</f>
        <v>20</v>
      </c>
      <c r="H484" s="160">
        <f>G484*F484</f>
        <v>20</v>
      </c>
      <c r="I484" s="164" t="str">
        <f>IFERROR(IF(CEILING($H484*I479,1)=0,"",CEILING($H484*I479,1)),"")</f>
        <v/>
      </c>
      <c r="J484" s="150">
        <f t="shared" ref="J484:R484" si="936">IFERROR(IF(CEILING($H484*J479,1)=0,"",CEILING($H484*J479,1)),"")</f>
        <v>6</v>
      </c>
      <c r="K484" s="150">
        <f t="shared" si="936"/>
        <v>4</v>
      </c>
      <c r="L484" s="150">
        <f t="shared" ref="L484" si="937">IFERROR(IF(CEILING($H484*L479,1)=0,"",CEILING($H484*L479,1)),"")</f>
        <v>1</v>
      </c>
      <c r="M484" s="150">
        <f t="shared" si="936"/>
        <v>1</v>
      </c>
      <c r="N484" s="150" t="str">
        <f t="shared" si="936"/>
        <v/>
      </c>
      <c r="O484" s="150">
        <f t="shared" si="936"/>
        <v>4</v>
      </c>
      <c r="P484" s="150">
        <f t="shared" si="936"/>
        <v>4</v>
      </c>
      <c r="Q484" s="150">
        <f t="shared" si="936"/>
        <v>2</v>
      </c>
      <c r="R484" s="165">
        <f t="shared" si="936"/>
        <v>2</v>
      </c>
    </row>
    <row r="485" spans="1:19" x14ac:dyDescent="0.2">
      <c r="A485" s="118">
        <v>2</v>
      </c>
      <c r="B485" s="75">
        <v>459</v>
      </c>
      <c r="C485" s="143"/>
      <c r="D485" s="144" t="s">
        <v>157</v>
      </c>
      <c r="E485" s="153">
        <f>E484</f>
        <v>250</v>
      </c>
      <c r="F485" s="153">
        <f>F484</f>
        <v>1</v>
      </c>
      <c r="G485" s="145">
        <f t="shared" si="935"/>
        <v>40</v>
      </c>
      <c r="H485" s="160">
        <f t="shared" ref="H485:H518" si="938">G485*F485</f>
        <v>40</v>
      </c>
      <c r="I485" s="166" t="str">
        <f>IFERROR(IF(CEILING($H485*I479,1)=0,"",CEILING($H485*I479,1)),"")</f>
        <v/>
      </c>
      <c r="J485" s="145">
        <f t="shared" ref="J485:R485" si="939">IFERROR(IF(CEILING($H485*J479,1)=0,"",CEILING($H485*J479,1)),"")</f>
        <v>12</v>
      </c>
      <c r="K485" s="145">
        <f t="shared" si="939"/>
        <v>8</v>
      </c>
      <c r="L485" s="145">
        <f t="shared" ref="L485" si="940">IFERROR(IF(CEILING($H485*L479,1)=0,"",CEILING($H485*L479,1)),"")</f>
        <v>2</v>
      </c>
      <c r="M485" s="145">
        <f t="shared" si="939"/>
        <v>2</v>
      </c>
      <c r="N485" s="145" t="str">
        <f t="shared" si="939"/>
        <v/>
      </c>
      <c r="O485" s="145">
        <f t="shared" si="939"/>
        <v>8</v>
      </c>
      <c r="P485" s="145">
        <f t="shared" si="939"/>
        <v>8</v>
      </c>
      <c r="Q485" s="145">
        <f t="shared" si="939"/>
        <v>4</v>
      </c>
      <c r="R485" s="167">
        <f t="shared" si="939"/>
        <v>4</v>
      </c>
    </row>
    <row r="486" spans="1:19" x14ac:dyDescent="0.2">
      <c r="A486" s="118">
        <v>3</v>
      </c>
      <c r="B486" s="75">
        <v>460</v>
      </c>
      <c r="C486" s="143"/>
      <c r="D486" s="144" t="s">
        <v>158</v>
      </c>
      <c r="E486" s="153">
        <f t="shared" ref="E486:E518" si="941">E485</f>
        <v>250</v>
      </c>
      <c r="F486" s="153">
        <f t="shared" ref="F486:F518" si="942">F485</f>
        <v>1</v>
      </c>
      <c r="G486" s="145">
        <f t="shared" si="935"/>
        <v>10</v>
      </c>
      <c r="H486" s="160">
        <f t="shared" si="938"/>
        <v>10</v>
      </c>
      <c r="I486" s="166" t="str">
        <f>IFERROR(IF(CEILING($H486*I479,1)=0,"",CEILING($H486*I479,1)),"")</f>
        <v/>
      </c>
      <c r="J486" s="145">
        <f t="shared" ref="J486:R486" si="943">IFERROR(IF(CEILING($H486*J479,1)=0,"",CEILING($H486*J479,1)),"")</f>
        <v>3</v>
      </c>
      <c r="K486" s="145">
        <f t="shared" si="943"/>
        <v>2</v>
      </c>
      <c r="L486" s="145">
        <f t="shared" ref="L486" si="944">IFERROR(IF(CEILING($H486*L479,1)=0,"",CEILING($H486*L479,1)),"")</f>
        <v>1</v>
      </c>
      <c r="M486" s="145">
        <f t="shared" si="943"/>
        <v>1</v>
      </c>
      <c r="N486" s="145" t="str">
        <f t="shared" si="943"/>
        <v/>
      </c>
      <c r="O486" s="145">
        <f t="shared" si="943"/>
        <v>2</v>
      </c>
      <c r="P486" s="145">
        <f t="shared" si="943"/>
        <v>2</v>
      </c>
      <c r="Q486" s="145">
        <f t="shared" si="943"/>
        <v>1</v>
      </c>
      <c r="R486" s="167">
        <f t="shared" si="943"/>
        <v>1</v>
      </c>
    </row>
    <row r="487" spans="1:19" x14ac:dyDescent="0.2">
      <c r="A487" s="118">
        <v>4</v>
      </c>
      <c r="B487" s="75">
        <v>461</v>
      </c>
      <c r="C487" s="143"/>
      <c r="D487" s="144" t="s">
        <v>159</v>
      </c>
      <c r="E487" s="153">
        <f t="shared" si="941"/>
        <v>250</v>
      </c>
      <c r="F487" s="153">
        <f t="shared" si="942"/>
        <v>1</v>
      </c>
      <c r="G487" s="145">
        <f t="shared" si="935"/>
        <v>20</v>
      </c>
      <c r="H487" s="160">
        <f t="shared" si="938"/>
        <v>20</v>
      </c>
      <c r="I487" s="166" t="str">
        <f>IFERROR(IF(CEILING($H487*I479,1)=0,"",CEILING($H487*I479,1)),"")</f>
        <v/>
      </c>
      <c r="J487" s="145">
        <f t="shared" ref="J487:R487" si="945">IFERROR(IF(CEILING($H487*J479,1)=0,"",CEILING($H487*J479,1)),"")</f>
        <v>6</v>
      </c>
      <c r="K487" s="145">
        <f t="shared" si="945"/>
        <v>4</v>
      </c>
      <c r="L487" s="145">
        <f t="shared" ref="L487" si="946">IFERROR(IF(CEILING($H487*L479,1)=0,"",CEILING($H487*L479,1)),"")</f>
        <v>1</v>
      </c>
      <c r="M487" s="145">
        <f t="shared" si="945"/>
        <v>1</v>
      </c>
      <c r="N487" s="145" t="str">
        <f t="shared" si="945"/>
        <v/>
      </c>
      <c r="O487" s="145">
        <f t="shared" si="945"/>
        <v>4</v>
      </c>
      <c r="P487" s="145">
        <f t="shared" si="945"/>
        <v>4</v>
      </c>
      <c r="Q487" s="145">
        <f t="shared" si="945"/>
        <v>2</v>
      </c>
      <c r="R487" s="167">
        <f t="shared" si="945"/>
        <v>2</v>
      </c>
    </row>
    <row r="488" spans="1:19" x14ac:dyDescent="0.2">
      <c r="A488" s="118">
        <v>5</v>
      </c>
      <c r="B488" s="75">
        <v>462</v>
      </c>
      <c r="C488" s="143"/>
      <c r="D488" s="144" t="s">
        <v>160</v>
      </c>
      <c r="E488" s="153">
        <f t="shared" si="941"/>
        <v>250</v>
      </c>
      <c r="F488" s="153">
        <f t="shared" si="942"/>
        <v>1</v>
      </c>
      <c r="G488" s="145">
        <f t="shared" si="935"/>
        <v>10</v>
      </c>
      <c r="H488" s="160">
        <f t="shared" si="938"/>
        <v>10</v>
      </c>
      <c r="I488" s="166" t="str">
        <f>IFERROR(IF(CEILING($H488*I479,1)=0,"",CEILING($H488*I479,1)),"")</f>
        <v/>
      </c>
      <c r="J488" s="145">
        <f t="shared" ref="J488:R488" si="947">IFERROR(IF(CEILING($H488*J479,1)=0,"",CEILING($H488*J479,1)),"")</f>
        <v>3</v>
      </c>
      <c r="K488" s="145">
        <f t="shared" si="947"/>
        <v>2</v>
      </c>
      <c r="L488" s="145">
        <f t="shared" ref="L488" si="948">IFERROR(IF(CEILING($H488*L479,1)=0,"",CEILING($H488*L479,1)),"")</f>
        <v>1</v>
      </c>
      <c r="M488" s="145">
        <f t="shared" si="947"/>
        <v>1</v>
      </c>
      <c r="N488" s="145" t="str">
        <f t="shared" si="947"/>
        <v/>
      </c>
      <c r="O488" s="145">
        <f t="shared" si="947"/>
        <v>2</v>
      </c>
      <c r="P488" s="145">
        <f t="shared" si="947"/>
        <v>2</v>
      </c>
      <c r="Q488" s="145">
        <f t="shared" si="947"/>
        <v>1</v>
      </c>
      <c r="R488" s="167">
        <f t="shared" si="947"/>
        <v>1</v>
      </c>
    </row>
    <row r="489" spans="1:19" x14ac:dyDescent="0.2">
      <c r="A489" s="118">
        <v>6</v>
      </c>
      <c r="B489" s="75">
        <v>463</v>
      </c>
      <c r="C489" s="143"/>
      <c r="D489" s="144" t="s">
        <v>161</v>
      </c>
      <c r="E489" s="153">
        <f t="shared" si="941"/>
        <v>250</v>
      </c>
      <c r="F489" s="153">
        <f t="shared" si="942"/>
        <v>1</v>
      </c>
      <c r="G489" s="145">
        <f t="shared" si="935"/>
        <v>30</v>
      </c>
      <c r="H489" s="160">
        <f t="shared" si="938"/>
        <v>30</v>
      </c>
      <c r="I489" s="166" t="str">
        <f>IFERROR(IF(CEILING($H489*I479,1)=0,"",CEILING($H489*I479,1)),"")</f>
        <v/>
      </c>
      <c r="J489" s="145">
        <f t="shared" ref="J489:R489" si="949">IFERROR(IF(CEILING($H489*J479,1)=0,"",CEILING($H489*J479,1)),"")</f>
        <v>9</v>
      </c>
      <c r="K489" s="145">
        <f t="shared" si="949"/>
        <v>6</v>
      </c>
      <c r="L489" s="145">
        <f t="shared" ref="L489" si="950">IFERROR(IF(CEILING($H489*L479,1)=0,"",CEILING($H489*L479,1)),"")</f>
        <v>2</v>
      </c>
      <c r="M489" s="145">
        <f t="shared" si="949"/>
        <v>2</v>
      </c>
      <c r="N489" s="145" t="str">
        <f t="shared" si="949"/>
        <v/>
      </c>
      <c r="O489" s="145">
        <f t="shared" si="949"/>
        <v>6</v>
      </c>
      <c r="P489" s="145">
        <f t="shared" si="949"/>
        <v>6</v>
      </c>
      <c r="Q489" s="145">
        <f t="shared" si="949"/>
        <v>3</v>
      </c>
      <c r="R489" s="167">
        <f t="shared" si="949"/>
        <v>3</v>
      </c>
    </row>
    <row r="490" spans="1:19" x14ac:dyDescent="0.2">
      <c r="A490" s="118">
        <v>7</v>
      </c>
      <c r="B490" s="75">
        <v>464</v>
      </c>
      <c r="C490" s="143"/>
      <c r="D490" s="144" t="s">
        <v>162</v>
      </c>
      <c r="E490" s="153">
        <f t="shared" si="941"/>
        <v>250</v>
      </c>
      <c r="F490" s="153">
        <f t="shared" si="942"/>
        <v>1</v>
      </c>
      <c r="G490" s="145">
        <f t="shared" si="935"/>
        <v>20</v>
      </c>
      <c r="H490" s="160">
        <f t="shared" si="938"/>
        <v>20</v>
      </c>
      <c r="I490" s="166" t="str">
        <f>IFERROR(IF(CEILING($H490*I479,1)=0,"",CEILING($H490*I479,1)),"")</f>
        <v/>
      </c>
      <c r="J490" s="145">
        <f t="shared" ref="J490:R490" si="951">IFERROR(IF(CEILING($H490*J479,1)=0,"",CEILING($H490*J479,1)),"")</f>
        <v>6</v>
      </c>
      <c r="K490" s="145">
        <f t="shared" si="951"/>
        <v>4</v>
      </c>
      <c r="L490" s="145">
        <f t="shared" ref="L490" si="952">IFERROR(IF(CEILING($H490*L479,1)=0,"",CEILING($H490*L479,1)),"")</f>
        <v>1</v>
      </c>
      <c r="M490" s="145">
        <f t="shared" si="951"/>
        <v>1</v>
      </c>
      <c r="N490" s="145" t="str">
        <f t="shared" si="951"/>
        <v/>
      </c>
      <c r="O490" s="145">
        <f t="shared" si="951"/>
        <v>4</v>
      </c>
      <c r="P490" s="145">
        <f t="shared" si="951"/>
        <v>4</v>
      </c>
      <c r="Q490" s="145">
        <f t="shared" si="951"/>
        <v>2</v>
      </c>
      <c r="R490" s="167">
        <f t="shared" si="951"/>
        <v>2</v>
      </c>
    </row>
    <row r="491" spans="1:19" x14ac:dyDescent="0.2">
      <c r="A491" s="118">
        <v>8</v>
      </c>
      <c r="B491" s="75">
        <v>465</v>
      </c>
      <c r="C491" s="143"/>
      <c r="D491" s="144" t="s">
        <v>163</v>
      </c>
      <c r="E491" s="153">
        <f t="shared" si="941"/>
        <v>250</v>
      </c>
      <c r="F491" s="153">
        <f t="shared" si="942"/>
        <v>1</v>
      </c>
      <c r="G491" s="145">
        <f t="shared" si="935"/>
        <v>20</v>
      </c>
      <c r="H491" s="160">
        <f t="shared" si="938"/>
        <v>20</v>
      </c>
      <c r="I491" s="166" t="str">
        <f>IFERROR(IF(CEILING($H491*I479,1)=0,"",CEILING($H491*I479,1)),"")</f>
        <v/>
      </c>
      <c r="J491" s="145">
        <f t="shared" ref="J491:R491" si="953">IFERROR(IF(CEILING($H491*J479,1)=0,"",CEILING($H491*J479,1)),"")</f>
        <v>6</v>
      </c>
      <c r="K491" s="145">
        <f t="shared" si="953"/>
        <v>4</v>
      </c>
      <c r="L491" s="145">
        <f t="shared" ref="L491" si="954">IFERROR(IF(CEILING($H491*L479,1)=0,"",CEILING($H491*L479,1)),"")</f>
        <v>1</v>
      </c>
      <c r="M491" s="145">
        <f t="shared" si="953"/>
        <v>1</v>
      </c>
      <c r="N491" s="145" t="str">
        <f t="shared" si="953"/>
        <v/>
      </c>
      <c r="O491" s="145">
        <f t="shared" si="953"/>
        <v>4</v>
      </c>
      <c r="P491" s="145">
        <f t="shared" si="953"/>
        <v>4</v>
      </c>
      <c r="Q491" s="145">
        <f t="shared" si="953"/>
        <v>2</v>
      </c>
      <c r="R491" s="167">
        <f t="shared" si="953"/>
        <v>2</v>
      </c>
    </row>
    <row r="492" spans="1:19" x14ac:dyDescent="0.2">
      <c r="A492" s="118">
        <v>9</v>
      </c>
      <c r="B492" s="75">
        <v>466</v>
      </c>
      <c r="C492" s="143"/>
      <c r="D492" s="144" t="s">
        <v>164</v>
      </c>
      <c r="E492" s="153">
        <f t="shared" si="941"/>
        <v>250</v>
      </c>
      <c r="F492" s="153">
        <f t="shared" si="942"/>
        <v>1</v>
      </c>
      <c r="G492" s="145">
        <f t="shared" si="935"/>
        <v>10</v>
      </c>
      <c r="H492" s="160">
        <f t="shared" si="938"/>
        <v>10</v>
      </c>
      <c r="I492" s="166" t="str">
        <f>IFERROR(IF(CEILING($H492*I479,1)=0,"",CEILING($H492*I479,1)),"")</f>
        <v/>
      </c>
      <c r="J492" s="145">
        <f t="shared" ref="J492:R492" si="955">IFERROR(IF(CEILING($H492*J479,1)=0,"",CEILING($H492*J479,1)),"")</f>
        <v>3</v>
      </c>
      <c r="K492" s="145">
        <f t="shared" si="955"/>
        <v>2</v>
      </c>
      <c r="L492" s="145">
        <f t="shared" ref="L492" si="956">IFERROR(IF(CEILING($H492*L479,1)=0,"",CEILING($H492*L479,1)),"")</f>
        <v>1</v>
      </c>
      <c r="M492" s="145">
        <f t="shared" si="955"/>
        <v>1</v>
      </c>
      <c r="N492" s="145" t="str">
        <f t="shared" si="955"/>
        <v/>
      </c>
      <c r="O492" s="145">
        <f t="shared" si="955"/>
        <v>2</v>
      </c>
      <c r="P492" s="145">
        <f t="shared" si="955"/>
        <v>2</v>
      </c>
      <c r="Q492" s="145">
        <f t="shared" si="955"/>
        <v>1</v>
      </c>
      <c r="R492" s="167">
        <f t="shared" si="955"/>
        <v>1</v>
      </c>
    </row>
    <row r="493" spans="1:19" x14ac:dyDescent="0.2">
      <c r="A493" s="118">
        <v>10</v>
      </c>
      <c r="B493" s="75">
        <v>467</v>
      </c>
      <c r="C493" s="143"/>
      <c r="D493" s="144" t="s">
        <v>165</v>
      </c>
      <c r="E493" s="153">
        <f t="shared" si="941"/>
        <v>250</v>
      </c>
      <c r="F493" s="153">
        <f t="shared" si="942"/>
        <v>1</v>
      </c>
      <c r="G493" s="145">
        <f t="shared" si="935"/>
        <v>120</v>
      </c>
      <c r="H493" s="160">
        <f t="shared" si="938"/>
        <v>120</v>
      </c>
      <c r="I493" s="166" t="str">
        <f>IFERROR(IF(CEILING($H493*I479,1)=0,"",CEILING($H493*I479,1)),"")</f>
        <v/>
      </c>
      <c r="J493" s="145">
        <f t="shared" ref="J493:R493" si="957">IFERROR(IF(CEILING($H493*J479,1)=0,"",CEILING($H493*J479,1)),"")</f>
        <v>36</v>
      </c>
      <c r="K493" s="145">
        <f t="shared" si="957"/>
        <v>24</v>
      </c>
      <c r="L493" s="145">
        <f t="shared" ref="L493" si="958">IFERROR(IF(CEILING($H493*L479,1)=0,"",CEILING($H493*L479,1)),"")</f>
        <v>7</v>
      </c>
      <c r="M493" s="145">
        <f t="shared" si="957"/>
        <v>6</v>
      </c>
      <c r="N493" s="145" t="str">
        <f t="shared" si="957"/>
        <v/>
      </c>
      <c r="O493" s="145">
        <f t="shared" si="957"/>
        <v>24</v>
      </c>
      <c r="P493" s="145">
        <f t="shared" si="957"/>
        <v>24</v>
      </c>
      <c r="Q493" s="145">
        <f t="shared" si="957"/>
        <v>12</v>
      </c>
      <c r="R493" s="167">
        <f t="shared" si="957"/>
        <v>12</v>
      </c>
    </row>
    <row r="494" spans="1:19" x14ac:dyDescent="0.2">
      <c r="A494" s="118">
        <v>11</v>
      </c>
      <c r="B494" s="75">
        <v>468</v>
      </c>
      <c r="C494" s="143"/>
      <c r="D494" s="144" t="s">
        <v>166</v>
      </c>
      <c r="E494" s="153">
        <f t="shared" si="941"/>
        <v>250</v>
      </c>
      <c r="F494" s="153">
        <f t="shared" si="942"/>
        <v>1</v>
      </c>
      <c r="G494" s="145">
        <f t="shared" si="935"/>
        <v>30</v>
      </c>
      <c r="H494" s="160">
        <f t="shared" si="938"/>
        <v>30</v>
      </c>
      <c r="I494" s="166" t="str">
        <f>IFERROR(IF(CEILING($H494*I479,1)=0,"",CEILING($H494*I479,1)),"")</f>
        <v/>
      </c>
      <c r="J494" s="145">
        <f t="shared" ref="J494:R494" si="959">IFERROR(IF(CEILING($H494*J479,1)=0,"",CEILING($H494*J479,1)),"")</f>
        <v>9</v>
      </c>
      <c r="K494" s="145">
        <f t="shared" si="959"/>
        <v>6</v>
      </c>
      <c r="L494" s="145">
        <f t="shared" ref="L494" si="960">IFERROR(IF(CEILING($H494*L479,1)=0,"",CEILING($H494*L479,1)),"")</f>
        <v>2</v>
      </c>
      <c r="M494" s="145">
        <f t="shared" si="959"/>
        <v>2</v>
      </c>
      <c r="N494" s="145" t="str">
        <f t="shared" si="959"/>
        <v/>
      </c>
      <c r="O494" s="145">
        <f t="shared" si="959"/>
        <v>6</v>
      </c>
      <c r="P494" s="145">
        <f t="shared" si="959"/>
        <v>6</v>
      </c>
      <c r="Q494" s="145">
        <f t="shared" si="959"/>
        <v>3</v>
      </c>
      <c r="R494" s="167">
        <f t="shared" si="959"/>
        <v>3</v>
      </c>
    </row>
    <row r="495" spans="1:19" x14ac:dyDescent="0.2">
      <c r="A495" s="118">
        <v>12</v>
      </c>
      <c r="B495" s="75">
        <v>469</v>
      </c>
      <c r="C495" s="143"/>
      <c r="D495" s="144" t="s">
        <v>167</v>
      </c>
      <c r="E495" s="153">
        <f t="shared" si="941"/>
        <v>250</v>
      </c>
      <c r="F495" s="153">
        <f t="shared" si="942"/>
        <v>1</v>
      </c>
      <c r="G495" s="145">
        <f t="shared" si="935"/>
        <v>60</v>
      </c>
      <c r="H495" s="160">
        <f t="shared" si="938"/>
        <v>60</v>
      </c>
      <c r="I495" s="166" t="str">
        <f>IFERROR(IF(CEILING($H495*I479,1)=0,"",CEILING($H495*I479,1)),"")</f>
        <v/>
      </c>
      <c r="J495" s="145">
        <f t="shared" ref="J495:R495" si="961">IFERROR(IF(CEILING($H495*J479,1)=0,"",CEILING($H495*J479,1)),"")</f>
        <v>18</v>
      </c>
      <c r="K495" s="145">
        <f t="shared" si="961"/>
        <v>12</v>
      </c>
      <c r="L495" s="145">
        <f t="shared" ref="L495" si="962">IFERROR(IF(CEILING($H495*L479,1)=0,"",CEILING($H495*L479,1)),"")</f>
        <v>3</v>
      </c>
      <c r="M495" s="145">
        <f t="shared" si="961"/>
        <v>3</v>
      </c>
      <c r="N495" s="145" t="str">
        <f t="shared" si="961"/>
        <v/>
      </c>
      <c r="O495" s="145">
        <f t="shared" si="961"/>
        <v>12</v>
      </c>
      <c r="P495" s="145">
        <f t="shared" si="961"/>
        <v>12</v>
      </c>
      <c r="Q495" s="145">
        <f t="shared" si="961"/>
        <v>7</v>
      </c>
      <c r="R495" s="167">
        <f t="shared" si="961"/>
        <v>6</v>
      </c>
    </row>
    <row r="496" spans="1:19" x14ac:dyDescent="0.2">
      <c r="A496" s="118">
        <v>13</v>
      </c>
      <c r="B496" s="75">
        <v>470</v>
      </c>
      <c r="C496" s="143"/>
      <c r="D496" s="144" t="s">
        <v>168</v>
      </c>
      <c r="E496" s="153">
        <f t="shared" si="941"/>
        <v>250</v>
      </c>
      <c r="F496" s="153">
        <f t="shared" si="942"/>
        <v>1</v>
      </c>
      <c r="G496" s="145">
        <f t="shared" si="935"/>
        <v>30</v>
      </c>
      <c r="H496" s="160">
        <f t="shared" si="938"/>
        <v>30</v>
      </c>
      <c r="I496" s="166" t="str">
        <f>IFERROR(IF(CEILING($H496*I479,1)=0,"",CEILING($H496*I479,1)),"")</f>
        <v/>
      </c>
      <c r="J496" s="145">
        <f t="shared" ref="J496:R496" si="963">IFERROR(IF(CEILING($H496*J479,1)=0,"",CEILING($H496*J479,1)),"")</f>
        <v>9</v>
      </c>
      <c r="K496" s="145">
        <f t="shared" si="963"/>
        <v>6</v>
      </c>
      <c r="L496" s="145">
        <f t="shared" ref="L496" si="964">IFERROR(IF(CEILING($H496*L479,1)=0,"",CEILING($H496*L479,1)),"")</f>
        <v>2</v>
      </c>
      <c r="M496" s="145">
        <f t="shared" si="963"/>
        <v>2</v>
      </c>
      <c r="N496" s="145" t="str">
        <f t="shared" si="963"/>
        <v/>
      </c>
      <c r="O496" s="145">
        <f t="shared" si="963"/>
        <v>6</v>
      </c>
      <c r="P496" s="145">
        <f t="shared" si="963"/>
        <v>6</v>
      </c>
      <c r="Q496" s="145">
        <f t="shared" si="963"/>
        <v>3</v>
      </c>
      <c r="R496" s="167">
        <f t="shared" si="963"/>
        <v>3</v>
      </c>
    </row>
    <row r="497" spans="1:18" x14ac:dyDescent="0.2">
      <c r="A497" s="118">
        <v>14</v>
      </c>
      <c r="B497" s="75">
        <v>471</v>
      </c>
      <c r="C497" s="143"/>
      <c r="D497" s="144" t="s">
        <v>169</v>
      </c>
      <c r="E497" s="153">
        <f t="shared" si="941"/>
        <v>250</v>
      </c>
      <c r="F497" s="153">
        <f t="shared" si="942"/>
        <v>1</v>
      </c>
      <c r="G497" s="145">
        <f t="shared" si="935"/>
        <v>120</v>
      </c>
      <c r="H497" s="160">
        <f t="shared" si="938"/>
        <v>120</v>
      </c>
      <c r="I497" s="166" t="str">
        <f>IFERROR(IF(CEILING($H497*I479,1)=0,"",CEILING($H497*I479,1)),"")</f>
        <v/>
      </c>
      <c r="J497" s="145">
        <f t="shared" ref="J497:R497" si="965">IFERROR(IF(CEILING($H497*J479,1)=0,"",CEILING($H497*J479,1)),"")</f>
        <v>36</v>
      </c>
      <c r="K497" s="145">
        <f t="shared" si="965"/>
        <v>24</v>
      </c>
      <c r="L497" s="145">
        <f t="shared" ref="L497" si="966">IFERROR(IF(CEILING($H497*L479,1)=0,"",CEILING($H497*L479,1)),"")</f>
        <v>7</v>
      </c>
      <c r="M497" s="145">
        <f t="shared" si="965"/>
        <v>6</v>
      </c>
      <c r="N497" s="145" t="str">
        <f t="shared" si="965"/>
        <v/>
      </c>
      <c r="O497" s="145">
        <f t="shared" si="965"/>
        <v>24</v>
      </c>
      <c r="P497" s="145">
        <f t="shared" si="965"/>
        <v>24</v>
      </c>
      <c r="Q497" s="145">
        <f t="shared" si="965"/>
        <v>12</v>
      </c>
      <c r="R497" s="167">
        <f t="shared" si="965"/>
        <v>12</v>
      </c>
    </row>
    <row r="498" spans="1:18" x14ac:dyDescent="0.2">
      <c r="A498" s="118">
        <v>15</v>
      </c>
      <c r="B498" s="75">
        <v>472</v>
      </c>
      <c r="C498" s="143"/>
      <c r="D498" s="144" t="s">
        <v>170</v>
      </c>
      <c r="E498" s="153">
        <f t="shared" si="941"/>
        <v>250</v>
      </c>
      <c r="F498" s="153">
        <f t="shared" si="942"/>
        <v>1</v>
      </c>
      <c r="G498" s="145">
        <f t="shared" si="935"/>
        <v>40</v>
      </c>
      <c r="H498" s="160">
        <f t="shared" si="938"/>
        <v>40</v>
      </c>
      <c r="I498" s="166" t="str">
        <f>IFERROR(IF(CEILING($H498*I479,1)=0,"",CEILING($H498*I479,1)),"")</f>
        <v/>
      </c>
      <c r="J498" s="145">
        <f t="shared" ref="J498:R498" si="967">IFERROR(IF(CEILING($H498*J479,1)=0,"",CEILING($H498*J479,1)),"")</f>
        <v>12</v>
      </c>
      <c r="K498" s="145">
        <f t="shared" si="967"/>
        <v>8</v>
      </c>
      <c r="L498" s="145">
        <f t="shared" ref="L498" si="968">IFERROR(IF(CEILING($H498*L479,1)=0,"",CEILING($H498*L479,1)),"")</f>
        <v>2</v>
      </c>
      <c r="M498" s="145">
        <f t="shared" si="967"/>
        <v>2</v>
      </c>
      <c r="N498" s="145" t="str">
        <f t="shared" si="967"/>
        <v/>
      </c>
      <c r="O498" s="145">
        <f t="shared" si="967"/>
        <v>8</v>
      </c>
      <c r="P498" s="145">
        <f t="shared" si="967"/>
        <v>8</v>
      </c>
      <c r="Q498" s="145">
        <f t="shared" si="967"/>
        <v>4</v>
      </c>
      <c r="R498" s="167">
        <f t="shared" si="967"/>
        <v>4</v>
      </c>
    </row>
    <row r="499" spans="1:18" x14ac:dyDescent="0.2">
      <c r="A499" s="118">
        <v>16</v>
      </c>
      <c r="B499" s="75">
        <v>473</v>
      </c>
      <c r="C499" s="143"/>
      <c r="D499" s="144" t="s">
        <v>171</v>
      </c>
      <c r="E499" s="153">
        <f t="shared" si="941"/>
        <v>250</v>
      </c>
      <c r="F499" s="153">
        <f t="shared" si="942"/>
        <v>1</v>
      </c>
      <c r="G499" s="145">
        <f t="shared" si="935"/>
        <v>120</v>
      </c>
      <c r="H499" s="160">
        <f t="shared" si="938"/>
        <v>120</v>
      </c>
      <c r="I499" s="166" t="str">
        <f t="shared" ref="I499:R499" si="969">IFERROR(IF(CEILING($H499*I479,1)=0,"",CEILING($H499*I479,1)),"")</f>
        <v/>
      </c>
      <c r="J499" s="145">
        <f t="shared" si="969"/>
        <v>36</v>
      </c>
      <c r="K499" s="145">
        <f t="shared" si="969"/>
        <v>24</v>
      </c>
      <c r="L499" s="145">
        <f t="shared" ref="L499" si="970">IFERROR(IF(CEILING($H499*L479,1)=0,"",CEILING($H499*L479,1)),"")</f>
        <v>7</v>
      </c>
      <c r="M499" s="145">
        <f t="shared" si="969"/>
        <v>6</v>
      </c>
      <c r="N499" s="145" t="str">
        <f t="shared" si="969"/>
        <v/>
      </c>
      <c r="O499" s="145">
        <f t="shared" si="969"/>
        <v>24</v>
      </c>
      <c r="P499" s="145">
        <f t="shared" si="969"/>
        <v>24</v>
      </c>
      <c r="Q499" s="145">
        <f t="shared" si="969"/>
        <v>12</v>
      </c>
      <c r="R499" s="167">
        <f t="shared" si="969"/>
        <v>12</v>
      </c>
    </row>
    <row r="500" spans="1:18" x14ac:dyDescent="0.2">
      <c r="A500" s="118">
        <v>17</v>
      </c>
      <c r="B500" s="75">
        <v>474</v>
      </c>
      <c r="C500" s="143"/>
      <c r="D500" s="144" t="s">
        <v>172</v>
      </c>
      <c r="E500" s="153">
        <f t="shared" si="941"/>
        <v>250</v>
      </c>
      <c r="F500" s="153">
        <f t="shared" si="942"/>
        <v>1</v>
      </c>
      <c r="G500" s="145">
        <f t="shared" si="935"/>
        <v>40</v>
      </c>
      <c r="H500" s="160">
        <f t="shared" si="938"/>
        <v>40</v>
      </c>
      <c r="I500" s="166" t="str">
        <f t="shared" ref="I500:R500" si="971">IFERROR(IF(CEILING($H500*I479,1)=0,"",CEILING($H500*I479,1)),"")</f>
        <v/>
      </c>
      <c r="J500" s="145">
        <f t="shared" si="971"/>
        <v>12</v>
      </c>
      <c r="K500" s="145">
        <f t="shared" si="971"/>
        <v>8</v>
      </c>
      <c r="L500" s="145">
        <f t="shared" ref="L500" si="972">IFERROR(IF(CEILING($H500*L479,1)=0,"",CEILING($H500*L479,1)),"")</f>
        <v>2</v>
      </c>
      <c r="M500" s="145">
        <f t="shared" si="971"/>
        <v>2</v>
      </c>
      <c r="N500" s="145" t="str">
        <f t="shared" si="971"/>
        <v/>
      </c>
      <c r="O500" s="145">
        <f t="shared" si="971"/>
        <v>8</v>
      </c>
      <c r="P500" s="145">
        <f t="shared" si="971"/>
        <v>8</v>
      </c>
      <c r="Q500" s="145">
        <f t="shared" si="971"/>
        <v>4</v>
      </c>
      <c r="R500" s="167">
        <f t="shared" si="971"/>
        <v>4</v>
      </c>
    </row>
    <row r="501" spans="1:18" x14ac:dyDescent="0.2">
      <c r="A501" s="118">
        <v>18</v>
      </c>
      <c r="B501" s="75">
        <v>475</v>
      </c>
      <c r="C501" s="143"/>
      <c r="D501" s="144" t="s">
        <v>173</v>
      </c>
      <c r="E501" s="153">
        <f t="shared" si="941"/>
        <v>250</v>
      </c>
      <c r="F501" s="153">
        <f t="shared" si="942"/>
        <v>1</v>
      </c>
      <c r="G501" s="145">
        <f t="shared" si="935"/>
        <v>200</v>
      </c>
      <c r="H501" s="160">
        <f t="shared" si="938"/>
        <v>200</v>
      </c>
      <c r="I501" s="166" t="str">
        <f t="shared" ref="I501:R501" si="973">IFERROR(IF(CEILING($H501*I479,1)=0,"",CEILING($H501*I479,1)),"")</f>
        <v/>
      </c>
      <c r="J501" s="145">
        <f t="shared" si="973"/>
        <v>60</v>
      </c>
      <c r="K501" s="145">
        <f t="shared" si="973"/>
        <v>40</v>
      </c>
      <c r="L501" s="145">
        <f t="shared" ref="L501" si="974">IFERROR(IF(CEILING($H501*L479,1)=0,"",CEILING($H501*L479,1)),"")</f>
        <v>10</v>
      </c>
      <c r="M501" s="145">
        <f t="shared" si="973"/>
        <v>10</v>
      </c>
      <c r="N501" s="145" t="str">
        <f t="shared" si="973"/>
        <v/>
      </c>
      <c r="O501" s="145">
        <f t="shared" si="973"/>
        <v>40</v>
      </c>
      <c r="P501" s="145">
        <f t="shared" si="973"/>
        <v>40</v>
      </c>
      <c r="Q501" s="145">
        <f t="shared" si="973"/>
        <v>20</v>
      </c>
      <c r="R501" s="167">
        <f t="shared" si="973"/>
        <v>20</v>
      </c>
    </row>
    <row r="502" spans="1:18" x14ac:dyDescent="0.2">
      <c r="A502" s="118">
        <v>19</v>
      </c>
      <c r="B502" s="75">
        <v>476</v>
      </c>
      <c r="C502" s="143"/>
      <c r="D502" s="144" t="s">
        <v>174</v>
      </c>
      <c r="E502" s="153">
        <f t="shared" si="941"/>
        <v>250</v>
      </c>
      <c r="F502" s="153">
        <f t="shared" si="942"/>
        <v>1</v>
      </c>
      <c r="G502" s="145">
        <f t="shared" si="935"/>
        <v>40</v>
      </c>
      <c r="H502" s="160">
        <f t="shared" si="938"/>
        <v>40</v>
      </c>
      <c r="I502" s="166" t="str">
        <f t="shared" ref="I502:R502" si="975">IFERROR(IF(CEILING($H502*I479,1)=0,"",CEILING($H502*I479,1)),"")</f>
        <v/>
      </c>
      <c r="J502" s="145">
        <f t="shared" si="975"/>
        <v>12</v>
      </c>
      <c r="K502" s="145">
        <f t="shared" si="975"/>
        <v>8</v>
      </c>
      <c r="L502" s="145">
        <f t="shared" ref="L502" si="976">IFERROR(IF(CEILING($H502*L479,1)=0,"",CEILING($H502*L479,1)),"")</f>
        <v>2</v>
      </c>
      <c r="M502" s="145">
        <f t="shared" si="975"/>
        <v>2</v>
      </c>
      <c r="N502" s="145" t="str">
        <f t="shared" si="975"/>
        <v/>
      </c>
      <c r="O502" s="145">
        <f t="shared" si="975"/>
        <v>8</v>
      </c>
      <c r="P502" s="145">
        <f t="shared" si="975"/>
        <v>8</v>
      </c>
      <c r="Q502" s="145">
        <f t="shared" si="975"/>
        <v>4</v>
      </c>
      <c r="R502" s="167">
        <f t="shared" si="975"/>
        <v>4</v>
      </c>
    </row>
    <row r="503" spans="1:18" x14ac:dyDescent="0.2">
      <c r="A503" s="118">
        <v>20</v>
      </c>
      <c r="B503" s="75">
        <v>477</v>
      </c>
      <c r="C503" s="143"/>
      <c r="D503" s="144" t="s">
        <v>175</v>
      </c>
      <c r="E503" s="153">
        <f t="shared" si="941"/>
        <v>250</v>
      </c>
      <c r="F503" s="153">
        <f t="shared" si="942"/>
        <v>1</v>
      </c>
      <c r="G503" s="145">
        <f t="shared" si="935"/>
        <v>80</v>
      </c>
      <c r="H503" s="160">
        <f t="shared" si="938"/>
        <v>80</v>
      </c>
      <c r="I503" s="166" t="str">
        <f t="shared" ref="I503:R503" si="977">IFERROR(IF(CEILING($H503*I479,1)=0,"",CEILING($H503*I479,1)),"")</f>
        <v/>
      </c>
      <c r="J503" s="145">
        <f t="shared" si="977"/>
        <v>24</v>
      </c>
      <c r="K503" s="145">
        <f t="shared" si="977"/>
        <v>16</v>
      </c>
      <c r="L503" s="145">
        <f t="shared" ref="L503" si="978">IFERROR(IF(CEILING($H503*L479,1)=0,"",CEILING($H503*L479,1)),"")</f>
        <v>4</v>
      </c>
      <c r="M503" s="145">
        <f t="shared" si="977"/>
        <v>4</v>
      </c>
      <c r="N503" s="145" t="str">
        <f t="shared" si="977"/>
        <v/>
      </c>
      <c r="O503" s="145">
        <f t="shared" si="977"/>
        <v>16</v>
      </c>
      <c r="P503" s="145">
        <f t="shared" si="977"/>
        <v>16</v>
      </c>
      <c r="Q503" s="145">
        <f t="shared" si="977"/>
        <v>9</v>
      </c>
      <c r="R503" s="167">
        <f t="shared" si="977"/>
        <v>8</v>
      </c>
    </row>
    <row r="504" spans="1:18" x14ac:dyDescent="0.2">
      <c r="A504" s="118">
        <v>21</v>
      </c>
      <c r="B504" s="75">
        <v>478</v>
      </c>
      <c r="C504" s="143"/>
      <c r="D504" s="144" t="s">
        <v>176</v>
      </c>
      <c r="E504" s="153">
        <f t="shared" si="941"/>
        <v>250</v>
      </c>
      <c r="F504" s="153">
        <f t="shared" si="942"/>
        <v>1</v>
      </c>
      <c r="G504" s="145">
        <f t="shared" si="935"/>
        <v>200</v>
      </c>
      <c r="H504" s="160">
        <f t="shared" si="938"/>
        <v>200</v>
      </c>
      <c r="I504" s="166" t="str">
        <f t="shared" ref="I504:R504" si="979">IFERROR(IF(CEILING($H504*I479,1)=0,"",CEILING($H504*I479,1)),"")</f>
        <v/>
      </c>
      <c r="J504" s="145">
        <f t="shared" si="979"/>
        <v>60</v>
      </c>
      <c r="K504" s="145">
        <f t="shared" si="979"/>
        <v>40</v>
      </c>
      <c r="L504" s="145">
        <f t="shared" ref="L504" si="980">IFERROR(IF(CEILING($H504*L479,1)=0,"",CEILING($H504*L479,1)),"")</f>
        <v>10</v>
      </c>
      <c r="M504" s="145">
        <f t="shared" si="979"/>
        <v>10</v>
      </c>
      <c r="N504" s="145" t="str">
        <f t="shared" si="979"/>
        <v/>
      </c>
      <c r="O504" s="145">
        <f t="shared" si="979"/>
        <v>40</v>
      </c>
      <c r="P504" s="145">
        <f t="shared" si="979"/>
        <v>40</v>
      </c>
      <c r="Q504" s="145">
        <f t="shared" si="979"/>
        <v>20</v>
      </c>
      <c r="R504" s="167">
        <f t="shared" si="979"/>
        <v>20</v>
      </c>
    </row>
    <row r="505" spans="1:18" x14ac:dyDescent="0.2">
      <c r="A505" s="118">
        <v>22</v>
      </c>
      <c r="B505" s="75">
        <v>479</v>
      </c>
      <c r="C505" s="143"/>
      <c r="D505" s="144" t="s">
        <v>177</v>
      </c>
      <c r="E505" s="153">
        <f t="shared" si="941"/>
        <v>250</v>
      </c>
      <c r="F505" s="153">
        <f t="shared" si="942"/>
        <v>1</v>
      </c>
      <c r="G505" s="145">
        <f t="shared" si="935"/>
        <v>40</v>
      </c>
      <c r="H505" s="160">
        <f t="shared" si="938"/>
        <v>40</v>
      </c>
      <c r="I505" s="166" t="str">
        <f t="shared" ref="I505:R505" si="981">IFERROR(IF(CEILING($H505*I479,1)=0,"",CEILING($H505*I479,1)),"")</f>
        <v/>
      </c>
      <c r="J505" s="145">
        <f t="shared" si="981"/>
        <v>12</v>
      </c>
      <c r="K505" s="145">
        <f t="shared" si="981"/>
        <v>8</v>
      </c>
      <c r="L505" s="145">
        <f t="shared" ref="L505" si="982">IFERROR(IF(CEILING($H505*L479,1)=0,"",CEILING($H505*L479,1)),"")</f>
        <v>2</v>
      </c>
      <c r="M505" s="145">
        <f t="shared" si="981"/>
        <v>2</v>
      </c>
      <c r="N505" s="145" t="str">
        <f t="shared" si="981"/>
        <v/>
      </c>
      <c r="O505" s="145">
        <f t="shared" si="981"/>
        <v>8</v>
      </c>
      <c r="P505" s="145">
        <f t="shared" si="981"/>
        <v>8</v>
      </c>
      <c r="Q505" s="145">
        <f t="shared" si="981"/>
        <v>4</v>
      </c>
      <c r="R505" s="167">
        <f t="shared" si="981"/>
        <v>4</v>
      </c>
    </row>
    <row r="506" spans="1:18" x14ac:dyDescent="0.2">
      <c r="A506" s="118">
        <v>23</v>
      </c>
      <c r="B506" s="75">
        <v>480</v>
      </c>
      <c r="C506" s="143"/>
      <c r="D506" s="144" t="s">
        <v>178</v>
      </c>
      <c r="E506" s="153">
        <f t="shared" si="941"/>
        <v>250</v>
      </c>
      <c r="F506" s="153">
        <f t="shared" si="942"/>
        <v>1</v>
      </c>
      <c r="G506" s="145">
        <f t="shared" si="935"/>
        <v>40</v>
      </c>
      <c r="H506" s="160">
        <f t="shared" si="938"/>
        <v>40</v>
      </c>
      <c r="I506" s="166" t="str">
        <f t="shared" ref="I506:R506" si="983">IFERROR(IF(CEILING($H506*I479,1)=0,"",CEILING($H506*I479,1)),"")</f>
        <v/>
      </c>
      <c r="J506" s="145">
        <f t="shared" si="983"/>
        <v>12</v>
      </c>
      <c r="K506" s="145">
        <f t="shared" si="983"/>
        <v>8</v>
      </c>
      <c r="L506" s="145">
        <f t="shared" ref="L506" si="984">IFERROR(IF(CEILING($H506*L479,1)=0,"",CEILING($H506*L479,1)),"")</f>
        <v>2</v>
      </c>
      <c r="M506" s="145">
        <f t="shared" si="983"/>
        <v>2</v>
      </c>
      <c r="N506" s="145" t="str">
        <f t="shared" si="983"/>
        <v/>
      </c>
      <c r="O506" s="145">
        <f t="shared" si="983"/>
        <v>8</v>
      </c>
      <c r="P506" s="145">
        <f t="shared" si="983"/>
        <v>8</v>
      </c>
      <c r="Q506" s="145">
        <f t="shared" si="983"/>
        <v>4</v>
      </c>
      <c r="R506" s="167">
        <f t="shared" si="983"/>
        <v>4</v>
      </c>
    </row>
    <row r="507" spans="1:18" x14ac:dyDescent="0.2">
      <c r="A507" s="118">
        <v>24</v>
      </c>
      <c r="B507" s="75">
        <v>481</v>
      </c>
      <c r="C507" s="143"/>
      <c r="D507" s="144" t="s">
        <v>179</v>
      </c>
      <c r="E507" s="153">
        <f t="shared" si="941"/>
        <v>250</v>
      </c>
      <c r="F507" s="153">
        <f t="shared" si="942"/>
        <v>1</v>
      </c>
      <c r="G507" s="145">
        <f t="shared" si="935"/>
        <v>200</v>
      </c>
      <c r="H507" s="160">
        <f t="shared" si="938"/>
        <v>200</v>
      </c>
      <c r="I507" s="166" t="str">
        <f t="shared" ref="I507:R507" si="985">IFERROR(IF(CEILING($H507*I479,1)=0,"",CEILING($H507*I479,1)),"")</f>
        <v/>
      </c>
      <c r="J507" s="145">
        <f t="shared" si="985"/>
        <v>60</v>
      </c>
      <c r="K507" s="145">
        <f t="shared" si="985"/>
        <v>40</v>
      </c>
      <c r="L507" s="145">
        <f t="shared" ref="L507" si="986">IFERROR(IF(CEILING($H507*L479,1)=0,"",CEILING($H507*L479,1)),"")</f>
        <v>10</v>
      </c>
      <c r="M507" s="145">
        <f t="shared" si="985"/>
        <v>10</v>
      </c>
      <c r="N507" s="145" t="str">
        <f t="shared" si="985"/>
        <v/>
      </c>
      <c r="O507" s="145">
        <f t="shared" si="985"/>
        <v>40</v>
      </c>
      <c r="P507" s="145">
        <f t="shared" si="985"/>
        <v>40</v>
      </c>
      <c r="Q507" s="145">
        <f t="shared" si="985"/>
        <v>20</v>
      </c>
      <c r="R507" s="167">
        <f t="shared" si="985"/>
        <v>20</v>
      </c>
    </row>
    <row r="508" spans="1:18" x14ac:dyDescent="0.2">
      <c r="A508" s="118">
        <v>25</v>
      </c>
      <c r="B508" s="75">
        <v>482</v>
      </c>
      <c r="C508" s="143"/>
      <c r="D508" s="144" t="s">
        <v>180</v>
      </c>
      <c r="E508" s="153">
        <f t="shared" si="941"/>
        <v>250</v>
      </c>
      <c r="F508" s="153">
        <f t="shared" si="942"/>
        <v>1</v>
      </c>
      <c r="G508" s="145">
        <f t="shared" si="935"/>
        <v>80</v>
      </c>
      <c r="H508" s="160">
        <f t="shared" si="938"/>
        <v>80</v>
      </c>
      <c r="I508" s="166" t="str">
        <f t="shared" ref="I508:R508" si="987">IFERROR(IF(CEILING($H508*I479,1)=0,"",CEILING($H508*I479,1)),"")</f>
        <v/>
      </c>
      <c r="J508" s="145">
        <f t="shared" si="987"/>
        <v>24</v>
      </c>
      <c r="K508" s="145">
        <f t="shared" si="987"/>
        <v>16</v>
      </c>
      <c r="L508" s="145">
        <f t="shared" ref="L508" si="988">IFERROR(IF(CEILING($H508*L479,1)=0,"",CEILING($H508*L479,1)),"")</f>
        <v>4</v>
      </c>
      <c r="M508" s="145">
        <f t="shared" si="987"/>
        <v>4</v>
      </c>
      <c r="N508" s="145" t="str">
        <f t="shared" si="987"/>
        <v/>
      </c>
      <c r="O508" s="145">
        <f t="shared" si="987"/>
        <v>16</v>
      </c>
      <c r="P508" s="145">
        <f t="shared" si="987"/>
        <v>16</v>
      </c>
      <c r="Q508" s="145">
        <f t="shared" si="987"/>
        <v>9</v>
      </c>
      <c r="R508" s="167">
        <f t="shared" si="987"/>
        <v>8</v>
      </c>
    </row>
    <row r="509" spans="1:18" x14ac:dyDescent="0.2">
      <c r="A509" s="118">
        <v>26</v>
      </c>
      <c r="B509" s="75">
        <v>483</v>
      </c>
      <c r="C509" s="143"/>
      <c r="D509" s="144" t="s">
        <v>181</v>
      </c>
      <c r="E509" s="153">
        <f t="shared" si="941"/>
        <v>250</v>
      </c>
      <c r="F509" s="153">
        <f t="shared" si="942"/>
        <v>1</v>
      </c>
      <c r="G509" s="145">
        <f t="shared" si="935"/>
        <v>120</v>
      </c>
      <c r="H509" s="160">
        <f t="shared" si="938"/>
        <v>120</v>
      </c>
      <c r="I509" s="166" t="str">
        <f t="shared" ref="I509:R509" si="989">IFERROR(IF(CEILING($H509*I479,1)=0,"",CEILING($H509*I479,1)),"")</f>
        <v/>
      </c>
      <c r="J509" s="145">
        <f t="shared" si="989"/>
        <v>36</v>
      </c>
      <c r="K509" s="145">
        <f t="shared" si="989"/>
        <v>24</v>
      </c>
      <c r="L509" s="145">
        <f t="shared" ref="L509" si="990">IFERROR(IF(CEILING($H509*L479,1)=0,"",CEILING($H509*L479,1)),"")</f>
        <v>7</v>
      </c>
      <c r="M509" s="145">
        <f t="shared" si="989"/>
        <v>6</v>
      </c>
      <c r="N509" s="145" t="str">
        <f t="shared" si="989"/>
        <v/>
      </c>
      <c r="O509" s="145">
        <f t="shared" si="989"/>
        <v>24</v>
      </c>
      <c r="P509" s="145">
        <f t="shared" si="989"/>
        <v>24</v>
      </c>
      <c r="Q509" s="145">
        <f t="shared" si="989"/>
        <v>12</v>
      </c>
      <c r="R509" s="167">
        <f t="shared" si="989"/>
        <v>12</v>
      </c>
    </row>
    <row r="510" spans="1:18" x14ac:dyDescent="0.2">
      <c r="A510" s="118">
        <v>27</v>
      </c>
      <c r="B510" s="75">
        <v>484</v>
      </c>
      <c r="C510" s="143"/>
      <c r="D510" s="144" t="s">
        <v>182</v>
      </c>
      <c r="E510" s="153">
        <f t="shared" si="941"/>
        <v>250</v>
      </c>
      <c r="F510" s="153">
        <f t="shared" si="942"/>
        <v>1</v>
      </c>
      <c r="G510" s="145">
        <f t="shared" si="935"/>
        <v>200</v>
      </c>
      <c r="H510" s="160">
        <f t="shared" si="938"/>
        <v>200</v>
      </c>
      <c r="I510" s="166" t="str">
        <f t="shared" ref="I510:R510" si="991">IFERROR(IF(CEILING($H510*I479,1)=0,"",CEILING($H510*I479,1)),"")</f>
        <v/>
      </c>
      <c r="J510" s="145">
        <f t="shared" si="991"/>
        <v>60</v>
      </c>
      <c r="K510" s="145">
        <f t="shared" si="991"/>
        <v>40</v>
      </c>
      <c r="L510" s="145">
        <f t="shared" ref="L510" si="992">IFERROR(IF(CEILING($H510*L479,1)=0,"",CEILING($H510*L479,1)),"")</f>
        <v>10</v>
      </c>
      <c r="M510" s="145">
        <f t="shared" si="991"/>
        <v>10</v>
      </c>
      <c r="N510" s="145" t="str">
        <f t="shared" si="991"/>
        <v/>
      </c>
      <c r="O510" s="145">
        <f t="shared" si="991"/>
        <v>40</v>
      </c>
      <c r="P510" s="145">
        <f t="shared" si="991"/>
        <v>40</v>
      </c>
      <c r="Q510" s="145">
        <f t="shared" si="991"/>
        <v>20</v>
      </c>
      <c r="R510" s="167">
        <f t="shared" si="991"/>
        <v>20</v>
      </c>
    </row>
    <row r="511" spans="1:18" x14ac:dyDescent="0.2">
      <c r="A511" s="118">
        <v>28</v>
      </c>
      <c r="B511" s="75">
        <v>485</v>
      </c>
      <c r="C511" s="143"/>
      <c r="D511" s="144" t="s">
        <v>183</v>
      </c>
      <c r="E511" s="153">
        <f t="shared" si="941"/>
        <v>250</v>
      </c>
      <c r="F511" s="153">
        <f t="shared" si="942"/>
        <v>1</v>
      </c>
      <c r="G511" s="145">
        <f t="shared" si="935"/>
        <v>50</v>
      </c>
      <c r="H511" s="160">
        <f t="shared" si="938"/>
        <v>50</v>
      </c>
      <c r="I511" s="166" t="str">
        <f t="shared" ref="I511:R511" si="993">IFERROR(IF(CEILING($H511*I479,1)=0,"",CEILING($H511*I479,1)),"")</f>
        <v/>
      </c>
      <c r="J511" s="145">
        <f t="shared" si="993"/>
        <v>15</v>
      </c>
      <c r="K511" s="145">
        <f t="shared" si="993"/>
        <v>10</v>
      </c>
      <c r="L511" s="145">
        <f t="shared" ref="L511" si="994">IFERROR(IF(CEILING($H511*L479,1)=0,"",CEILING($H511*L479,1)),"")</f>
        <v>3</v>
      </c>
      <c r="M511" s="145">
        <f t="shared" si="993"/>
        <v>3</v>
      </c>
      <c r="N511" s="145" t="str">
        <f t="shared" si="993"/>
        <v/>
      </c>
      <c r="O511" s="145">
        <f t="shared" si="993"/>
        <v>10</v>
      </c>
      <c r="P511" s="145">
        <f t="shared" si="993"/>
        <v>10</v>
      </c>
      <c r="Q511" s="145">
        <f t="shared" si="993"/>
        <v>5</v>
      </c>
      <c r="R511" s="167">
        <f t="shared" si="993"/>
        <v>5</v>
      </c>
    </row>
    <row r="512" spans="1:18" x14ac:dyDescent="0.2">
      <c r="A512" s="118">
        <v>29</v>
      </c>
      <c r="B512" s="75">
        <v>486</v>
      </c>
      <c r="C512" s="143"/>
      <c r="D512" s="144" t="s">
        <v>184</v>
      </c>
      <c r="E512" s="153">
        <f t="shared" si="941"/>
        <v>250</v>
      </c>
      <c r="F512" s="153">
        <f t="shared" si="942"/>
        <v>1</v>
      </c>
      <c r="G512" s="145">
        <f t="shared" si="935"/>
        <v>120</v>
      </c>
      <c r="H512" s="160">
        <f t="shared" si="938"/>
        <v>120</v>
      </c>
      <c r="I512" s="166" t="str">
        <f t="shared" ref="I512:R512" si="995">IFERROR(IF(CEILING($H512*I479,1)=0,"",CEILING($H512*I479,1)),"")</f>
        <v/>
      </c>
      <c r="J512" s="145">
        <f t="shared" si="995"/>
        <v>36</v>
      </c>
      <c r="K512" s="145">
        <f t="shared" si="995"/>
        <v>24</v>
      </c>
      <c r="L512" s="145">
        <f t="shared" ref="L512" si="996">IFERROR(IF(CEILING($H512*L479,1)=0,"",CEILING($H512*L479,1)),"")</f>
        <v>7</v>
      </c>
      <c r="M512" s="145">
        <f t="shared" si="995"/>
        <v>6</v>
      </c>
      <c r="N512" s="145" t="str">
        <f t="shared" si="995"/>
        <v/>
      </c>
      <c r="O512" s="145">
        <f t="shared" si="995"/>
        <v>24</v>
      </c>
      <c r="P512" s="145">
        <f t="shared" si="995"/>
        <v>24</v>
      </c>
      <c r="Q512" s="145">
        <f t="shared" si="995"/>
        <v>12</v>
      </c>
      <c r="R512" s="167">
        <f t="shared" si="995"/>
        <v>12</v>
      </c>
    </row>
    <row r="513" spans="1:19" x14ac:dyDescent="0.2">
      <c r="A513" s="118">
        <v>30</v>
      </c>
      <c r="B513" s="75">
        <v>487</v>
      </c>
      <c r="C513" s="143"/>
      <c r="D513" s="144" t="s">
        <v>185</v>
      </c>
      <c r="E513" s="153">
        <f t="shared" si="941"/>
        <v>250</v>
      </c>
      <c r="F513" s="153">
        <f t="shared" si="942"/>
        <v>1</v>
      </c>
      <c r="G513" s="145">
        <f t="shared" si="935"/>
        <v>200</v>
      </c>
      <c r="H513" s="160">
        <f t="shared" si="938"/>
        <v>200</v>
      </c>
      <c r="I513" s="166" t="str">
        <f t="shared" ref="I513:R513" si="997">IFERROR(IF(CEILING($H513*I479,1)=0,"",CEILING($H513*I479,1)),"")</f>
        <v/>
      </c>
      <c r="J513" s="145">
        <f t="shared" si="997"/>
        <v>60</v>
      </c>
      <c r="K513" s="145">
        <f t="shared" si="997"/>
        <v>40</v>
      </c>
      <c r="L513" s="145">
        <f t="shared" ref="L513" si="998">IFERROR(IF(CEILING($H513*L479,1)=0,"",CEILING($H513*L479,1)),"")</f>
        <v>10</v>
      </c>
      <c r="M513" s="145">
        <f t="shared" si="997"/>
        <v>10</v>
      </c>
      <c r="N513" s="145" t="str">
        <f t="shared" si="997"/>
        <v/>
      </c>
      <c r="O513" s="145">
        <f t="shared" si="997"/>
        <v>40</v>
      </c>
      <c r="P513" s="145">
        <f t="shared" si="997"/>
        <v>40</v>
      </c>
      <c r="Q513" s="145">
        <f t="shared" si="997"/>
        <v>20</v>
      </c>
      <c r="R513" s="167">
        <f t="shared" si="997"/>
        <v>20</v>
      </c>
    </row>
    <row r="514" spans="1:19" x14ac:dyDescent="0.2">
      <c r="A514" s="118">
        <v>31</v>
      </c>
      <c r="B514" s="75">
        <v>488</v>
      </c>
      <c r="C514" s="143"/>
      <c r="D514" s="144" t="s">
        <v>186</v>
      </c>
      <c r="E514" s="153">
        <f t="shared" si="941"/>
        <v>250</v>
      </c>
      <c r="F514" s="153">
        <f t="shared" si="942"/>
        <v>1</v>
      </c>
      <c r="G514" s="145">
        <f t="shared" si="935"/>
        <v>80</v>
      </c>
      <c r="H514" s="160">
        <f t="shared" si="938"/>
        <v>80</v>
      </c>
      <c r="I514" s="166" t="str">
        <f t="shared" ref="I514:R514" si="999">IFERROR(IF(CEILING($H514*I479,1)=0,"",CEILING($H514*I479,1)),"")</f>
        <v/>
      </c>
      <c r="J514" s="145">
        <f t="shared" si="999"/>
        <v>24</v>
      </c>
      <c r="K514" s="145">
        <f t="shared" si="999"/>
        <v>16</v>
      </c>
      <c r="L514" s="145">
        <f t="shared" ref="L514" si="1000">IFERROR(IF(CEILING($H514*L479,1)=0,"",CEILING($H514*L479,1)),"")</f>
        <v>4</v>
      </c>
      <c r="M514" s="145">
        <f t="shared" si="999"/>
        <v>4</v>
      </c>
      <c r="N514" s="145" t="str">
        <f t="shared" si="999"/>
        <v/>
      </c>
      <c r="O514" s="145">
        <f t="shared" si="999"/>
        <v>16</v>
      </c>
      <c r="P514" s="145">
        <f t="shared" si="999"/>
        <v>16</v>
      </c>
      <c r="Q514" s="145">
        <f t="shared" si="999"/>
        <v>9</v>
      </c>
      <c r="R514" s="167">
        <f t="shared" si="999"/>
        <v>8</v>
      </c>
    </row>
    <row r="515" spans="1:19" x14ac:dyDescent="0.2">
      <c r="A515" s="118">
        <v>32</v>
      </c>
      <c r="B515" s="75">
        <v>489</v>
      </c>
      <c r="C515" s="143"/>
      <c r="D515" s="144" t="s">
        <v>187</v>
      </c>
      <c r="E515" s="153">
        <f t="shared" si="941"/>
        <v>250</v>
      </c>
      <c r="F515" s="153">
        <f t="shared" si="942"/>
        <v>1</v>
      </c>
      <c r="G515" s="145">
        <f>E515*G474/E474</f>
        <v>160</v>
      </c>
      <c r="H515" s="160">
        <f t="shared" si="938"/>
        <v>160</v>
      </c>
      <c r="I515" s="166" t="str">
        <f t="shared" ref="I515:R515" si="1001">IFERROR(IF(CEILING($H515*I479,1)=0,"",CEILING($H515*I479,1)),"")</f>
        <v/>
      </c>
      <c r="J515" s="145">
        <f t="shared" si="1001"/>
        <v>48</v>
      </c>
      <c r="K515" s="145">
        <f t="shared" si="1001"/>
        <v>32</v>
      </c>
      <c r="L515" s="145">
        <f t="shared" ref="L515" si="1002">IFERROR(IF(CEILING($H515*L479,1)=0,"",CEILING($H515*L479,1)),"")</f>
        <v>9</v>
      </c>
      <c r="M515" s="145">
        <f t="shared" si="1001"/>
        <v>8</v>
      </c>
      <c r="N515" s="145" t="str">
        <f t="shared" si="1001"/>
        <v/>
      </c>
      <c r="O515" s="145">
        <f t="shared" si="1001"/>
        <v>32</v>
      </c>
      <c r="P515" s="145">
        <f t="shared" si="1001"/>
        <v>32</v>
      </c>
      <c r="Q515" s="145">
        <f t="shared" si="1001"/>
        <v>16</v>
      </c>
      <c r="R515" s="167">
        <f t="shared" si="1001"/>
        <v>16</v>
      </c>
    </row>
    <row r="516" spans="1:19" x14ac:dyDescent="0.2">
      <c r="A516" s="118">
        <v>33</v>
      </c>
      <c r="B516" s="75">
        <v>490</v>
      </c>
      <c r="C516" s="143"/>
      <c r="D516" s="144" t="s">
        <v>188</v>
      </c>
      <c r="E516" s="153">
        <f t="shared" si="941"/>
        <v>250</v>
      </c>
      <c r="F516" s="153">
        <f t="shared" si="942"/>
        <v>1</v>
      </c>
      <c r="G516" s="145">
        <f>E516*G475/E475</f>
        <v>120</v>
      </c>
      <c r="H516" s="160">
        <f t="shared" si="938"/>
        <v>120</v>
      </c>
      <c r="I516" s="166" t="str">
        <f t="shared" ref="I516:R516" si="1003">IFERROR(IF(CEILING($H516*I479,1)=0,"",CEILING($H516*I479,1)),"")</f>
        <v/>
      </c>
      <c r="J516" s="145">
        <f t="shared" si="1003"/>
        <v>36</v>
      </c>
      <c r="K516" s="145">
        <f t="shared" si="1003"/>
        <v>24</v>
      </c>
      <c r="L516" s="145">
        <f t="shared" ref="L516" si="1004">IFERROR(IF(CEILING($H516*L479,1)=0,"",CEILING($H516*L479,1)),"")</f>
        <v>7</v>
      </c>
      <c r="M516" s="145">
        <f t="shared" si="1003"/>
        <v>6</v>
      </c>
      <c r="N516" s="145" t="str">
        <f t="shared" si="1003"/>
        <v/>
      </c>
      <c r="O516" s="145">
        <f t="shared" si="1003"/>
        <v>24</v>
      </c>
      <c r="P516" s="145">
        <f t="shared" si="1003"/>
        <v>24</v>
      </c>
      <c r="Q516" s="145">
        <f t="shared" si="1003"/>
        <v>12</v>
      </c>
      <c r="R516" s="167">
        <f t="shared" si="1003"/>
        <v>12</v>
      </c>
    </row>
    <row r="517" spans="1:19" x14ac:dyDescent="0.2">
      <c r="A517" s="118">
        <v>34</v>
      </c>
      <c r="B517" s="75">
        <v>491</v>
      </c>
      <c r="C517" s="143"/>
      <c r="D517" s="144" t="s">
        <v>189</v>
      </c>
      <c r="E517" s="153">
        <f t="shared" si="941"/>
        <v>250</v>
      </c>
      <c r="F517" s="153">
        <f t="shared" si="942"/>
        <v>1</v>
      </c>
      <c r="G517" s="145">
        <f>E517*G476/E476</f>
        <v>30</v>
      </c>
      <c r="H517" s="160">
        <f t="shared" si="938"/>
        <v>30</v>
      </c>
      <c r="I517" s="166" t="str">
        <f t="shared" ref="I517:R517" si="1005">IFERROR(IF(CEILING($H517*I479,1)=0,"",CEILING($H517*I479,1)),"")</f>
        <v/>
      </c>
      <c r="J517" s="145">
        <f t="shared" si="1005"/>
        <v>9</v>
      </c>
      <c r="K517" s="145">
        <f t="shared" si="1005"/>
        <v>6</v>
      </c>
      <c r="L517" s="145">
        <f t="shared" ref="L517" si="1006">IFERROR(IF(CEILING($H517*L479,1)=0,"",CEILING($H517*L479,1)),"")</f>
        <v>2</v>
      </c>
      <c r="M517" s="145">
        <f t="shared" si="1005"/>
        <v>2</v>
      </c>
      <c r="N517" s="145" t="str">
        <f t="shared" si="1005"/>
        <v/>
      </c>
      <c r="O517" s="145">
        <f t="shared" si="1005"/>
        <v>6</v>
      </c>
      <c r="P517" s="145">
        <f t="shared" si="1005"/>
        <v>6</v>
      </c>
      <c r="Q517" s="145">
        <f t="shared" si="1005"/>
        <v>3</v>
      </c>
      <c r="R517" s="167">
        <f t="shared" si="1005"/>
        <v>3</v>
      </c>
    </row>
    <row r="518" spans="1:19" ht="13.5" thickBot="1" x14ac:dyDescent="0.25">
      <c r="A518" s="146">
        <v>35</v>
      </c>
      <c r="B518" s="75">
        <v>492</v>
      </c>
      <c r="C518" s="147"/>
      <c r="D518" s="148" t="s">
        <v>190</v>
      </c>
      <c r="E518" s="153">
        <f t="shared" si="941"/>
        <v>250</v>
      </c>
      <c r="F518" s="153">
        <f t="shared" si="942"/>
        <v>1</v>
      </c>
      <c r="G518" s="145">
        <f>E518*G477/E477</f>
        <v>60</v>
      </c>
      <c r="H518" s="160">
        <f t="shared" si="938"/>
        <v>60</v>
      </c>
      <c r="I518" s="168" t="str">
        <f t="shared" ref="I518:R518" si="1007">IFERROR(IF(CEILING($H518*I479,1)=0,"",CEILING($H518*I479,1)),"")</f>
        <v/>
      </c>
      <c r="J518" s="169">
        <f t="shared" si="1007"/>
        <v>18</v>
      </c>
      <c r="K518" s="169">
        <f t="shared" si="1007"/>
        <v>12</v>
      </c>
      <c r="L518" s="169">
        <f t="shared" ref="L518" si="1008">IFERROR(IF(CEILING($H518*L479,1)=0,"",CEILING($H518*L479,1)),"")</f>
        <v>3</v>
      </c>
      <c r="M518" s="169">
        <f t="shared" si="1007"/>
        <v>3</v>
      </c>
      <c r="N518" s="169" t="str">
        <f t="shared" si="1007"/>
        <v/>
      </c>
      <c r="O518" s="169">
        <f t="shared" si="1007"/>
        <v>12</v>
      </c>
      <c r="P518" s="169">
        <f t="shared" si="1007"/>
        <v>12</v>
      </c>
      <c r="Q518" s="169">
        <f t="shared" si="1007"/>
        <v>7</v>
      </c>
      <c r="R518" s="170">
        <f t="shared" si="1007"/>
        <v>6</v>
      </c>
    </row>
    <row r="519" spans="1:19" ht="13.5" thickBot="1" x14ac:dyDescent="0.25">
      <c r="A519" s="204" t="s">
        <v>50</v>
      </c>
      <c r="B519" s="214">
        <v>493</v>
      </c>
      <c r="C519" s="249" t="str">
        <f>Feature_Plan!E23</f>
        <v>ECU-External Specific Diag</v>
      </c>
      <c r="D519" s="207"/>
      <c r="E519" s="259">
        <v>400</v>
      </c>
      <c r="F519" s="259">
        <v>1</v>
      </c>
      <c r="G519" s="208"/>
      <c r="H519" s="209"/>
      <c r="I519" s="210" t="str">
        <f>IF(VLOOKUP($C519,Feature_Plan!$E$11:$R$40,Feature_Plan!I$1,0)=0,"",VLOOKUP($C519,Feature_Plan!$E$11:$R$40,Feature_Plan!I$1,0))</f>
        <v/>
      </c>
      <c r="J519" s="211" t="str">
        <f>IF(VLOOKUP($C519,Feature_Plan!$E$11:$R$40,Feature_Plan!J$1,0)=0,"",VLOOKUP($C519,Feature_Plan!$E$11:$R$40,Feature_Plan!J$1,0))</f>
        <v/>
      </c>
      <c r="K519" s="211" t="str">
        <f>IF(VLOOKUP($C519,Feature_Plan!$E$11:$R$40,Feature_Plan!K$1,0)=0,"",VLOOKUP($C519,Feature_Plan!$E$11:$R$40,Feature_Plan!K$1,0))</f>
        <v/>
      </c>
      <c r="L519" s="211" t="str">
        <f>IF(VLOOKUP($C519,Feature_Plan!$E$11:$R$40,Feature_Plan!L$1,0)=0,"",VLOOKUP($C519,Feature_Plan!$E$11:$R$40,Feature_Plan!L$1,0))</f>
        <v/>
      </c>
      <c r="M519" s="211">
        <f>IF(VLOOKUP($C519,Feature_Plan!$E$11:$R$40,Feature_Plan!M$1,0)=0,"",VLOOKUP($C519,Feature_Plan!$E$11:$R$40,Feature_Plan!M$1,0))</f>
        <v>0.3</v>
      </c>
      <c r="N519" s="211">
        <f>IF(VLOOKUP($C519,Feature_Plan!$E$11:$R$40,Feature_Plan!N$1,0)=0,"",VLOOKUP($C519,Feature_Plan!$E$11:$R$40,Feature_Plan!N$1,0))</f>
        <v>0.4</v>
      </c>
      <c r="O519" s="211" t="str">
        <f>IF(VLOOKUP($C519,Feature_Plan!$E$11:$R$40,Feature_Plan!O$1,0)=0,"",VLOOKUP($C519,Feature_Plan!$E$11:$R$40,Feature_Plan!O$1,0))</f>
        <v/>
      </c>
      <c r="P519" s="211">
        <f>IF(VLOOKUP($C519,Feature_Plan!$E$11:$R$40,Feature_Plan!P$1,0)=0,"",VLOOKUP($C519,Feature_Plan!$E$11:$R$40,Feature_Plan!P$1,0))</f>
        <v>0.6</v>
      </c>
      <c r="Q519" s="211">
        <f>IF(VLOOKUP($C519,Feature_Plan!$E$11:$R$40,Feature_Plan!Q$1,0)=0,"",VLOOKUP($C519,Feature_Plan!$E$11:$R$40,Feature_Plan!Q$1,0))</f>
        <v>1</v>
      </c>
      <c r="R519" s="212">
        <f>IF(VLOOKUP($C519,Feature_Plan!$E$11:$R$40,Feature_Plan!R$1,0)=0,"",VLOOKUP($C519,Feature_Plan!$E$11:$R$40,Feature_Plan!R$1,0))</f>
        <v>1.2</v>
      </c>
    </row>
    <row r="520" spans="1:19" x14ac:dyDescent="0.2">
      <c r="A520" s="213" t="s">
        <v>154</v>
      </c>
      <c r="B520" s="214">
        <v>494</v>
      </c>
      <c r="C520" s="250"/>
      <c r="D520" s="216"/>
      <c r="E520" s="217"/>
      <c r="F520" s="216"/>
      <c r="G520" s="251"/>
      <c r="H520" s="252"/>
      <c r="I520" s="220" t="str">
        <f>IF(I519="","",I519)</f>
        <v/>
      </c>
      <c r="J520" s="218" t="str">
        <f>IF(J519="","",J519-(SUM($I520:I520)))</f>
        <v/>
      </c>
      <c r="K520" s="218" t="str">
        <f>IF(K519="","",K519-(SUM($I520:J520)))</f>
        <v/>
      </c>
      <c r="L520" s="218" t="str">
        <f>IF(L519="","",L519-(SUM($I520:K520)))</f>
        <v/>
      </c>
      <c r="M520" s="218">
        <f>IF(M519="","",M519-(SUM($I520:L520)))</f>
        <v>0.3</v>
      </c>
      <c r="N520" s="218">
        <f>IF(N519="","",N519-(SUM($I520:M520)))</f>
        <v>0.10000000000000003</v>
      </c>
      <c r="O520" s="218" t="str">
        <f>IF(O519="","",O519-(SUM($I520:N520)))</f>
        <v/>
      </c>
      <c r="P520" s="218">
        <f>IF(P519="","",P519-(SUM($I520:O520)))</f>
        <v>0.19999999999999996</v>
      </c>
      <c r="Q520" s="218">
        <f>IF(Q519="","",Q519-(SUM($I520:P520)))</f>
        <v>0.4</v>
      </c>
      <c r="R520" s="221">
        <f>IF(R519="","",R519-(SUM($I520:Q520)))</f>
        <v>0.19999999999999996</v>
      </c>
    </row>
    <row r="521" spans="1:19" ht="13.5" thickBot="1" x14ac:dyDescent="0.25">
      <c r="A521" s="222" t="s">
        <v>155</v>
      </c>
      <c r="B521" s="214">
        <v>495</v>
      </c>
      <c r="C521" s="223"/>
      <c r="D521" s="224"/>
      <c r="E521" s="225"/>
      <c r="F521" s="224"/>
      <c r="G521" s="226">
        <f>SUM(G525:G559)</f>
        <v>4416</v>
      </c>
      <c r="H521" s="227">
        <f>SUM(H525:H559)</f>
        <v>4416</v>
      </c>
      <c r="I521" s="228">
        <f>SUM(I525:I559)</f>
        <v>0</v>
      </c>
      <c r="J521" s="226">
        <f t="shared" ref="J521:R521" si="1009">SUM(J525:J559)</f>
        <v>0</v>
      </c>
      <c r="K521" s="226">
        <f t="shared" si="1009"/>
        <v>0</v>
      </c>
      <c r="L521" s="226">
        <f t="shared" ref="L521:M521" si="1010">SUM(L525:L559)</f>
        <v>0</v>
      </c>
      <c r="M521" s="226">
        <f t="shared" si="1010"/>
        <v>1339</v>
      </c>
      <c r="N521" s="226">
        <f t="shared" si="1009"/>
        <v>457</v>
      </c>
      <c r="O521" s="226">
        <f t="shared" si="1009"/>
        <v>0</v>
      </c>
      <c r="P521" s="226">
        <f t="shared" si="1009"/>
        <v>898</v>
      </c>
      <c r="Q521" s="226">
        <f t="shared" si="1009"/>
        <v>1780</v>
      </c>
      <c r="R521" s="229">
        <f t="shared" si="1009"/>
        <v>898</v>
      </c>
      <c r="S521" s="67">
        <f>SUM(I521:R521)</f>
        <v>5372</v>
      </c>
    </row>
    <row r="522" spans="1:19" x14ac:dyDescent="0.2">
      <c r="A522" s="230" t="s">
        <v>215</v>
      </c>
      <c r="B522" s="214">
        <v>496</v>
      </c>
      <c r="C522" s="262" t="str">
        <f>CONCATENATE(C519,"\",A522)</f>
        <v>ECU-External Specific Diag\Sys Eng</v>
      </c>
      <c r="D522" s="231"/>
      <c r="E522" s="232"/>
      <c r="F522" s="231"/>
      <c r="G522" s="233">
        <f>SUM(G525:G537)</f>
        <v>672</v>
      </c>
      <c r="H522" s="234">
        <f t="shared" ref="H522:R522" si="1011">SUM(H525:H537)</f>
        <v>672</v>
      </c>
      <c r="I522" s="235">
        <f t="shared" si="1011"/>
        <v>0</v>
      </c>
      <c r="J522" s="233">
        <f t="shared" si="1011"/>
        <v>0</v>
      </c>
      <c r="K522" s="233">
        <f t="shared" si="1011"/>
        <v>0</v>
      </c>
      <c r="L522" s="233">
        <f t="shared" ref="L522:M522" si="1012">SUM(L525:L537)</f>
        <v>0</v>
      </c>
      <c r="M522" s="233">
        <f t="shared" si="1012"/>
        <v>207</v>
      </c>
      <c r="N522" s="233">
        <f t="shared" si="1011"/>
        <v>74</v>
      </c>
      <c r="O522" s="233">
        <f t="shared" si="1011"/>
        <v>0</v>
      </c>
      <c r="P522" s="233">
        <f t="shared" si="1011"/>
        <v>142</v>
      </c>
      <c r="Q522" s="233">
        <f t="shared" si="1011"/>
        <v>275</v>
      </c>
      <c r="R522" s="236">
        <f t="shared" si="1011"/>
        <v>142</v>
      </c>
      <c r="S522" s="67">
        <f>SUM(I522:R522)</f>
        <v>840</v>
      </c>
    </row>
    <row r="523" spans="1:19" x14ac:dyDescent="0.2">
      <c r="A523" s="237" t="s">
        <v>216</v>
      </c>
      <c r="B523" s="214">
        <v>497</v>
      </c>
      <c r="C523" s="263" t="str">
        <f>CONCATENATE(C519,"\",A523)</f>
        <v>ECU-External Specific Diag\SW Dev</v>
      </c>
      <c r="D523" s="238"/>
      <c r="E523" s="239"/>
      <c r="F523" s="238"/>
      <c r="G523" s="240">
        <f>SUM(G538:G550)</f>
        <v>2112</v>
      </c>
      <c r="H523" s="241">
        <f t="shared" ref="H523:R523" si="1013">SUM(H538:H550)</f>
        <v>2112</v>
      </c>
      <c r="I523" s="242">
        <f t="shared" si="1013"/>
        <v>0</v>
      </c>
      <c r="J523" s="240">
        <f t="shared" si="1013"/>
        <v>0</v>
      </c>
      <c r="K523" s="240">
        <f t="shared" si="1013"/>
        <v>0</v>
      </c>
      <c r="L523" s="240">
        <f t="shared" ref="L523:M523" si="1014">SUM(L538:L550)</f>
        <v>0</v>
      </c>
      <c r="M523" s="240">
        <f t="shared" si="1014"/>
        <v>640</v>
      </c>
      <c r="N523" s="240">
        <f t="shared" si="1013"/>
        <v>217</v>
      </c>
      <c r="O523" s="240">
        <f t="shared" si="1013"/>
        <v>0</v>
      </c>
      <c r="P523" s="240">
        <f t="shared" si="1013"/>
        <v>426</v>
      </c>
      <c r="Q523" s="240">
        <f t="shared" si="1013"/>
        <v>849</v>
      </c>
      <c r="R523" s="243">
        <f t="shared" si="1013"/>
        <v>426</v>
      </c>
      <c r="S523" s="67">
        <f>SUM(I523:R523)</f>
        <v>2558</v>
      </c>
    </row>
    <row r="524" spans="1:19" ht="13.5" thickBot="1" x14ac:dyDescent="0.25">
      <c r="A524" s="244" t="s">
        <v>92</v>
      </c>
      <c r="B524" s="214">
        <v>498</v>
      </c>
      <c r="C524" s="264" t="str">
        <f>CONCATENATE(C519,"\",A524)</f>
        <v>ECU-External Specific Diag\Testing</v>
      </c>
      <c r="D524" s="245"/>
      <c r="E524" s="246"/>
      <c r="F524" s="245"/>
      <c r="G524" s="247">
        <f>SUM(G551:G559)</f>
        <v>1632</v>
      </c>
      <c r="H524" s="248">
        <f t="shared" ref="H524:R524" si="1015">SUM(H551:H559)</f>
        <v>1632</v>
      </c>
      <c r="I524" s="242">
        <f t="shared" si="1015"/>
        <v>0</v>
      </c>
      <c r="J524" s="240">
        <f t="shared" si="1015"/>
        <v>0</v>
      </c>
      <c r="K524" s="240">
        <f t="shared" si="1015"/>
        <v>0</v>
      </c>
      <c r="L524" s="240">
        <f t="shared" ref="L524:M524" si="1016">SUM(L551:L559)</f>
        <v>0</v>
      </c>
      <c r="M524" s="240">
        <f t="shared" si="1016"/>
        <v>492</v>
      </c>
      <c r="N524" s="240">
        <f t="shared" si="1015"/>
        <v>166</v>
      </c>
      <c r="O524" s="240">
        <f t="shared" si="1015"/>
        <v>0</v>
      </c>
      <c r="P524" s="240">
        <f t="shared" si="1015"/>
        <v>330</v>
      </c>
      <c r="Q524" s="240">
        <f t="shared" si="1015"/>
        <v>656</v>
      </c>
      <c r="R524" s="243">
        <f t="shared" si="1015"/>
        <v>330</v>
      </c>
      <c r="S524" s="67">
        <f>SUM(I524:R524)</f>
        <v>1974</v>
      </c>
    </row>
    <row r="525" spans="1:19" x14ac:dyDescent="0.2">
      <c r="A525" s="139">
        <v>1</v>
      </c>
      <c r="B525" s="75">
        <v>499</v>
      </c>
      <c r="C525" s="140"/>
      <c r="D525" s="141" t="s">
        <v>156</v>
      </c>
      <c r="E525" s="153">
        <f>E519</f>
        <v>400</v>
      </c>
      <c r="F525" s="153">
        <f>F519</f>
        <v>1</v>
      </c>
      <c r="G525" s="145">
        <f t="shared" ref="G525:G555" si="1017">E525*G484/E484</f>
        <v>32</v>
      </c>
      <c r="H525" s="160">
        <f>G525*F525</f>
        <v>32</v>
      </c>
      <c r="I525" s="164" t="str">
        <f>IFERROR(IF(CEILING($H525*I520,1)=0,"",CEILING($H525*I520,1)),"")</f>
        <v/>
      </c>
      <c r="J525" s="150" t="str">
        <f t="shared" ref="J525:R525" si="1018">IFERROR(IF(CEILING($H525*J520,1)=0,"",CEILING($H525*J520,1)),"")</f>
        <v/>
      </c>
      <c r="K525" s="150" t="str">
        <f t="shared" si="1018"/>
        <v/>
      </c>
      <c r="L525" s="150" t="str">
        <f t="shared" ref="L525" si="1019">IFERROR(IF(CEILING($H525*L520,1)=0,"",CEILING($H525*L520,1)),"")</f>
        <v/>
      </c>
      <c r="M525" s="150">
        <f t="shared" si="1018"/>
        <v>10</v>
      </c>
      <c r="N525" s="150">
        <f t="shared" si="1018"/>
        <v>4</v>
      </c>
      <c r="O525" s="150" t="str">
        <f t="shared" si="1018"/>
        <v/>
      </c>
      <c r="P525" s="150">
        <f t="shared" si="1018"/>
        <v>7</v>
      </c>
      <c r="Q525" s="150">
        <f t="shared" si="1018"/>
        <v>13</v>
      </c>
      <c r="R525" s="165">
        <f t="shared" si="1018"/>
        <v>7</v>
      </c>
    </row>
    <row r="526" spans="1:19" x14ac:dyDescent="0.2">
      <c r="A526" s="118">
        <v>2</v>
      </c>
      <c r="B526" s="75">
        <v>500</v>
      </c>
      <c r="C526" s="143"/>
      <c r="D526" s="144" t="s">
        <v>157</v>
      </c>
      <c r="E526" s="153">
        <f>E525</f>
        <v>400</v>
      </c>
      <c r="F526" s="153">
        <f>F525</f>
        <v>1</v>
      </c>
      <c r="G526" s="145">
        <f t="shared" si="1017"/>
        <v>64</v>
      </c>
      <c r="H526" s="160">
        <f t="shared" ref="H526:H559" si="1020">G526*F526</f>
        <v>64</v>
      </c>
      <c r="I526" s="166" t="str">
        <f>IFERROR(IF(CEILING($H526*I520,1)=0,"",CEILING($H526*I520,1)),"")</f>
        <v/>
      </c>
      <c r="J526" s="145" t="str">
        <f t="shared" ref="J526:R526" si="1021">IFERROR(IF(CEILING($H526*J520,1)=0,"",CEILING($H526*J520,1)),"")</f>
        <v/>
      </c>
      <c r="K526" s="145" t="str">
        <f t="shared" si="1021"/>
        <v/>
      </c>
      <c r="L526" s="145" t="str">
        <f t="shared" ref="L526" si="1022">IFERROR(IF(CEILING($H526*L520,1)=0,"",CEILING($H526*L520,1)),"")</f>
        <v/>
      </c>
      <c r="M526" s="145">
        <f t="shared" si="1021"/>
        <v>20</v>
      </c>
      <c r="N526" s="145">
        <f t="shared" si="1021"/>
        <v>7</v>
      </c>
      <c r="O526" s="145" t="str">
        <f t="shared" si="1021"/>
        <v/>
      </c>
      <c r="P526" s="145">
        <f t="shared" si="1021"/>
        <v>13</v>
      </c>
      <c r="Q526" s="145">
        <f t="shared" si="1021"/>
        <v>26</v>
      </c>
      <c r="R526" s="167">
        <f t="shared" si="1021"/>
        <v>13</v>
      </c>
    </row>
    <row r="527" spans="1:19" x14ac:dyDescent="0.2">
      <c r="A527" s="118">
        <v>3</v>
      </c>
      <c r="B527" s="75">
        <v>501</v>
      </c>
      <c r="C527" s="143"/>
      <c r="D527" s="144" t="s">
        <v>158</v>
      </c>
      <c r="E527" s="153">
        <f t="shared" ref="E527:E559" si="1023">E526</f>
        <v>400</v>
      </c>
      <c r="F527" s="153">
        <f t="shared" ref="F527:F559" si="1024">F526</f>
        <v>1</v>
      </c>
      <c r="G527" s="145">
        <f t="shared" si="1017"/>
        <v>16</v>
      </c>
      <c r="H527" s="160">
        <f t="shared" si="1020"/>
        <v>16</v>
      </c>
      <c r="I527" s="166" t="str">
        <f>IFERROR(IF(CEILING($H527*I520,1)=0,"",CEILING($H527*I520,1)),"")</f>
        <v/>
      </c>
      <c r="J527" s="145" t="str">
        <f t="shared" ref="J527:R527" si="1025">IFERROR(IF(CEILING($H527*J520,1)=0,"",CEILING($H527*J520,1)),"")</f>
        <v/>
      </c>
      <c r="K527" s="145" t="str">
        <f t="shared" si="1025"/>
        <v/>
      </c>
      <c r="L527" s="145" t="str">
        <f t="shared" ref="L527" si="1026">IFERROR(IF(CEILING($H527*L520,1)=0,"",CEILING($H527*L520,1)),"")</f>
        <v/>
      </c>
      <c r="M527" s="145">
        <f t="shared" si="1025"/>
        <v>5</v>
      </c>
      <c r="N527" s="145">
        <f t="shared" si="1025"/>
        <v>2</v>
      </c>
      <c r="O527" s="145" t="str">
        <f t="shared" si="1025"/>
        <v/>
      </c>
      <c r="P527" s="145">
        <f t="shared" si="1025"/>
        <v>4</v>
      </c>
      <c r="Q527" s="145">
        <f t="shared" si="1025"/>
        <v>7</v>
      </c>
      <c r="R527" s="167">
        <f t="shared" si="1025"/>
        <v>4</v>
      </c>
    </row>
    <row r="528" spans="1:19" x14ac:dyDescent="0.2">
      <c r="A528" s="118">
        <v>4</v>
      </c>
      <c r="B528" s="75">
        <v>502</v>
      </c>
      <c r="C528" s="143"/>
      <c r="D528" s="144" t="s">
        <v>159</v>
      </c>
      <c r="E528" s="153">
        <f t="shared" si="1023"/>
        <v>400</v>
      </c>
      <c r="F528" s="153">
        <f t="shared" si="1024"/>
        <v>1</v>
      </c>
      <c r="G528" s="145">
        <f t="shared" si="1017"/>
        <v>32</v>
      </c>
      <c r="H528" s="160">
        <f t="shared" si="1020"/>
        <v>32</v>
      </c>
      <c r="I528" s="166" t="str">
        <f>IFERROR(IF(CEILING($H528*I520,1)=0,"",CEILING($H528*I520,1)),"")</f>
        <v/>
      </c>
      <c r="J528" s="145" t="str">
        <f t="shared" ref="J528:R528" si="1027">IFERROR(IF(CEILING($H528*J520,1)=0,"",CEILING($H528*J520,1)),"")</f>
        <v/>
      </c>
      <c r="K528" s="145" t="str">
        <f t="shared" si="1027"/>
        <v/>
      </c>
      <c r="L528" s="145" t="str">
        <f t="shared" ref="L528" si="1028">IFERROR(IF(CEILING($H528*L520,1)=0,"",CEILING($H528*L520,1)),"")</f>
        <v/>
      </c>
      <c r="M528" s="145">
        <f t="shared" si="1027"/>
        <v>10</v>
      </c>
      <c r="N528" s="145">
        <f t="shared" si="1027"/>
        <v>4</v>
      </c>
      <c r="O528" s="145" t="str">
        <f t="shared" si="1027"/>
        <v/>
      </c>
      <c r="P528" s="145">
        <f t="shared" si="1027"/>
        <v>7</v>
      </c>
      <c r="Q528" s="145">
        <f t="shared" si="1027"/>
        <v>13</v>
      </c>
      <c r="R528" s="167">
        <f t="shared" si="1027"/>
        <v>7</v>
      </c>
    </row>
    <row r="529" spans="1:18" x14ac:dyDescent="0.2">
      <c r="A529" s="118">
        <v>5</v>
      </c>
      <c r="B529" s="75">
        <v>503</v>
      </c>
      <c r="C529" s="143"/>
      <c r="D529" s="144" t="s">
        <v>160</v>
      </c>
      <c r="E529" s="153">
        <f t="shared" si="1023"/>
        <v>400</v>
      </c>
      <c r="F529" s="153">
        <f t="shared" si="1024"/>
        <v>1</v>
      </c>
      <c r="G529" s="145">
        <f t="shared" si="1017"/>
        <v>16</v>
      </c>
      <c r="H529" s="160">
        <f t="shared" si="1020"/>
        <v>16</v>
      </c>
      <c r="I529" s="166" t="str">
        <f>IFERROR(IF(CEILING($H529*I520,1)=0,"",CEILING($H529*I520,1)),"")</f>
        <v/>
      </c>
      <c r="J529" s="145" t="str">
        <f t="shared" ref="J529:R529" si="1029">IFERROR(IF(CEILING($H529*J520,1)=0,"",CEILING($H529*J520,1)),"")</f>
        <v/>
      </c>
      <c r="K529" s="145" t="str">
        <f t="shared" si="1029"/>
        <v/>
      </c>
      <c r="L529" s="145" t="str">
        <f t="shared" ref="L529" si="1030">IFERROR(IF(CEILING($H529*L520,1)=0,"",CEILING($H529*L520,1)),"")</f>
        <v/>
      </c>
      <c r="M529" s="145">
        <f t="shared" si="1029"/>
        <v>5</v>
      </c>
      <c r="N529" s="145">
        <f t="shared" si="1029"/>
        <v>2</v>
      </c>
      <c r="O529" s="145" t="str">
        <f t="shared" si="1029"/>
        <v/>
      </c>
      <c r="P529" s="145">
        <f t="shared" si="1029"/>
        <v>4</v>
      </c>
      <c r="Q529" s="145">
        <f t="shared" si="1029"/>
        <v>7</v>
      </c>
      <c r="R529" s="167">
        <f t="shared" si="1029"/>
        <v>4</v>
      </c>
    </row>
    <row r="530" spans="1:18" x14ac:dyDescent="0.2">
      <c r="A530" s="118">
        <v>6</v>
      </c>
      <c r="B530" s="75">
        <v>504</v>
      </c>
      <c r="C530" s="143"/>
      <c r="D530" s="144" t="s">
        <v>161</v>
      </c>
      <c r="E530" s="153">
        <f t="shared" si="1023"/>
        <v>400</v>
      </c>
      <c r="F530" s="153">
        <f t="shared" si="1024"/>
        <v>1</v>
      </c>
      <c r="G530" s="145">
        <f t="shared" si="1017"/>
        <v>48</v>
      </c>
      <c r="H530" s="160">
        <f t="shared" si="1020"/>
        <v>48</v>
      </c>
      <c r="I530" s="166" t="str">
        <f>IFERROR(IF(CEILING($H530*I520,1)=0,"",CEILING($H530*I520,1)),"")</f>
        <v/>
      </c>
      <c r="J530" s="145" t="str">
        <f t="shared" ref="J530:R530" si="1031">IFERROR(IF(CEILING($H530*J520,1)=0,"",CEILING($H530*J520,1)),"")</f>
        <v/>
      </c>
      <c r="K530" s="145" t="str">
        <f t="shared" si="1031"/>
        <v/>
      </c>
      <c r="L530" s="145" t="str">
        <f t="shared" ref="L530" si="1032">IFERROR(IF(CEILING($H530*L520,1)=0,"",CEILING($H530*L520,1)),"")</f>
        <v/>
      </c>
      <c r="M530" s="145">
        <f t="shared" si="1031"/>
        <v>15</v>
      </c>
      <c r="N530" s="145">
        <f t="shared" si="1031"/>
        <v>5</v>
      </c>
      <c r="O530" s="145" t="str">
        <f t="shared" si="1031"/>
        <v/>
      </c>
      <c r="P530" s="145">
        <f t="shared" si="1031"/>
        <v>10</v>
      </c>
      <c r="Q530" s="145">
        <f t="shared" si="1031"/>
        <v>20</v>
      </c>
      <c r="R530" s="167">
        <f t="shared" si="1031"/>
        <v>10</v>
      </c>
    </row>
    <row r="531" spans="1:18" x14ac:dyDescent="0.2">
      <c r="A531" s="118">
        <v>7</v>
      </c>
      <c r="B531" s="75">
        <v>505</v>
      </c>
      <c r="C531" s="143"/>
      <c r="D531" s="144" t="s">
        <v>162</v>
      </c>
      <c r="E531" s="153">
        <f t="shared" si="1023"/>
        <v>400</v>
      </c>
      <c r="F531" s="153">
        <f t="shared" si="1024"/>
        <v>1</v>
      </c>
      <c r="G531" s="145">
        <f t="shared" si="1017"/>
        <v>32</v>
      </c>
      <c r="H531" s="160">
        <f t="shared" si="1020"/>
        <v>32</v>
      </c>
      <c r="I531" s="166" t="str">
        <f>IFERROR(IF(CEILING($H531*I520,1)=0,"",CEILING($H531*I520,1)),"")</f>
        <v/>
      </c>
      <c r="J531" s="145" t="str">
        <f t="shared" ref="J531:R531" si="1033">IFERROR(IF(CEILING($H531*J520,1)=0,"",CEILING($H531*J520,1)),"")</f>
        <v/>
      </c>
      <c r="K531" s="145" t="str">
        <f t="shared" si="1033"/>
        <v/>
      </c>
      <c r="L531" s="145" t="str">
        <f t="shared" ref="L531" si="1034">IFERROR(IF(CEILING($H531*L520,1)=0,"",CEILING($H531*L520,1)),"")</f>
        <v/>
      </c>
      <c r="M531" s="145">
        <f t="shared" si="1033"/>
        <v>10</v>
      </c>
      <c r="N531" s="145">
        <f t="shared" si="1033"/>
        <v>4</v>
      </c>
      <c r="O531" s="145" t="str">
        <f t="shared" si="1033"/>
        <v/>
      </c>
      <c r="P531" s="145">
        <f t="shared" si="1033"/>
        <v>7</v>
      </c>
      <c r="Q531" s="145">
        <f t="shared" si="1033"/>
        <v>13</v>
      </c>
      <c r="R531" s="167">
        <f t="shared" si="1033"/>
        <v>7</v>
      </c>
    </row>
    <row r="532" spans="1:18" x14ac:dyDescent="0.2">
      <c r="A532" s="118">
        <v>8</v>
      </c>
      <c r="B532" s="75">
        <v>506</v>
      </c>
      <c r="C532" s="143"/>
      <c r="D532" s="144" t="s">
        <v>163</v>
      </c>
      <c r="E532" s="153">
        <f t="shared" si="1023"/>
        <v>400</v>
      </c>
      <c r="F532" s="153">
        <f t="shared" si="1024"/>
        <v>1</v>
      </c>
      <c r="G532" s="145">
        <f t="shared" si="1017"/>
        <v>32</v>
      </c>
      <c r="H532" s="160">
        <f t="shared" si="1020"/>
        <v>32</v>
      </c>
      <c r="I532" s="166" t="str">
        <f>IFERROR(IF(CEILING($H532*I520,1)=0,"",CEILING($H532*I520,1)),"")</f>
        <v/>
      </c>
      <c r="J532" s="145" t="str">
        <f t="shared" ref="J532:R532" si="1035">IFERROR(IF(CEILING($H532*J520,1)=0,"",CEILING($H532*J520,1)),"")</f>
        <v/>
      </c>
      <c r="K532" s="145" t="str">
        <f t="shared" si="1035"/>
        <v/>
      </c>
      <c r="L532" s="145" t="str">
        <f t="shared" ref="L532" si="1036">IFERROR(IF(CEILING($H532*L520,1)=0,"",CEILING($H532*L520,1)),"")</f>
        <v/>
      </c>
      <c r="M532" s="145">
        <f t="shared" si="1035"/>
        <v>10</v>
      </c>
      <c r="N532" s="145">
        <f t="shared" si="1035"/>
        <v>4</v>
      </c>
      <c r="O532" s="145" t="str">
        <f t="shared" si="1035"/>
        <v/>
      </c>
      <c r="P532" s="145">
        <f t="shared" si="1035"/>
        <v>7</v>
      </c>
      <c r="Q532" s="145">
        <f t="shared" si="1035"/>
        <v>13</v>
      </c>
      <c r="R532" s="167">
        <f t="shared" si="1035"/>
        <v>7</v>
      </c>
    </row>
    <row r="533" spans="1:18" x14ac:dyDescent="0.2">
      <c r="A533" s="118">
        <v>9</v>
      </c>
      <c r="B533" s="75">
        <v>507</v>
      </c>
      <c r="C533" s="143"/>
      <c r="D533" s="144" t="s">
        <v>164</v>
      </c>
      <c r="E533" s="153">
        <f t="shared" si="1023"/>
        <v>400</v>
      </c>
      <c r="F533" s="153">
        <f t="shared" si="1024"/>
        <v>1</v>
      </c>
      <c r="G533" s="145">
        <f t="shared" si="1017"/>
        <v>16</v>
      </c>
      <c r="H533" s="160">
        <f t="shared" si="1020"/>
        <v>16</v>
      </c>
      <c r="I533" s="166" t="str">
        <f>IFERROR(IF(CEILING($H533*I520,1)=0,"",CEILING($H533*I520,1)),"")</f>
        <v/>
      </c>
      <c r="J533" s="145" t="str">
        <f t="shared" ref="J533:R533" si="1037">IFERROR(IF(CEILING($H533*J520,1)=0,"",CEILING($H533*J520,1)),"")</f>
        <v/>
      </c>
      <c r="K533" s="145" t="str">
        <f t="shared" si="1037"/>
        <v/>
      </c>
      <c r="L533" s="145" t="str">
        <f t="shared" ref="L533" si="1038">IFERROR(IF(CEILING($H533*L520,1)=0,"",CEILING($H533*L520,1)),"")</f>
        <v/>
      </c>
      <c r="M533" s="145">
        <f t="shared" si="1037"/>
        <v>5</v>
      </c>
      <c r="N533" s="145">
        <f t="shared" si="1037"/>
        <v>2</v>
      </c>
      <c r="O533" s="145" t="str">
        <f t="shared" si="1037"/>
        <v/>
      </c>
      <c r="P533" s="145">
        <f t="shared" si="1037"/>
        <v>4</v>
      </c>
      <c r="Q533" s="145">
        <f t="shared" si="1037"/>
        <v>7</v>
      </c>
      <c r="R533" s="167">
        <f t="shared" si="1037"/>
        <v>4</v>
      </c>
    </row>
    <row r="534" spans="1:18" x14ac:dyDescent="0.2">
      <c r="A534" s="118">
        <v>10</v>
      </c>
      <c r="B534" s="75">
        <v>508</v>
      </c>
      <c r="C534" s="143"/>
      <c r="D534" s="144" t="s">
        <v>165</v>
      </c>
      <c r="E534" s="153">
        <f t="shared" si="1023"/>
        <v>400</v>
      </c>
      <c r="F534" s="153">
        <f t="shared" si="1024"/>
        <v>1</v>
      </c>
      <c r="G534" s="145">
        <f t="shared" si="1017"/>
        <v>192</v>
      </c>
      <c r="H534" s="160">
        <f t="shared" si="1020"/>
        <v>192</v>
      </c>
      <c r="I534" s="166" t="str">
        <f>IFERROR(IF(CEILING($H534*I520,1)=0,"",CEILING($H534*I520,1)),"")</f>
        <v/>
      </c>
      <c r="J534" s="145" t="str">
        <f t="shared" ref="J534:R534" si="1039">IFERROR(IF(CEILING($H534*J520,1)=0,"",CEILING($H534*J520,1)),"")</f>
        <v/>
      </c>
      <c r="K534" s="145" t="str">
        <f t="shared" si="1039"/>
        <v/>
      </c>
      <c r="L534" s="145" t="str">
        <f t="shared" ref="L534" si="1040">IFERROR(IF(CEILING($H534*L520,1)=0,"",CEILING($H534*L520,1)),"")</f>
        <v/>
      </c>
      <c r="M534" s="145">
        <f t="shared" si="1039"/>
        <v>58</v>
      </c>
      <c r="N534" s="145">
        <f t="shared" si="1039"/>
        <v>20</v>
      </c>
      <c r="O534" s="145" t="str">
        <f t="shared" si="1039"/>
        <v/>
      </c>
      <c r="P534" s="145">
        <f t="shared" si="1039"/>
        <v>39</v>
      </c>
      <c r="Q534" s="145">
        <f t="shared" si="1039"/>
        <v>77</v>
      </c>
      <c r="R534" s="167">
        <f t="shared" si="1039"/>
        <v>39</v>
      </c>
    </row>
    <row r="535" spans="1:18" x14ac:dyDescent="0.2">
      <c r="A535" s="118">
        <v>11</v>
      </c>
      <c r="B535" s="75">
        <v>509</v>
      </c>
      <c r="C535" s="143"/>
      <c r="D535" s="144" t="s">
        <v>166</v>
      </c>
      <c r="E535" s="153">
        <f t="shared" si="1023"/>
        <v>400</v>
      </c>
      <c r="F535" s="153">
        <f t="shared" si="1024"/>
        <v>1</v>
      </c>
      <c r="G535" s="145">
        <f t="shared" si="1017"/>
        <v>48</v>
      </c>
      <c r="H535" s="160">
        <f t="shared" si="1020"/>
        <v>48</v>
      </c>
      <c r="I535" s="166" t="str">
        <f>IFERROR(IF(CEILING($H535*I520,1)=0,"",CEILING($H535*I520,1)),"")</f>
        <v/>
      </c>
      <c r="J535" s="145" t="str">
        <f t="shared" ref="J535:R535" si="1041">IFERROR(IF(CEILING($H535*J520,1)=0,"",CEILING($H535*J520,1)),"")</f>
        <v/>
      </c>
      <c r="K535" s="145" t="str">
        <f t="shared" si="1041"/>
        <v/>
      </c>
      <c r="L535" s="145" t="str">
        <f t="shared" ref="L535" si="1042">IFERROR(IF(CEILING($H535*L520,1)=0,"",CEILING($H535*L520,1)),"")</f>
        <v/>
      </c>
      <c r="M535" s="145">
        <f t="shared" si="1041"/>
        <v>15</v>
      </c>
      <c r="N535" s="145">
        <f t="shared" si="1041"/>
        <v>5</v>
      </c>
      <c r="O535" s="145" t="str">
        <f t="shared" si="1041"/>
        <v/>
      </c>
      <c r="P535" s="145">
        <f t="shared" si="1041"/>
        <v>10</v>
      </c>
      <c r="Q535" s="145">
        <f t="shared" si="1041"/>
        <v>20</v>
      </c>
      <c r="R535" s="167">
        <f t="shared" si="1041"/>
        <v>10</v>
      </c>
    </row>
    <row r="536" spans="1:18" x14ac:dyDescent="0.2">
      <c r="A536" s="118">
        <v>12</v>
      </c>
      <c r="B536" s="75">
        <v>510</v>
      </c>
      <c r="C536" s="143"/>
      <c r="D536" s="144" t="s">
        <v>167</v>
      </c>
      <c r="E536" s="153">
        <f t="shared" si="1023"/>
        <v>400</v>
      </c>
      <c r="F536" s="153">
        <f t="shared" si="1024"/>
        <v>1</v>
      </c>
      <c r="G536" s="145">
        <f t="shared" si="1017"/>
        <v>96</v>
      </c>
      <c r="H536" s="160">
        <f t="shared" si="1020"/>
        <v>96</v>
      </c>
      <c r="I536" s="166" t="str">
        <f>IFERROR(IF(CEILING($H536*I520,1)=0,"",CEILING($H536*I520,1)),"")</f>
        <v/>
      </c>
      <c r="J536" s="145" t="str">
        <f t="shared" ref="J536:R536" si="1043">IFERROR(IF(CEILING($H536*J520,1)=0,"",CEILING($H536*J520,1)),"")</f>
        <v/>
      </c>
      <c r="K536" s="145" t="str">
        <f t="shared" si="1043"/>
        <v/>
      </c>
      <c r="L536" s="145" t="str">
        <f t="shared" ref="L536" si="1044">IFERROR(IF(CEILING($H536*L520,1)=0,"",CEILING($H536*L520,1)),"")</f>
        <v/>
      </c>
      <c r="M536" s="145">
        <f t="shared" si="1043"/>
        <v>29</v>
      </c>
      <c r="N536" s="145">
        <f t="shared" si="1043"/>
        <v>10</v>
      </c>
      <c r="O536" s="145" t="str">
        <f t="shared" si="1043"/>
        <v/>
      </c>
      <c r="P536" s="145">
        <f t="shared" si="1043"/>
        <v>20</v>
      </c>
      <c r="Q536" s="145">
        <f t="shared" si="1043"/>
        <v>39</v>
      </c>
      <c r="R536" s="167">
        <f t="shared" si="1043"/>
        <v>20</v>
      </c>
    </row>
    <row r="537" spans="1:18" x14ac:dyDescent="0.2">
      <c r="A537" s="118">
        <v>13</v>
      </c>
      <c r="B537" s="75">
        <v>511</v>
      </c>
      <c r="C537" s="143"/>
      <c r="D537" s="144" t="s">
        <v>168</v>
      </c>
      <c r="E537" s="153">
        <f t="shared" si="1023"/>
        <v>400</v>
      </c>
      <c r="F537" s="153">
        <f t="shared" si="1024"/>
        <v>1</v>
      </c>
      <c r="G537" s="145">
        <f t="shared" si="1017"/>
        <v>48</v>
      </c>
      <c r="H537" s="160">
        <f t="shared" si="1020"/>
        <v>48</v>
      </c>
      <c r="I537" s="166" t="str">
        <f>IFERROR(IF(CEILING($H537*I520,1)=0,"",CEILING($H537*I520,1)),"")</f>
        <v/>
      </c>
      <c r="J537" s="145" t="str">
        <f t="shared" ref="J537:R537" si="1045">IFERROR(IF(CEILING($H537*J520,1)=0,"",CEILING($H537*J520,1)),"")</f>
        <v/>
      </c>
      <c r="K537" s="145" t="str">
        <f t="shared" si="1045"/>
        <v/>
      </c>
      <c r="L537" s="145" t="str">
        <f t="shared" ref="L537" si="1046">IFERROR(IF(CEILING($H537*L520,1)=0,"",CEILING($H537*L520,1)),"")</f>
        <v/>
      </c>
      <c r="M537" s="145">
        <f t="shared" si="1045"/>
        <v>15</v>
      </c>
      <c r="N537" s="145">
        <f t="shared" si="1045"/>
        <v>5</v>
      </c>
      <c r="O537" s="145" t="str">
        <f t="shared" si="1045"/>
        <v/>
      </c>
      <c r="P537" s="145">
        <f t="shared" si="1045"/>
        <v>10</v>
      </c>
      <c r="Q537" s="145">
        <f t="shared" si="1045"/>
        <v>20</v>
      </c>
      <c r="R537" s="167">
        <f t="shared" si="1045"/>
        <v>10</v>
      </c>
    </row>
    <row r="538" spans="1:18" x14ac:dyDescent="0.2">
      <c r="A538" s="118">
        <v>14</v>
      </c>
      <c r="B538" s="75">
        <v>512</v>
      </c>
      <c r="C538" s="143"/>
      <c r="D538" s="144" t="s">
        <v>169</v>
      </c>
      <c r="E538" s="153">
        <f t="shared" si="1023"/>
        <v>400</v>
      </c>
      <c r="F538" s="153">
        <f t="shared" si="1024"/>
        <v>1</v>
      </c>
      <c r="G538" s="145">
        <f t="shared" si="1017"/>
        <v>192</v>
      </c>
      <c r="H538" s="160">
        <f t="shared" si="1020"/>
        <v>192</v>
      </c>
      <c r="I538" s="166" t="str">
        <f>IFERROR(IF(CEILING($H538*I520,1)=0,"",CEILING($H538*I520,1)),"")</f>
        <v/>
      </c>
      <c r="J538" s="145" t="str">
        <f t="shared" ref="J538:R538" si="1047">IFERROR(IF(CEILING($H538*J520,1)=0,"",CEILING($H538*J520,1)),"")</f>
        <v/>
      </c>
      <c r="K538" s="145" t="str">
        <f t="shared" si="1047"/>
        <v/>
      </c>
      <c r="L538" s="145" t="str">
        <f t="shared" ref="L538" si="1048">IFERROR(IF(CEILING($H538*L520,1)=0,"",CEILING($H538*L520,1)),"")</f>
        <v/>
      </c>
      <c r="M538" s="145">
        <f t="shared" si="1047"/>
        <v>58</v>
      </c>
      <c r="N538" s="145">
        <f t="shared" si="1047"/>
        <v>20</v>
      </c>
      <c r="O538" s="145" t="str">
        <f t="shared" si="1047"/>
        <v/>
      </c>
      <c r="P538" s="145">
        <f t="shared" si="1047"/>
        <v>39</v>
      </c>
      <c r="Q538" s="145">
        <f t="shared" si="1047"/>
        <v>77</v>
      </c>
      <c r="R538" s="167">
        <f t="shared" si="1047"/>
        <v>39</v>
      </c>
    </row>
    <row r="539" spans="1:18" x14ac:dyDescent="0.2">
      <c r="A539" s="118">
        <v>15</v>
      </c>
      <c r="B539" s="75">
        <v>513</v>
      </c>
      <c r="C539" s="143"/>
      <c r="D539" s="144" t="s">
        <v>170</v>
      </c>
      <c r="E539" s="153">
        <f t="shared" si="1023"/>
        <v>400</v>
      </c>
      <c r="F539" s="153">
        <f t="shared" si="1024"/>
        <v>1</v>
      </c>
      <c r="G539" s="145">
        <f t="shared" si="1017"/>
        <v>64</v>
      </c>
      <c r="H539" s="160">
        <f t="shared" si="1020"/>
        <v>64</v>
      </c>
      <c r="I539" s="166" t="str">
        <f>IFERROR(IF(CEILING($H539*I520,1)=0,"",CEILING($H539*I520,1)),"")</f>
        <v/>
      </c>
      <c r="J539" s="145" t="str">
        <f t="shared" ref="J539:R539" si="1049">IFERROR(IF(CEILING($H539*J520,1)=0,"",CEILING($H539*J520,1)),"")</f>
        <v/>
      </c>
      <c r="K539" s="145" t="str">
        <f t="shared" si="1049"/>
        <v/>
      </c>
      <c r="L539" s="145" t="str">
        <f t="shared" ref="L539" si="1050">IFERROR(IF(CEILING($H539*L520,1)=0,"",CEILING($H539*L520,1)),"")</f>
        <v/>
      </c>
      <c r="M539" s="145">
        <f t="shared" si="1049"/>
        <v>20</v>
      </c>
      <c r="N539" s="145">
        <f t="shared" si="1049"/>
        <v>7</v>
      </c>
      <c r="O539" s="145" t="str">
        <f t="shared" si="1049"/>
        <v/>
      </c>
      <c r="P539" s="145">
        <f t="shared" si="1049"/>
        <v>13</v>
      </c>
      <c r="Q539" s="145">
        <f t="shared" si="1049"/>
        <v>26</v>
      </c>
      <c r="R539" s="167">
        <f t="shared" si="1049"/>
        <v>13</v>
      </c>
    </row>
    <row r="540" spans="1:18" x14ac:dyDescent="0.2">
      <c r="A540" s="118">
        <v>16</v>
      </c>
      <c r="B540" s="75">
        <v>514</v>
      </c>
      <c r="C540" s="143"/>
      <c r="D540" s="144" t="s">
        <v>171</v>
      </c>
      <c r="E540" s="153">
        <f t="shared" si="1023"/>
        <v>400</v>
      </c>
      <c r="F540" s="153">
        <f t="shared" si="1024"/>
        <v>1</v>
      </c>
      <c r="G540" s="145">
        <f t="shared" si="1017"/>
        <v>192</v>
      </c>
      <c r="H540" s="160">
        <f t="shared" si="1020"/>
        <v>192</v>
      </c>
      <c r="I540" s="166" t="str">
        <f t="shared" ref="I540:R540" si="1051">IFERROR(IF(CEILING($H540*I520,1)=0,"",CEILING($H540*I520,1)),"")</f>
        <v/>
      </c>
      <c r="J540" s="145" t="str">
        <f t="shared" si="1051"/>
        <v/>
      </c>
      <c r="K540" s="145" t="str">
        <f t="shared" si="1051"/>
        <v/>
      </c>
      <c r="L540" s="145" t="str">
        <f t="shared" ref="L540" si="1052">IFERROR(IF(CEILING($H540*L520,1)=0,"",CEILING($H540*L520,1)),"")</f>
        <v/>
      </c>
      <c r="M540" s="145">
        <f t="shared" si="1051"/>
        <v>58</v>
      </c>
      <c r="N540" s="145">
        <f t="shared" si="1051"/>
        <v>20</v>
      </c>
      <c r="O540" s="145" t="str">
        <f t="shared" si="1051"/>
        <v/>
      </c>
      <c r="P540" s="145">
        <f t="shared" si="1051"/>
        <v>39</v>
      </c>
      <c r="Q540" s="145">
        <f t="shared" si="1051"/>
        <v>77</v>
      </c>
      <c r="R540" s="167">
        <f t="shared" si="1051"/>
        <v>39</v>
      </c>
    </row>
    <row r="541" spans="1:18" x14ac:dyDescent="0.2">
      <c r="A541" s="118">
        <v>17</v>
      </c>
      <c r="B541" s="75">
        <v>515</v>
      </c>
      <c r="C541" s="143"/>
      <c r="D541" s="144" t="s">
        <v>172</v>
      </c>
      <c r="E541" s="153">
        <f t="shared" si="1023"/>
        <v>400</v>
      </c>
      <c r="F541" s="153">
        <f t="shared" si="1024"/>
        <v>1</v>
      </c>
      <c r="G541" s="145">
        <f t="shared" si="1017"/>
        <v>64</v>
      </c>
      <c r="H541" s="160">
        <f t="shared" si="1020"/>
        <v>64</v>
      </c>
      <c r="I541" s="166" t="str">
        <f t="shared" ref="I541:R541" si="1053">IFERROR(IF(CEILING($H541*I520,1)=0,"",CEILING($H541*I520,1)),"")</f>
        <v/>
      </c>
      <c r="J541" s="145" t="str">
        <f t="shared" si="1053"/>
        <v/>
      </c>
      <c r="K541" s="145" t="str">
        <f t="shared" si="1053"/>
        <v/>
      </c>
      <c r="L541" s="145" t="str">
        <f t="shared" ref="L541" si="1054">IFERROR(IF(CEILING($H541*L520,1)=0,"",CEILING($H541*L520,1)),"")</f>
        <v/>
      </c>
      <c r="M541" s="145">
        <f t="shared" si="1053"/>
        <v>20</v>
      </c>
      <c r="N541" s="145">
        <f t="shared" si="1053"/>
        <v>7</v>
      </c>
      <c r="O541" s="145" t="str">
        <f t="shared" si="1053"/>
        <v/>
      </c>
      <c r="P541" s="145">
        <f t="shared" si="1053"/>
        <v>13</v>
      </c>
      <c r="Q541" s="145">
        <f t="shared" si="1053"/>
        <v>26</v>
      </c>
      <c r="R541" s="167">
        <f t="shared" si="1053"/>
        <v>13</v>
      </c>
    </row>
    <row r="542" spans="1:18" x14ac:dyDescent="0.2">
      <c r="A542" s="118">
        <v>18</v>
      </c>
      <c r="B542" s="75">
        <v>516</v>
      </c>
      <c r="C542" s="143"/>
      <c r="D542" s="144" t="s">
        <v>173</v>
      </c>
      <c r="E542" s="153">
        <f t="shared" si="1023"/>
        <v>400</v>
      </c>
      <c r="F542" s="153">
        <f t="shared" si="1024"/>
        <v>1</v>
      </c>
      <c r="G542" s="145">
        <f t="shared" si="1017"/>
        <v>320</v>
      </c>
      <c r="H542" s="160">
        <f t="shared" si="1020"/>
        <v>320</v>
      </c>
      <c r="I542" s="166" t="str">
        <f t="shared" ref="I542:R542" si="1055">IFERROR(IF(CEILING($H542*I520,1)=0,"",CEILING($H542*I520,1)),"")</f>
        <v/>
      </c>
      <c r="J542" s="145" t="str">
        <f t="shared" si="1055"/>
        <v/>
      </c>
      <c r="K542" s="145" t="str">
        <f t="shared" si="1055"/>
        <v/>
      </c>
      <c r="L542" s="145" t="str">
        <f t="shared" ref="L542" si="1056">IFERROR(IF(CEILING($H542*L520,1)=0,"",CEILING($H542*L520,1)),"")</f>
        <v/>
      </c>
      <c r="M542" s="145">
        <f t="shared" si="1055"/>
        <v>96</v>
      </c>
      <c r="N542" s="145">
        <f t="shared" si="1055"/>
        <v>32</v>
      </c>
      <c r="O542" s="145" t="str">
        <f t="shared" si="1055"/>
        <v/>
      </c>
      <c r="P542" s="145">
        <f t="shared" si="1055"/>
        <v>64</v>
      </c>
      <c r="Q542" s="145">
        <f t="shared" si="1055"/>
        <v>128</v>
      </c>
      <c r="R542" s="167">
        <f t="shared" si="1055"/>
        <v>64</v>
      </c>
    </row>
    <row r="543" spans="1:18" x14ac:dyDescent="0.2">
      <c r="A543" s="118">
        <v>19</v>
      </c>
      <c r="B543" s="75">
        <v>517</v>
      </c>
      <c r="C543" s="143"/>
      <c r="D543" s="144" t="s">
        <v>174</v>
      </c>
      <c r="E543" s="153">
        <f t="shared" si="1023"/>
        <v>400</v>
      </c>
      <c r="F543" s="153">
        <f t="shared" si="1024"/>
        <v>1</v>
      </c>
      <c r="G543" s="145">
        <f t="shared" si="1017"/>
        <v>64</v>
      </c>
      <c r="H543" s="160">
        <f t="shared" si="1020"/>
        <v>64</v>
      </c>
      <c r="I543" s="166" t="str">
        <f t="shared" ref="I543:R543" si="1057">IFERROR(IF(CEILING($H543*I520,1)=0,"",CEILING($H543*I520,1)),"")</f>
        <v/>
      </c>
      <c r="J543" s="145" t="str">
        <f t="shared" si="1057"/>
        <v/>
      </c>
      <c r="K543" s="145" t="str">
        <f t="shared" si="1057"/>
        <v/>
      </c>
      <c r="L543" s="145" t="str">
        <f t="shared" ref="L543" si="1058">IFERROR(IF(CEILING($H543*L520,1)=0,"",CEILING($H543*L520,1)),"")</f>
        <v/>
      </c>
      <c r="M543" s="145">
        <f t="shared" si="1057"/>
        <v>20</v>
      </c>
      <c r="N543" s="145">
        <f t="shared" si="1057"/>
        <v>7</v>
      </c>
      <c r="O543" s="145" t="str">
        <f t="shared" si="1057"/>
        <v/>
      </c>
      <c r="P543" s="145">
        <f t="shared" si="1057"/>
        <v>13</v>
      </c>
      <c r="Q543" s="145">
        <f t="shared" si="1057"/>
        <v>26</v>
      </c>
      <c r="R543" s="167">
        <f t="shared" si="1057"/>
        <v>13</v>
      </c>
    </row>
    <row r="544" spans="1:18" x14ac:dyDescent="0.2">
      <c r="A544" s="118">
        <v>20</v>
      </c>
      <c r="B544" s="75">
        <v>518</v>
      </c>
      <c r="C544" s="143"/>
      <c r="D544" s="144" t="s">
        <v>175</v>
      </c>
      <c r="E544" s="153">
        <f t="shared" si="1023"/>
        <v>400</v>
      </c>
      <c r="F544" s="153">
        <f t="shared" si="1024"/>
        <v>1</v>
      </c>
      <c r="G544" s="145">
        <f t="shared" si="1017"/>
        <v>128</v>
      </c>
      <c r="H544" s="160">
        <f t="shared" si="1020"/>
        <v>128</v>
      </c>
      <c r="I544" s="166" t="str">
        <f t="shared" ref="I544:R544" si="1059">IFERROR(IF(CEILING($H544*I520,1)=0,"",CEILING($H544*I520,1)),"")</f>
        <v/>
      </c>
      <c r="J544" s="145" t="str">
        <f t="shared" si="1059"/>
        <v/>
      </c>
      <c r="K544" s="145" t="str">
        <f t="shared" si="1059"/>
        <v/>
      </c>
      <c r="L544" s="145" t="str">
        <f t="shared" ref="L544" si="1060">IFERROR(IF(CEILING($H544*L520,1)=0,"",CEILING($H544*L520,1)),"")</f>
        <v/>
      </c>
      <c r="M544" s="145">
        <f t="shared" si="1059"/>
        <v>39</v>
      </c>
      <c r="N544" s="145">
        <f t="shared" si="1059"/>
        <v>13</v>
      </c>
      <c r="O544" s="145" t="str">
        <f t="shared" si="1059"/>
        <v/>
      </c>
      <c r="P544" s="145">
        <f t="shared" si="1059"/>
        <v>26</v>
      </c>
      <c r="Q544" s="145">
        <f t="shared" si="1059"/>
        <v>52</v>
      </c>
      <c r="R544" s="167">
        <f t="shared" si="1059"/>
        <v>26</v>
      </c>
    </row>
    <row r="545" spans="1:18" x14ac:dyDescent="0.2">
      <c r="A545" s="118">
        <v>21</v>
      </c>
      <c r="B545" s="75">
        <v>519</v>
      </c>
      <c r="C545" s="143"/>
      <c r="D545" s="144" t="s">
        <v>176</v>
      </c>
      <c r="E545" s="153">
        <f t="shared" si="1023"/>
        <v>400</v>
      </c>
      <c r="F545" s="153">
        <f t="shared" si="1024"/>
        <v>1</v>
      </c>
      <c r="G545" s="145">
        <f t="shared" si="1017"/>
        <v>320</v>
      </c>
      <c r="H545" s="160">
        <f t="shared" si="1020"/>
        <v>320</v>
      </c>
      <c r="I545" s="166" t="str">
        <f t="shared" ref="I545:R545" si="1061">IFERROR(IF(CEILING($H545*I520,1)=0,"",CEILING($H545*I520,1)),"")</f>
        <v/>
      </c>
      <c r="J545" s="145" t="str">
        <f t="shared" si="1061"/>
        <v/>
      </c>
      <c r="K545" s="145" t="str">
        <f t="shared" si="1061"/>
        <v/>
      </c>
      <c r="L545" s="145" t="str">
        <f t="shared" ref="L545" si="1062">IFERROR(IF(CEILING($H545*L520,1)=0,"",CEILING($H545*L520,1)),"")</f>
        <v/>
      </c>
      <c r="M545" s="145">
        <f t="shared" si="1061"/>
        <v>96</v>
      </c>
      <c r="N545" s="145">
        <f t="shared" si="1061"/>
        <v>32</v>
      </c>
      <c r="O545" s="145" t="str">
        <f t="shared" si="1061"/>
        <v/>
      </c>
      <c r="P545" s="145">
        <f t="shared" si="1061"/>
        <v>64</v>
      </c>
      <c r="Q545" s="145">
        <f t="shared" si="1061"/>
        <v>128</v>
      </c>
      <c r="R545" s="167">
        <f t="shared" si="1061"/>
        <v>64</v>
      </c>
    </row>
    <row r="546" spans="1:18" x14ac:dyDescent="0.2">
      <c r="A546" s="118">
        <v>22</v>
      </c>
      <c r="B546" s="75">
        <v>520</v>
      </c>
      <c r="C546" s="143"/>
      <c r="D546" s="144" t="s">
        <v>177</v>
      </c>
      <c r="E546" s="153">
        <f t="shared" si="1023"/>
        <v>400</v>
      </c>
      <c r="F546" s="153">
        <f t="shared" si="1024"/>
        <v>1</v>
      </c>
      <c r="G546" s="145">
        <f t="shared" si="1017"/>
        <v>64</v>
      </c>
      <c r="H546" s="160">
        <f t="shared" si="1020"/>
        <v>64</v>
      </c>
      <c r="I546" s="166" t="str">
        <f t="shared" ref="I546:R546" si="1063">IFERROR(IF(CEILING($H546*I520,1)=0,"",CEILING($H546*I520,1)),"")</f>
        <v/>
      </c>
      <c r="J546" s="145" t="str">
        <f t="shared" si="1063"/>
        <v/>
      </c>
      <c r="K546" s="145" t="str">
        <f t="shared" si="1063"/>
        <v/>
      </c>
      <c r="L546" s="145" t="str">
        <f t="shared" ref="L546" si="1064">IFERROR(IF(CEILING($H546*L520,1)=0,"",CEILING($H546*L520,1)),"")</f>
        <v/>
      </c>
      <c r="M546" s="145">
        <f t="shared" si="1063"/>
        <v>20</v>
      </c>
      <c r="N546" s="145">
        <f t="shared" si="1063"/>
        <v>7</v>
      </c>
      <c r="O546" s="145" t="str">
        <f t="shared" si="1063"/>
        <v/>
      </c>
      <c r="P546" s="145">
        <f t="shared" si="1063"/>
        <v>13</v>
      </c>
      <c r="Q546" s="145">
        <f t="shared" si="1063"/>
        <v>26</v>
      </c>
      <c r="R546" s="167">
        <f t="shared" si="1063"/>
        <v>13</v>
      </c>
    </row>
    <row r="547" spans="1:18" x14ac:dyDescent="0.2">
      <c r="A547" s="118">
        <v>23</v>
      </c>
      <c r="B547" s="75">
        <v>521</v>
      </c>
      <c r="C547" s="143"/>
      <c r="D547" s="144" t="s">
        <v>178</v>
      </c>
      <c r="E547" s="153">
        <f t="shared" si="1023"/>
        <v>400</v>
      </c>
      <c r="F547" s="153">
        <f t="shared" si="1024"/>
        <v>1</v>
      </c>
      <c r="G547" s="145">
        <f t="shared" si="1017"/>
        <v>64</v>
      </c>
      <c r="H547" s="160">
        <f t="shared" si="1020"/>
        <v>64</v>
      </c>
      <c r="I547" s="166" t="str">
        <f t="shared" ref="I547:R547" si="1065">IFERROR(IF(CEILING($H547*I520,1)=0,"",CEILING($H547*I520,1)),"")</f>
        <v/>
      </c>
      <c r="J547" s="145" t="str">
        <f t="shared" si="1065"/>
        <v/>
      </c>
      <c r="K547" s="145" t="str">
        <f t="shared" si="1065"/>
        <v/>
      </c>
      <c r="L547" s="145" t="str">
        <f t="shared" ref="L547" si="1066">IFERROR(IF(CEILING($H547*L520,1)=0,"",CEILING($H547*L520,1)),"")</f>
        <v/>
      </c>
      <c r="M547" s="145">
        <f t="shared" si="1065"/>
        <v>20</v>
      </c>
      <c r="N547" s="145">
        <f t="shared" si="1065"/>
        <v>7</v>
      </c>
      <c r="O547" s="145" t="str">
        <f t="shared" si="1065"/>
        <v/>
      </c>
      <c r="P547" s="145">
        <f t="shared" si="1065"/>
        <v>13</v>
      </c>
      <c r="Q547" s="145">
        <f t="shared" si="1065"/>
        <v>26</v>
      </c>
      <c r="R547" s="167">
        <f t="shared" si="1065"/>
        <v>13</v>
      </c>
    </row>
    <row r="548" spans="1:18" x14ac:dyDescent="0.2">
      <c r="A548" s="118">
        <v>24</v>
      </c>
      <c r="B548" s="75">
        <v>522</v>
      </c>
      <c r="C548" s="143"/>
      <c r="D548" s="144" t="s">
        <v>179</v>
      </c>
      <c r="E548" s="153">
        <f t="shared" si="1023"/>
        <v>400</v>
      </c>
      <c r="F548" s="153">
        <f t="shared" si="1024"/>
        <v>1</v>
      </c>
      <c r="G548" s="145">
        <f t="shared" si="1017"/>
        <v>320</v>
      </c>
      <c r="H548" s="160">
        <f t="shared" si="1020"/>
        <v>320</v>
      </c>
      <c r="I548" s="166" t="str">
        <f t="shared" ref="I548:R548" si="1067">IFERROR(IF(CEILING($H548*I520,1)=0,"",CEILING($H548*I520,1)),"")</f>
        <v/>
      </c>
      <c r="J548" s="145" t="str">
        <f t="shared" si="1067"/>
        <v/>
      </c>
      <c r="K548" s="145" t="str">
        <f t="shared" si="1067"/>
        <v/>
      </c>
      <c r="L548" s="145" t="str">
        <f t="shared" ref="L548" si="1068">IFERROR(IF(CEILING($H548*L520,1)=0,"",CEILING($H548*L520,1)),"")</f>
        <v/>
      </c>
      <c r="M548" s="145">
        <f t="shared" si="1067"/>
        <v>96</v>
      </c>
      <c r="N548" s="145">
        <f t="shared" si="1067"/>
        <v>32</v>
      </c>
      <c r="O548" s="145" t="str">
        <f t="shared" si="1067"/>
        <v/>
      </c>
      <c r="P548" s="145">
        <f t="shared" si="1067"/>
        <v>64</v>
      </c>
      <c r="Q548" s="145">
        <f t="shared" si="1067"/>
        <v>128</v>
      </c>
      <c r="R548" s="167">
        <f t="shared" si="1067"/>
        <v>64</v>
      </c>
    </row>
    <row r="549" spans="1:18" x14ac:dyDescent="0.2">
      <c r="A549" s="118">
        <v>25</v>
      </c>
      <c r="B549" s="75">
        <v>523</v>
      </c>
      <c r="C549" s="143"/>
      <c r="D549" s="144" t="s">
        <v>180</v>
      </c>
      <c r="E549" s="153">
        <f t="shared" si="1023"/>
        <v>400</v>
      </c>
      <c r="F549" s="153">
        <f t="shared" si="1024"/>
        <v>1</v>
      </c>
      <c r="G549" s="145">
        <f t="shared" si="1017"/>
        <v>128</v>
      </c>
      <c r="H549" s="160">
        <f t="shared" si="1020"/>
        <v>128</v>
      </c>
      <c r="I549" s="166" t="str">
        <f t="shared" ref="I549:R549" si="1069">IFERROR(IF(CEILING($H549*I520,1)=0,"",CEILING($H549*I520,1)),"")</f>
        <v/>
      </c>
      <c r="J549" s="145" t="str">
        <f t="shared" si="1069"/>
        <v/>
      </c>
      <c r="K549" s="145" t="str">
        <f t="shared" si="1069"/>
        <v/>
      </c>
      <c r="L549" s="145" t="str">
        <f t="shared" ref="L549" si="1070">IFERROR(IF(CEILING($H549*L520,1)=0,"",CEILING($H549*L520,1)),"")</f>
        <v/>
      </c>
      <c r="M549" s="145">
        <f t="shared" si="1069"/>
        <v>39</v>
      </c>
      <c r="N549" s="145">
        <f t="shared" si="1069"/>
        <v>13</v>
      </c>
      <c r="O549" s="145" t="str">
        <f t="shared" si="1069"/>
        <v/>
      </c>
      <c r="P549" s="145">
        <f t="shared" si="1069"/>
        <v>26</v>
      </c>
      <c r="Q549" s="145">
        <f t="shared" si="1069"/>
        <v>52</v>
      </c>
      <c r="R549" s="167">
        <f t="shared" si="1069"/>
        <v>26</v>
      </c>
    </row>
    <row r="550" spans="1:18" x14ac:dyDescent="0.2">
      <c r="A550" s="118">
        <v>26</v>
      </c>
      <c r="B550" s="75">
        <v>524</v>
      </c>
      <c r="C550" s="143"/>
      <c r="D550" s="144" t="s">
        <v>181</v>
      </c>
      <c r="E550" s="153">
        <f t="shared" si="1023"/>
        <v>400</v>
      </c>
      <c r="F550" s="153">
        <f t="shared" si="1024"/>
        <v>1</v>
      </c>
      <c r="G550" s="145">
        <f t="shared" si="1017"/>
        <v>192</v>
      </c>
      <c r="H550" s="160">
        <f t="shared" si="1020"/>
        <v>192</v>
      </c>
      <c r="I550" s="166" t="str">
        <f t="shared" ref="I550:R550" si="1071">IFERROR(IF(CEILING($H550*I520,1)=0,"",CEILING($H550*I520,1)),"")</f>
        <v/>
      </c>
      <c r="J550" s="145" t="str">
        <f t="shared" si="1071"/>
        <v/>
      </c>
      <c r="K550" s="145" t="str">
        <f t="shared" si="1071"/>
        <v/>
      </c>
      <c r="L550" s="145" t="str">
        <f t="shared" ref="L550" si="1072">IFERROR(IF(CEILING($H550*L520,1)=0,"",CEILING($H550*L520,1)),"")</f>
        <v/>
      </c>
      <c r="M550" s="145">
        <f t="shared" si="1071"/>
        <v>58</v>
      </c>
      <c r="N550" s="145">
        <f t="shared" si="1071"/>
        <v>20</v>
      </c>
      <c r="O550" s="145" t="str">
        <f t="shared" si="1071"/>
        <v/>
      </c>
      <c r="P550" s="145">
        <f t="shared" si="1071"/>
        <v>39</v>
      </c>
      <c r="Q550" s="145">
        <f t="shared" si="1071"/>
        <v>77</v>
      </c>
      <c r="R550" s="167">
        <f t="shared" si="1071"/>
        <v>39</v>
      </c>
    </row>
    <row r="551" spans="1:18" x14ac:dyDescent="0.2">
      <c r="A551" s="118">
        <v>27</v>
      </c>
      <c r="B551" s="75">
        <v>525</v>
      </c>
      <c r="C551" s="143"/>
      <c r="D551" s="144" t="s">
        <v>182</v>
      </c>
      <c r="E551" s="153">
        <f t="shared" si="1023"/>
        <v>400</v>
      </c>
      <c r="F551" s="153">
        <f t="shared" si="1024"/>
        <v>1</v>
      </c>
      <c r="G551" s="145">
        <f t="shared" si="1017"/>
        <v>320</v>
      </c>
      <c r="H551" s="160">
        <f t="shared" si="1020"/>
        <v>320</v>
      </c>
      <c r="I551" s="166" t="str">
        <f t="shared" ref="I551:R551" si="1073">IFERROR(IF(CEILING($H551*I520,1)=0,"",CEILING($H551*I520,1)),"")</f>
        <v/>
      </c>
      <c r="J551" s="145" t="str">
        <f t="shared" si="1073"/>
        <v/>
      </c>
      <c r="K551" s="145" t="str">
        <f t="shared" si="1073"/>
        <v/>
      </c>
      <c r="L551" s="145" t="str">
        <f t="shared" ref="L551" si="1074">IFERROR(IF(CEILING($H551*L520,1)=0,"",CEILING($H551*L520,1)),"")</f>
        <v/>
      </c>
      <c r="M551" s="145">
        <f t="shared" si="1073"/>
        <v>96</v>
      </c>
      <c r="N551" s="145">
        <f t="shared" si="1073"/>
        <v>32</v>
      </c>
      <c r="O551" s="145" t="str">
        <f t="shared" si="1073"/>
        <v/>
      </c>
      <c r="P551" s="145">
        <f t="shared" si="1073"/>
        <v>64</v>
      </c>
      <c r="Q551" s="145">
        <f t="shared" si="1073"/>
        <v>128</v>
      </c>
      <c r="R551" s="167">
        <f t="shared" si="1073"/>
        <v>64</v>
      </c>
    </row>
    <row r="552" spans="1:18" x14ac:dyDescent="0.2">
      <c r="A552" s="118">
        <v>28</v>
      </c>
      <c r="B552" s="75">
        <v>526</v>
      </c>
      <c r="C552" s="143"/>
      <c r="D552" s="144" t="s">
        <v>183</v>
      </c>
      <c r="E552" s="153">
        <f t="shared" si="1023"/>
        <v>400</v>
      </c>
      <c r="F552" s="153">
        <f t="shared" si="1024"/>
        <v>1</v>
      </c>
      <c r="G552" s="145">
        <f t="shared" si="1017"/>
        <v>80</v>
      </c>
      <c r="H552" s="160">
        <f t="shared" si="1020"/>
        <v>80</v>
      </c>
      <c r="I552" s="166" t="str">
        <f t="shared" ref="I552:R552" si="1075">IFERROR(IF(CEILING($H552*I520,1)=0,"",CEILING($H552*I520,1)),"")</f>
        <v/>
      </c>
      <c r="J552" s="145" t="str">
        <f t="shared" si="1075"/>
        <v/>
      </c>
      <c r="K552" s="145" t="str">
        <f t="shared" si="1075"/>
        <v/>
      </c>
      <c r="L552" s="145" t="str">
        <f t="shared" ref="L552" si="1076">IFERROR(IF(CEILING($H552*L520,1)=0,"",CEILING($H552*L520,1)),"")</f>
        <v/>
      </c>
      <c r="M552" s="145">
        <f t="shared" si="1075"/>
        <v>24</v>
      </c>
      <c r="N552" s="145">
        <f t="shared" si="1075"/>
        <v>8</v>
      </c>
      <c r="O552" s="145" t="str">
        <f t="shared" si="1075"/>
        <v/>
      </c>
      <c r="P552" s="145">
        <f t="shared" si="1075"/>
        <v>16</v>
      </c>
      <c r="Q552" s="145">
        <f t="shared" si="1075"/>
        <v>32</v>
      </c>
      <c r="R552" s="167">
        <f t="shared" si="1075"/>
        <v>16</v>
      </c>
    </row>
    <row r="553" spans="1:18" x14ac:dyDescent="0.2">
      <c r="A553" s="118">
        <v>29</v>
      </c>
      <c r="B553" s="75">
        <v>527</v>
      </c>
      <c r="C553" s="143"/>
      <c r="D553" s="144" t="s">
        <v>184</v>
      </c>
      <c r="E553" s="153">
        <f t="shared" si="1023"/>
        <v>400</v>
      </c>
      <c r="F553" s="153">
        <f t="shared" si="1024"/>
        <v>1</v>
      </c>
      <c r="G553" s="145">
        <f t="shared" si="1017"/>
        <v>192</v>
      </c>
      <c r="H553" s="160">
        <f t="shared" si="1020"/>
        <v>192</v>
      </c>
      <c r="I553" s="166" t="str">
        <f t="shared" ref="I553:R553" si="1077">IFERROR(IF(CEILING($H553*I520,1)=0,"",CEILING($H553*I520,1)),"")</f>
        <v/>
      </c>
      <c r="J553" s="145" t="str">
        <f t="shared" si="1077"/>
        <v/>
      </c>
      <c r="K553" s="145" t="str">
        <f t="shared" si="1077"/>
        <v/>
      </c>
      <c r="L553" s="145" t="str">
        <f t="shared" ref="L553" si="1078">IFERROR(IF(CEILING($H553*L520,1)=0,"",CEILING($H553*L520,1)),"")</f>
        <v/>
      </c>
      <c r="M553" s="145">
        <f t="shared" si="1077"/>
        <v>58</v>
      </c>
      <c r="N553" s="145">
        <f t="shared" si="1077"/>
        <v>20</v>
      </c>
      <c r="O553" s="145" t="str">
        <f t="shared" si="1077"/>
        <v/>
      </c>
      <c r="P553" s="145">
        <f t="shared" si="1077"/>
        <v>39</v>
      </c>
      <c r="Q553" s="145">
        <f t="shared" si="1077"/>
        <v>77</v>
      </c>
      <c r="R553" s="167">
        <f t="shared" si="1077"/>
        <v>39</v>
      </c>
    </row>
    <row r="554" spans="1:18" x14ac:dyDescent="0.2">
      <c r="A554" s="118">
        <v>30</v>
      </c>
      <c r="B554" s="75">
        <v>528</v>
      </c>
      <c r="C554" s="143"/>
      <c r="D554" s="144" t="s">
        <v>185</v>
      </c>
      <c r="E554" s="153">
        <f t="shared" si="1023"/>
        <v>400</v>
      </c>
      <c r="F554" s="153">
        <f t="shared" si="1024"/>
        <v>1</v>
      </c>
      <c r="G554" s="145">
        <f t="shared" si="1017"/>
        <v>320</v>
      </c>
      <c r="H554" s="160">
        <f t="shared" si="1020"/>
        <v>320</v>
      </c>
      <c r="I554" s="166" t="str">
        <f t="shared" ref="I554:R554" si="1079">IFERROR(IF(CEILING($H554*I520,1)=0,"",CEILING($H554*I520,1)),"")</f>
        <v/>
      </c>
      <c r="J554" s="145" t="str">
        <f t="shared" si="1079"/>
        <v/>
      </c>
      <c r="K554" s="145" t="str">
        <f t="shared" si="1079"/>
        <v/>
      </c>
      <c r="L554" s="145" t="str">
        <f t="shared" ref="L554" si="1080">IFERROR(IF(CEILING($H554*L520,1)=0,"",CEILING($H554*L520,1)),"")</f>
        <v/>
      </c>
      <c r="M554" s="145">
        <f t="shared" si="1079"/>
        <v>96</v>
      </c>
      <c r="N554" s="145">
        <f t="shared" si="1079"/>
        <v>32</v>
      </c>
      <c r="O554" s="145" t="str">
        <f t="shared" si="1079"/>
        <v/>
      </c>
      <c r="P554" s="145">
        <f t="shared" si="1079"/>
        <v>64</v>
      </c>
      <c r="Q554" s="145">
        <f t="shared" si="1079"/>
        <v>128</v>
      </c>
      <c r="R554" s="167">
        <f t="shared" si="1079"/>
        <v>64</v>
      </c>
    </row>
    <row r="555" spans="1:18" x14ac:dyDescent="0.2">
      <c r="A555" s="118">
        <v>31</v>
      </c>
      <c r="B555" s="75">
        <v>529</v>
      </c>
      <c r="C555" s="143"/>
      <c r="D555" s="144" t="s">
        <v>186</v>
      </c>
      <c r="E555" s="153">
        <f t="shared" si="1023"/>
        <v>400</v>
      </c>
      <c r="F555" s="153">
        <f t="shared" si="1024"/>
        <v>1</v>
      </c>
      <c r="G555" s="145">
        <f t="shared" si="1017"/>
        <v>128</v>
      </c>
      <c r="H555" s="160">
        <f t="shared" si="1020"/>
        <v>128</v>
      </c>
      <c r="I555" s="166" t="str">
        <f t="shared" ref="I555:R555" si="1081">IFERROR(IF(CEILING($H555*I520,1)=0,"",CEILING($H555*I520,1)),"")</f>
        <v/>
      </c>
      <c r="J555" s="145" t="str">
        <f t="shared" si="1081"/>
        <v/>
      </c>
      <c r="K555" s="145" t="str">
        <f t="shared" si="1081"/>
        <v/>
      </c>
      <c r="L555" s="145" t="str">
        <f t="shared" ref="L555" si="1082">IFERROR(IF(CEILING($H555*L520,1)=0,"",CEILING($H555*L520,1)),"")</f>
        <v/>
      </c>
      <c r="M555" s="145">
        <f t="shared" si="1081"/>
        <v>39</v>
      </c>
      <c r="N555" s="145">
        <f t="shared" si="1081"/>
        <v>13</v>
      </c>
      <c r="O555" s="145" t="str">
        <f t="shared" si="1081"/>
        <v/>
      </c>
      <c r="P555" s="145">
        <f t="shared" si="1081"/>
        <v>26</v>
      </c>
      <c r="Q555" s="145">
        <f t="shared" si="1081"/>
        <v>52</v>
      </c>
      <c r="R555" s="167">
        <f t="shared" si="1081"/>
        <v>26</v>
      </c>
    </row>
    <row r="556" spans="1:18" x14ac:dyDescent="0.2">
      <c r="A556" s="118">
        <v>32</v>
      </c>
      <c r="B556" s="75">
        <v>530</v>
      </c>
      <c r="C556" s="143"/>
      <c r="D556" s="144" t="s">
        <v>187</v>
      </c>
      <c r="E556" s="153">
        <f t="shared" si="1023"/>
        <v>400</v>
      </c>
      <c r="F556" s="153">
        <f t="shared" si="1024"/>
        <v>1</v>
      </c>
      <c r="G556" s="145">
        <f>E556*G515/E515</f>
        <v>256</v>
      </c>
      <c r="H556" s="160">
        <f t="shared" si="1020"/>
        <v>256</v>
      </c>
      <c r="I556" s="166" t="str">
        <f t="shared" ref="I556:R556" si="1083">IFERROR(IF(CEILING($H556*I520,1)=0,"",CEILING($H556*I520,1)),"")</f>
        <v/>
      </c>
      <c r="J556" s="145" t="str">
        <f t="shared" si="1083"/>
        <v/>
      </c>
      <c r="K556" s="145" t="str">
        <f t="shared" si="1083"/>
        <v/>
      </c>
      <c r="L556" s="145" t="str">
        <f t="shared" ref="L556" si="1084">IFERROR(IF(CEILING($H556*L520,1)=0,"",CEILING($H556*L520,1)),"")</f>
        <v/>
      </c>
      <c r="M556" s="145">
        <f t="shared" si="1083"/>
        <v>77</v>
      </c>
      <c r="N556" s="145">
        <f t="shared" si="1083"/>
        <v>26</v>
      </c>
      <c r="O556" s="145" t="str">
        <f t="shared" si="1083"/>
        <v/>
      </c>
      <c r="P556" s="145">
        <f t="shared" si="1083"/>
        <v>52</v>
      </c>
      <c r="Q556" s="145">
        <f t="shared" si="1083"/>
        <v>103</v>
      </c>
      <c r="R556" s="167">
        <f t="shared" si="1083"/>
        <v>52</v>
      </c>
    </row>
    <row r="557" spans="1:18" x14ac:dyDescent="0.2">
      <c r="A557" s="118">
        <v>33</v>
      </c>
      <c r="B557" s="75">
        <v>531</v>
      </c>
      <c r="C557" s="143"/>
      <c r="D557" s="144" t="s">
        <v>188</v>
      </c>
      <c r="E557" s="153">
        <f t="shared" si="1023"/>
        <v>400</v>
      </c>
      <c r="F557" s="153">
        <f t="shared" si="1024"/>
        <v>1</v>
      </c>
      <c r="G557" s="145">
        <f>E557*G516/E516</f>
        <v>192</v>
      </c>
      <c r="H557" s="160">
        <f t="shared" si="1020"/>
        <v>192</v>
      </c>
      <c r="I557" s="166" t="str">
        <f t="shared" ref="I557:R557" si="1085">IFERROR(IF(CEILING($H557*I520,1)=0,"",CEILING($H557*I520,1)),"")</f>
        <v/>
      </c>
      <c r="J557" s="145" t="str">
        <f t="shared" si="1085"/>
        <v/>
      </c>
      <c r="K557" s="145" t="str">
        <f t="shared" si="1085"/>
        <v/>
      </c>
      <c r="L557" s="145" t="str">
        <f t="shared" ref="L557" si="1086">IFERROR(IF(CEILING($H557*L520,1)=0,"",CEILING($H557*L520,1)),"")</f>
        <v/>
      </c>
      <c r="M557" s="145">
        <f t="shared" si="1085"/>
        <v>58</v>
      </c>
      <c r="N557" s="145">
        <f t="shared" si="1085"/>
        <v>20</v>
      </c>
      <c r="O557" s="145" t="str">
        <f t="shared" si="1085"/>
        <v/>
      </c>
      <c r="P557" s="145">
        <f t="shared" si="1085"/>
        <v>39</v>
      </c>
      <c r="Q557" s="145">
        <f t="shared" si="1085"/>
        <v>77</v>
      </c>
      <c r="R557" s="167">
        <f t="shared" si="1085"/>
        <v>39</v>
      </c>
    </row>
    <row r="558" spans="1:18" x14ac:dyDescent="0.2">
      <c r="A558" s="118">
        <v>34</v>
      </c>
      <c r="B558" s="75">
        <v>532</v>
      </c>
      <c r="C558" s="143"/>
      <c r="D558" s="144" t="s">
        <v>189</v>
      </c>
      <c r="E558" s="153">
        <f t="shared" si="1023"/>
        <v>400</v>
      </c>
      <c r="F558" s="153">
        <f t="shared" si="1024"/>
        <v>1</v>
      </c>
      <c r="G558" s="145">
        <f>E558*G517/E517</f>
        <v>48</v>
      </c>
      <c r="H558" s="160">
        <f t="shared" si="1020"/>
        <v>48</v>
      </c>
      <c r="I558" s="166" t="str">
        <f t="shared" ref="I558:R558" si="1087">IFERROR(IF(CEILING($H558*I520,1)=0,"",CEILING($H558*I520,1)),"")</f>
        <v/>
      </c>
      <c r="J558" s="145" t="str">
        <f t="shared" si="1087"/>
        <v/>
      </c>
      <c r="K558" s="145" t="str">
        <f t="shared" si="1087"/>
        <v/>
      </c>
      <c r="L558" s="145" t="str">
        <f t="shared" ref="L558" si="1088">IFERROR(IF(CEILING($H558*L520,1)=0,"",CEILING($H558*L520,1)),"")</f>
        <v/>
      </c>
      <c r="M558" s="145">
        <f t="shared" si="1087"/>
        <v>15</v>
      </c>
      <c r="N558" s="145">
        <f t="shared" si="1087"/>
        <v>5</v>
      </c>
      <c r="O558" s="145" t="str">
        <f t="shared" si="1087"/>
        <v/>
      </c>
      <c r="P558" s="145">
        <f t="shared" si="1087"/>
        <v>10</v>
      </c>
      <c r="Q558" s="145">
        <f t="shared" si="1087"/>
        <v>20</v>
      </c>
      <c r="R558" s="167">
        <f t="shared" si="1087"/>
        <v>10</v>
      </c>
    </row>
    <row r="559" spans="1:18" ht="13.5" thickBot="1" x14ac:dyDescent="0.25">
      <c r="A559" s="146">
        <v>35</v>
      </c>
      <c r="B559" s="75">
        <v>533</v>
      </c>
      <c r="C559" s="147"/>
      <c r="D559" s="148" t="s">
        <v>190</v>
      </c>
      <c r="E559" s="153">
        <f t="shared" si="1023"/>
        <v>400</v>
      </c>
      <c r="F559" s="153">
        <f t="shared" si="1024"/>
        <v>1</v>
      </c>
      <c r="G559" s="145">
        <f>E559*G518/E518</f>
        <v>96</v>
      </c>
      <c r="H559" s="160">
        <f t="shared" si="1020"/>
        <v>96</v>
      </c>
      <c r="I559" s="168" t="str">
        <f t="shared" ref="I559:R559" si="1089">IFERROR(IF(CEILING($H559*I520,1)=0,"",CEILING($H559*I520,1)),"")</f>
        <v/>
      </c>
      <c r="J559" s="169" t="str">
        <f t="shared" si="1089"/>
        <v/>
      </c>
      <c r="K559" s="169" t="str">
        <f t="shared" si="1089"/>
        <v/>
      </c>
      <c r="L559" s="169" t="str">
        <f t="shared" ref="L559" si="1090">IFERROR(IF(CEILING($H559*L520,1)=0,"",CEILING($H559*L520,1)),"")</f>
        <v/>
      </c>
      <c r="M559" s="169">
        <f t="shared" si="1089"/>
        <v>29</v>
      </c>
      <c r="N559" s="169">
        <f t="shared" si="1089"/>
        <v>10</v>
      </c>
      <c r="O559" s="169" t="str">
        <f t="shared" si="1089"/>
        <v/>
      </c>
      <c r="P559" s="169">
        <f t="shared" si="1089"/>
        <v>20</v>
      </c>
      <c r="Q559" s="169">
        <f t="shared" si="1089"/>
        <v>39</v>
      </c>
      <c r="R559" s="170">
        <f t="shared" si="1089"/>
        <v>20</v>
      </c>
    </row>
    <row r="560" spans="1:18" ht="13.5" thickBot="1" x14ac:dyDescent="0.25">
      <c r="A560" s="204" t="s">
        <v>50</v>
      </c>
      <c r="B560" s="214">
        <v>534</v>
      </c>
      <c r="C560" s="249" t="str">
        <f>Feature_Plan!E24</f>
        <v>ECU-Internal Specific Diag</v>
      </c>
      <c r="D560" s="207"/>
      <c r="E560" s="259">
        <v>300</v>
      </c>
      <c r="F560" s="259">
        <v>0.8</v>
      </c>
      <c r="G560" s="208"/>
      <c r="H560" s="209"/>
      <c r="I560" s="210" t="str">
        <f>IF(VLOOKUP($C560,Feature_Plan!$E$11:$R$40,Feature_Plan!I$1,0)=0,"",VLOOKUP($C560,Feature_Plan!$E$11:$R$40,Feature_Plan!I$1,0))</f>
        <v/>
      </c>
      <c r="J560" s="211" t="str">
        <f>IF(VLOOKUP($C560,Feature_Plan!$E$11:$R$40,Feature_Plan!J$1,0)=0,"",VLOOKUP($C560,Feature_Plan!$E$11:$R$40,Feature_Plan!J$1,0))</f>
        <v/>
      </c>
      <c r="K560" s="211" t="str">
        <f>IF(VLOOKUP($C560,Feature_Plan!$E$11:$R$40,Feature_Plan!K$1,0)=0,"",VLOOKUP($C560,Feature_Plan!$E$11:$R$40,Feature_Plan!K$1,0))</f>
        <v/>
      </c>
      <c r="L560" s="211" t="str">
        <f>IF(VLOOKUP($C560,Feature_Plan!$E$11:$R$40,Feature_Plan!L$1,0)=0,"",VLOOKUP($C560,Feature_Plan!$E$11:$R$40,Feature_Plan!L$1,0))</f>
        <v/>
      </c>
      <c r="M560" s="211">
        <f>IF(VLOOKUP($C560,Feature_Plan!$E$11:$R$40,Feature_Plan!M$1,0)=0,"",VLOOKUP($C560,Feature_Plan!$E$11:$R$40,Feature_Plan!M$1,0))</f>
        <v>0.3</v>
      </c>
      <c r="N560" s="211" t="str">
        <f>IF(VLOOKUP($C560,Feature_Plan!$E$11:$R$40,Feature_Plan!N$1,0)=0,"",VLOOKUP($C560,Feature_Plan!$E$11:$R$40,Feature_Plan!N$1,0))</f>
        <v/>
      </c>
      <c r="O560" s="211" t="str">
        <f>IF(VLOOKUP($C560,Feature_Plan!$E$11:$R$40,Feature_Plan!O$1,0)=0,"",VLOOKUP($C560,Feature_Plan!$E$11:$R$40,Feature_Plan!O$1,0))</f>
        <v/>
      </c>
      <c r="P560" s="211">
        <f>IF(VLOOKUP($C560,Feature_Plan!$E$11:$R$40,Feature_Plan!P$1,0)=0,"",VLOOKUP($C560,Feature_Plan!$E$11:$R$40,Feature_Plan!P$1,0))</f>
        <v>0.8</v>
      </c>
      <c r="Q560" s="211">
        <f>IF(VLOOKUP($C560,Feature_Plan!$E$11:$R$40,Feature_Plan!Q$1,0)=0,"",VLOOKUP($C560,Feature_Plan!$E$11:$R$40,Feature_Plan!Q$1,0))</f>
        <v>1</v>
      </c>
      <c r="R560" s="212">
        <f>IF(VLOOKUP($C560,Feature_Plan!$E$11:$R$40,Feature_Plan!R$1,0)=0,"",VLOOKUP($C560,Feature_Plan!$E$11:$R$40,Feature_Plan!R$1,0))</f>
        <v>1.2</v>
      </c>
    </row>
    <row r="561" spans="1:19" x14ac:dyDescent="0.2">
      <c r="A561" s="213" t="s">
        <v>154</v>
      </c>
      <c r="B561" s="214">
        <v>535</v>
      </c>
      <c r="C561" s="250"/>
      <c r="D561" s="216"/>
      <c r="E561" s="217"/>
      <c r="F561" s="216"/>
      <c r="G561" s="251"/>
      <c r="H561" s="252"/>
      <c r="I561" s="220" t="str">
        <f>IF(I560="","",I560)</f>
        <v/>
      </c>
      <c r="J561" s="218" t="str">
        <f>IF(J560="","",J560-(SUM($I561:I561)))</f>
        <v/>
      </c>
      <c r="K561" s="218" t="str">
        <f>IF(K560="","",K560-(SUM($I561:J561)))</f>
        <v/>
      </c>
      <c r="L561" s="218" t="str">
        <f>IF(L560="","",L560-(SUM($I561:K561)))</f>
        <v/>
      </c>
      <c r="M561" s="218">
        <f>IF(M560="","",M560-(SUM($I561:L561)))</f>
        <v>0.3</v>
      </c>
      <c r="N561" s="218" t="str">
        <f>IF(N560="","",N560-(SUM($I561:M561)))</f>
        <v/>
      </c>
      <c r="O561" s="218" t="str">
        <f>IF(O560="","",O560-(SUM($I561:N561)))</f>
        <v/>
      </c>
      <c r="P561" s="218">
        <f>IF(P560="","",P560-(SUM($I561:O561)))</f>
        <v>0.5</v>
      </c>
      <c r="Q561" s="218">
        <f>IF(Q560="","",Q560-(SUM($I561:P561)))</f>
        <v>0.19999999999999996</v>
      </c>
      <c r="R561" s="221">
        <f>IF(R560="","",R560-(SUM($I561:Q561)))</f>
        <v>0.19999999999999996</v>
      </c>
    </row>
    <row r="562" spans="1:19" ht="13.5" thickBot="1" x14ac:dyDescent="0.25">
      <c r="A562" s="222" t="s">
        <v>155</v>
      </c>
      <c r="B562" s="214">
        <v>536</v>
      </c>
      <c r="C562" s="223"/>
      <c r="D562" s="224"/>
      <c r="E562" s="225"/>
      <c r="F562" s="224"/>
      <c r="G562" s="226">
        <f>SUM(G566:G600)</f>
        <v>3312</v>
      </c>
      <c r="H562" s="227">
        <f>SUM(H566:H600)</f>
        <v>2649.6000000000004</v>
      </c>
      <c r="I562" s="228">
        <f>SUM(I566:I600)</f>
        <v>0</v>
      </c>
      <c r="J562" s="226">
        <f t="shared" ref="J562:R562" si="1091">SUM(J566:J600)</f>
        <v>0</v>
      </c>
      <c r="K562" s="226">
        <f t="shared" si="1091"/>
        <v>0</v>
      </c>
      <c r="L562" s="226">
        <f t="shared" ref="L562:M562" si="1092">SUM(L566:L600)</f>
        <v>0</v>
      </c>
      <c r="M562" s="226">
        <f t="shared" si="1092"/>
        <v>811</v>
      </c>
      <c r="N562" s="226">
        <f t="shared" si="1091"/>
        <v>0</v>
      </c>
      <c r="O562" s="226">
        <f t="shared" si="1091"/>
        <v>0</v>
      </c>
      <c r="P562" s="226">
        <f t="shared" si="1091"/>
        <v>1339</v>
      </c>
      <c r="Q562" s="226">
        <f t="shared" si="1091"/>
        <v>546</v>
      </c>
      <c r="R562" s="229">
        <f t="shared" si="1091"/>
        <v>546</v>
      </c>
      <c r="S562" s="67">
        <f>SUM(I562:R562)</f>
        <v>3242</v>
      </c>
    </row>
    <row r="563" spans="1:19" x14ac:dyDescent="0.2">
      <c r="A563" s="230" t="s">
        <v>215</v>
      </c>
      <c r="B563" s="214">
        <v>537</v>
      </c>
      <c r="C563" s="262" t="str">
        <f>CONCATENATE(C560,"\",A563)</f>
        <v>ECU-Internal Specific Diag\Sys Eng</v>
      </c>
      <c r="D563" s="231"/>
      <c r="E563" s="232"/>
      <c r="F563" s="231"/>
      <c r="G563" s="233">
        <f>SUM(G566:G578)</f>
        <v>504</v>
      </c>
      <c r="H563" s="234">
        <f t="shared" ref="H563:R563" si="1093">SUM(H566:H578)</f>
        <v>403.2000000000001</v>
      </c>
      <c r="I563" s="235">
        <f t="shared" si="1093"/>
        <v>0</v>
      </c>
      <c r="J563" s="233">
        <f t="shared" si="1093"/>
        <v>0</v>
      </c>
      <c r="K563" s="233">
        <f t="shared" si="1093"/>
        <v>0</v>
      </c>
      <c r="L563" s="233">
        <f t="shared" ref="L563:M563" si="1094">SUM(L566:L578)</f>
        <v>0</v>
      </c>
      <c r="M563" s="233">
        <f t="shared" si="1094"/>
        <v>125</v>
      </c>
      <c r="N563" s="233">
        <f t="shared" si="1093"/>
        <v>0</v>
      </c>
      <c r="O563" s="233">
        <f t="shared" si="1093"/>
        <v>0</v>
      </c>
      <c r="P563" s="233">
        <f t="shared" si="1093"/>
        <v>207</v>
      </c>
      <c r="Q563" s="233">
        <f t="shared" si="1093"/>
        <v>84</v>
      </c>
      <c r="R563" s="236">
        <f t="shared" si="1093"/>
        <v>84</v>
      </c>
      <c r="S563" s="67">
        <f>SUM(I563:R563)</f>
        <v>500</v>
      </c>
    </row>
    <row r="564" spans="1:19" x14ac:dyDescent="0.2">
      <c r="A564" s="237" t="s">
        <v>216</v>
      </c>
      <c r="B564" s="214">
        <v>538</v>
      </c>
      <c r="C564" s="263" t="str">
        <f>CONCATENATE(C560,"\",A564)</f>
        <v>ECU-Internal Specific Diag\SW Dev</v>
      </c>
      <c r="D564" s="238"/>
      <c r="E564" s="239"/>
      <c r="F564" s="238"/>
      <c r="G564" s="240">
        <f>SUM(G579:G591)</f>
        <v>1584</v>
      </c>
      <c r="H564" s="241">
        <f t="shared" ref="H564:R564" si="1095">SUM(H579:H591)</f>
        <v>1267.2</v>
      </c>
      <c r="I564" s="242">
        <f t="shared" si="1095"/>
        <v>0</v>
      </c>
      <c r="J564" s="240">
        <f t="shared" si="1095"/>
        <v>0</v>
      </c>
      <c r="K564" s="240">
        <f t="shared" si="1095"/>
        <v>0</v>
      </c>
      <c r="L564" s="240">
        <f t="shared" ref="L564:M564" si="1096">SUM(L579:L591)</f>
        <v>0</v>
      </c>
      <c r="M564" s="240">
        <f t="shared" si="1096"/>
        <v>387</v>
      </c>
      <c r="N564" s="240">
        <f t="shared" si="1095"/>
        <v>0</v>
      </c>
      <c r="O564" s="240">
        <f t="shared" si="1095"/>
        <v>0</v>
      </c>
      <c r="P564" s="240">
        <f t="shared" si="1095"/>
        <v>640</v>
      </c>
      <c r="Q564" s="240">
        <f t="shared" si="1095"/>
        <v>261</v>
      </c>
      <c r="R564" s="243">
        <f t="shared" si="1095"/>
        <v>261</v>
      </c>
      <c r="S564" s="67">
        <f>SUM(I564:R564)</f>
        <v>1549</v>
      </c>
    </row>
    <row r="565" spans="1:19" ht="13.5" thickBot="1" x14ac:dyDescent="0.25">
      <c r="A565" s="244" t="s">
        <v>92</v>
      </c>
      <c r="B565" s="214">
        <v>539</v>
      </c>
      <c r="C565" s="264" t="str">
        <f>CONCATENATE(C560,"\",A565)</f>
        <v>ECU-Internal Specific Diag\Testing</v>
      </c>
      <c r="D565" s="245"/>
      <c r="E565" s="246"/>
      <c r="F565" s="245"/>
      <c r="G565" s="247">
        <f>SUM(G592:G600)</f>
        <v>1224</v>
      </c>
      <c r="H565" s="248">
        <f t="shared" ref="H565:R565" si="1097">SUM(H592:H600)</f>
        <v>979.2</v>
      </c>
      <c r="I565" s="242">
        <f t="shared" si="1097"/>
        <v>0</v>
      </c>
      <c r="J565" s="240">
        <f t="shared" si="1097"/>
        <v>0</v>
      </c>
      <c r="K565" s="240">
        <f t="shared" si="1097"/>
        <v>0</v>
      </c>
      <c r="L565" s="240">
        <f t="shared" ref="L565:M565" si="1098">SUM(L592:L600)</f>
        <v>0</v>
      </c>
      <c r="M565" s="240">
        <f t="shared" si="1098"/>
        <v>299</v>
      </c>
      <c r="N565" s="240">
        <f t="shared" si="1097"/>
        <v>0</v>
      </c>
      <c r="O565" s="240">
        <f t="shared" si="1097"/>
        <v>0</v>
      </c>
      <c r="P565" s="240">
        <f t="shared" si="1097"/>
        <v>492</v>
      </c>
      <c r="Q565" s="240">
        <f t="shared" si="1097"/>
        <v>201</v>
      </c>
      <c r="R565" s="243">
        <f t="shared" si="1097"/>
        <v>201</v>
      </c>
      <c r="S565" s="67">
        <f>SUM(I565:R565)</f>
        <v>1193</v>
      </c>
    </row>
    <row r="566" spans="1:19" x14ac:dyDescent="0.2">
      <c r="A566" s="139">
        <v>1</v>
      </c>
      <c r="B566" s="75">
        <v>540</v>
      </c>
      <c r="C566" s="140"/>
      <c r="D566" s="141" t="s">
        <v>156</v>
      </c>
      <c r="E566" s="153">
        <f>E560</f>
        <v>300</v>
      </c>
      <c r="F566" s="153">
        <f>F560</f>
        <v>0.8</v>
      </c>
      <c r="G566" s="145">
        <f t="shared" ref="G566:G596" si="1099">E566*G525/E525</f>
        <v>24</v>
      </c>
      <c r="H566" s="160">
        <f>G566*F566</f>
        <v>19.200000000000003</v>
      </c>
      <c r="I566" s="164" t="str">
        <f>IFERROR(IF(CEILING($H566*I561,1)=0,"",CEILING($H566*I561,1)),"")</f>
        <v/>
      </c>
      <c r="J566" s="150" t="str">
        <f t="shared" ref="J566:R566" si="1100">IFERROR(IF(CEILING($H566*J561,1)=0,"",CEILING($H566*J561,1)),"")</f>
        <v/>
      </c>
      <c r="K566" s="150" t="str">
        <f t="shared" si="1100"/>
        <v/>
      </c>
      <c r="L566" s="150" t="str">
        <f t="shared" ref="L566" si="1101">IFERROR(IF(CEILING($H566*L561,1)=0,"",CEILING($H566*L561,1)),"")</f>
        <v/>
      </c>
      <c r="M566" s="150">
        <f t="shared" si="1100"/>
        <v>6</v>
      </c>
      <c r="N566" s="150" t="str">
        <f t="shared" si="1100"/>
        <v/>
      </c>
      <c r="O566" s="150" t="str">
        <f t="shared" si="1100"/>
        <v/>
      </c>
      <c r="P566" s="150">
        <f t="shared" si="1100"/>
        <v>10</v>
      </c>
      <c r="Q566" s="150">
        <f t="shared" si="1100"/>
        <v>4</v>
      </c>
      <c r="R566" s="165">
        <f t="shared" si="1100"/>
        <v>4</v>
      </c>
    </row>
    <row r="567" spans="1:19" x14ac:dyDescent="0.2">
      <c r="A567" s="118">
        <v>2</v>
      </c>
      <c r="B567" s="75">
        <v>541</v>
      </c>
      <c r="C567" s="143"/>
      <c r="D567" s="144" t="s">
        <v>157</v>
      </c>
      <c r="E567" s="153">
        <f>E566</f>
        <v>300</v>
      </c>
      <c r="F567" s="153">
        <f>F566</f>
        <v>0.8</v>
      </c>
      <c r="G567" s="145">
        <f t="shared" si="1099"/>
        <v>48</v>
      </c>
      <c r="H567" s="160">
        <f t="shared" ref="H567:H600" si="1102">G567*F567</f>
        <v>38.400000000000006</v>
      </c>
      <c r="I567" s="166" t="str">
        <f>IFERROR(IF(CEILING($H567*I561,1)=0,"",CEILING($H567*I561,1)),"")</f>
        <v/>
      </c>
      <c r="J567" s="145" t="str">
        <f t="shared" ref="J567:R567" si="1103">IFERROR(IF(CEILING($H567*J561,1)=0,"",CEILING($H567*J561,1)),"")</f>
        <v/>
      </c>
      <c r="K567" s="145" t="str">
        <f t="shared" si="1103"/>
        <v/>
      </c>
      <c r="L567" s="145" t="str">
        <f t="shared" ref="L567" si="1104">IFERROR(IF(CEILING($H567*L561,1)=0,"",CEILING($H567*L561,1)),"")</f>
        <v/>
      </c>
      <c r="M567" s="145">
        <f t="shared" si="1103"/>
        <v>12</v>
      </c>
      <c r="N567" s="145" t="str">
        <f t="shared" si="1103"/>
        <v/>
      </c>
      <c r="O567" s="145" t="str">
        <f t="shared" si="1103"/>
        <v/>
      </c>
      <c r="P567" s="145">
        <f t="shared" si="1103"/>
        <v>20</v>
      </c>
      <c r="Q567" s="145">
        <f t="shared" si="1103"/>
        <v>8</v>
      </c>
      <c r="R567" s="167">
        <f t="shared" si="1103"/>
        <v>8</v>
      </c>
    </row>
    <row r="568" spans="1:19" x14ac:dyDescent="0.2">
      <c r="A568" s="118">
        <v>3</v>
      </c>
      <c r="B568" s="75">
        <v>542</v>
      </c>
      <c r="C568" s="143"/>
      <c r="D568" s="144" t="s">
        <v>158</v>
      </c>
      <c r="E568" s="153">
        <f t="shared" ref="E568:E600" si="1105">E567</f>
        <v>300</v>
      </c>
      <c r="F568" s="153">
        <f t="shared" ref="F568:F600" si="1106">F567</f>
        <v>0.8</v>
      </c>
      <c r="G568" s="145">
        <f t="shared" si="1099"/>
        <v>12</v>
      </c>
      <c r="H568" s="160">
        <f t="shared" si="1102"/>
        <v>9.6000000000000014</v>
      </c>
      <c r="I568" s="166" t="str">
        <f>IFERROR(IF(CEILING($H568*I561,1)=0,"",CEILING($H568*I561,1)),"")</f>
        <v/>
      </c>
      <c r="J568" s="145" t="str">
        <f t="shared" ref="J568:R568" si="1107">IFERROR(IF(CEILING($H568*J561,1)=0,"",CEILING($H568*J561,1)),"")</f>
        <v/>
      </c>
      <c r="K568" s="145" t="str">
        <f t="shared" si="1107"/>
        <v/>
      </c>
      <c r="L568" s="145" t="str">
        <f t="shared" ref="L568" si="1108">IFERROR(IF(CEILING($H568*L561,1)=0,"",CEILING($H568*L561,1)),"")</f>
        <v/>
      </c>
      <c r="M568" s="145">
        <f t="shared" si="1107"/>
        <v>3</v>
      </c>
      <c r="N568" s="145" t="str">
        <f t="shared" si="1107"/>
        <v/>
      </c>
      <c r="O568" s="145" t="str">
        <f t="shared" si="1107"/>
        <v/>
      </c>
      <c r="P568" s="145">
        <f t="shared" si="1107"/>
        <v>5</v>
      </c>
      <c r="Q568" s="145">
        <f t="shared" si="1107"/>
        <v>2</v>
      </c>
      <c r="R568" s="167">
        <f t="shared" si="1107"/>
        <v>2</v>
      </c>
    </row>
    <row r="569" spans="1:19" x14ac:dyDescent="0.2">
      <c r="A569" s="118">
        <v>4</v>
      </c>
      <c r="B569" s="75">
        <v>543</v>
      </c>
      <c r="C569" s="143"/>
      <c r="D569" s="144" t="s">
        <v>159</v>
      </c>
      <c r="E569" s="153">
        <f t="shared" si="1105"/>
        <v>300</v>
      </c>
      <c r="F569" s="153">
        <f t="shared" si="1106"/>
        <v>0.8</v>
      </c>
      <c r="G569" s="145">
        <f t="shared" si="1099"/>
        <v>24</v>
      </c>
      <c r="H569" s="160">
        <f t="shared" si="1102"/>
        <v>19.200000000000003</v>
      </c>
      <c r="I569" s="166" t="str">
        <f>IFERROR(IF(CEILING($H569*I561,1)=0,"",CEILING($H569*I561,1)),"")</f>
        <v/>
      </c>
      <c r="J569" s="145" t="str">
        <f t="shared" ref="J569:R569" si="1109">IFERROR(IF(CEILING($H569*J561,1)=0,"",CEILING($H569*J561,1)),"")</f>
        <v/>
      </c>
      <c r="K569" s="145" t="str">
        <f t="shared" si="1109"/>
        <v/>
      </c>
      <c r="L569" s="145" t="str">
        <f t="shared" ref="L569" si="1110">IFERROR(IF(CEILING($H569*L561,1)=0,"",CEILING($H569*L561,1)),"")</f>
        <v/>
      </c>
      <c r="M569" s="145">
        <f t="shared" si="1109"/>
        <v>6</v>
      </c>
      <c r="N569" s="145" t="str">
        <f t="shared" si="1109"/>
        <v/>
      </c>
      <c r="O569" s="145" t="str">
        <f t="shared" si="1109"/>
        <v/>
      </c>
      <c r="P569" s="145">
        <f t="shared" si="1109"/>
        <v>10</v>
      </c>
      <c r="Q569" s="145">
        <f t="shared" si="1109"/>
        <v>4</v>
      </c>
      <c r="R569" s="167">
        <f t="shared" si="1109"/>
        <v>4</v>
      </c>
    </row>
    <row r="570" spans="1:19" x14ac:dyDescent="0.2">
      <c r="A570" s="118">
        <v>5</v>
      </c>
      <c r="B570" s="75">
        <v>544</v>
      </c>
      <c r="C570" s="143"/>
      <c r="D570" s="144" t="s">
        <v>160</v>
      </c>
      <c r="E570" s="153">
        <f t="shared" si="1105"/>
        <v>300</v>
      </c>
      <c r="F570" s="153">
        <f t="shared" si="1106"/>
        <v>0.8</v>
      </c>
      <c r="G570" s="145">
        <f t="shared" si="1099"/>
        <v>12</v>
      </c>
      <c r="H570" s="160">
        <f t="shared" si="1102"/>
        <v>9.6000000000000014</v>
      </c>
      <c r="I570" s="166" t="str">
        <f>IFERROR(IF(CEILING($H570*I561,1)=0,"",CEILING($H570*I561,1)),"")</f>
        <v/>
      </c>
      <c r="J570" s="145" t="str">
        <f t="shared" ref="J570:R570" si="1111">IFERROR(IF(CEILING($H570*J561,1)=0,"",CEILING($H570*J561,1)),"")</f>
        <v/>
      </c>
      <c r="K570" s="145" t="str">
        <f t="shared" si="1111"/>
        <v/>
      </c>
      <c r="L570" s="145" t="str">
        <f t="shared" ref="L570" si="1112">IFERROR(IF(CEILING($H570*L561,1)=0,"",CEILING($H570*L561,1)),"")</f>
        <v/>
      </c>
      <c r="M570" s="145">
        <f t="shared" si="1111"/>
        <v>3</v>
      </c>
      <c r="N570" s="145" t="str">
        <f t="shared" si="1111"/>
        <v/>
      </c>
      <c r="O570" s="145" t="str">
        <f t="shared" si="1111"/>
        <v/>
      </c>
      <c r="P570" s="145">
        <f t="shared" si="1111"/>
        <v>5</v>
      </c>
      <c r="Q570" s="145">
        <f t="shared" si="1111"/>
        <v>2</v>
      </c>
      <c r="R570" s="167">
        <f t="shared" si="1111"/>
        <v>2</v>
      </c>
    </row>
    <row r="571" spans="1:19" x14ac:dyDescent="0.2">
      <c r="A571" s="118">
        <v>6</v>
      </c>
      <c r="B571" s="75">
        <v>545</v>
      </c>
      <c r="C571" s="143"/>
      <c r="D571" s="144" t="s">
        <v>161</v>
      </c>
      <c r="E571" s="153">
        <f t="shared" si="1105"/>
        <v>300</v>
      </c>
      <c r="F571" s="153">
        <f t="shared" si="1106"/>
        <v>0.8</v>
      </c>
      <c r="G571" s="145">
        <f t="shared" si="1099"/>
        <v>36</v>
      </c>
      <c r="H571" s="160">
        <f t="shared" si="1102"/>
        <v>28.8</v>
      </c>
      <c r="I571" s="166" t="str">
        <f>IFERROR(IF(CEILING($H571*I561,1)=0,"",CEILING($H571*I561,1)),"")</f>
        <v/>
      </c>
      <c r="J571" s="145" t="str">
        <f t="shared" ref="J571:R571" si="1113">IFERROR(IF(CEILING($H571*J561,1)=0,"",CEILING($H571*J561,1)),"")</f>
        <v/>
      </c>
      <c r="K571" s="145" t="str">
        <f t="shared" si="1113"/>
        <v/>
      </c>
      <c r="L571" s="145" t="str">
        <f t="shared" ref="L571" si="1114">IFERROR(IF(CEILING($H571*L561,1)=0,"",CEILING($H571*L561,1)),"")</f>
        <v/>
      </c>
      <c r="M571" s="145">
        <f t="shared" si="1113"/>
        <v>9</v>
      </c>
      <c r="N571" s="145" t="str">
        <f t="shared" si="1113"/>
        <v/>
      </c>
      <c r="O571" s="145" t="str">
        <f t="shared" si="1113"/>
        <v/>
      </c>
      <c r="P571" s="145">
        <f t="shared" si="1113"/>
        <v>15</v>
      </c>
      <c r="Q571" s="145">
        <f t="shared" si="1113"/>
        <v>6</v>
      </c>
      <c r="R571" s="167">
        <f t="shared" si="1113"/>
        <v>6</v>
      </c>
    </row>
    <row r="572" spans="1:19" x14ac:dyDescent="0.2">
      <c r="A572" s="118">
        <v>7</v>
      </c>
      <c r="B572" s="75">
        <v>546</v>
      </c>
      <c r="C572" s="143"/>
      <c r="D572" s="144" t="s">
        <v>162</v>
      </c>
      <c r="E572" s="153">
        <f t="shared" si="1105"/>
        <v>300</v>
      </c>
      <c r="F572" s="153">
        <f t="shared" si="1106"/>
        <v>0.8</v>
      </c>
      <c r="G572" s="145">
        <f t="shared" si="1099"/>
        <v>24</v>
      </c>
      <c r="H572" s="160">
        <f t="shared" si="1102"/>
        <v>19.200000000000003</v>
      </c>
      <c r="I572" s="166" t="str">
        <f>IFERROR(IF(CEILING($H572*I561,1)=0,"",CEILING($H572*I561,1)),"")</f>
        <v/>
      </c>
      <c r="J572" s="145" t="str">
        <f t="shared" ref="J572:R572" si="1115">IFERROR(IF(CEILING($H572*J561,1)=0,"",CEILING($H572*J561,1)),"")</f>
        <v/>
      </c>
      <c r="K572" s="145" t="str">
        <f t="shared" si="1115"/>
        <v/>
      </c>
      <c r="L572" s="145" t="str">
        <f t="shared" ref="L572" si="1116">IFERROR(IF(CEILING($H572*L561,1)=0,"",CEILING($H572*L561,1)),"")</f>
        <v/>
      </c>
      <c r="M572" s="145">
        <f t="shared" si="1115"/>
        <v>6</v>
      </c>
      <c r="N572" s="145" t="str">
        <f t="shared" si="1115"/>
        <v/>
      </c>
      <c r="O572" s="145" t="str">
        <f t="shared" si="1115"/>
        <v/>
      </c>
      <c r="P572" s="145">
        <f t="shared" si="1115"/>
        <v>10</v>
      </c>
      <c r="Q572" s="145">
        <f t="shared" si="1115"/>
        <v>4</v>
      </c>
      <c r="R572" s="167">
        <f t="shared" si="1115"/>
        <v>4</v>
      </c>
    </row>
    <row r="573" spans="1:19" x14ac:dyDescent="0.2">
      <c r="A573" s="118">
        <v>8</v>
      </c>
      <c r="B573" s="75">
        <v>547</v>
      </c>
      <c r="C573" s="143"/>
      <c r="D573" s="144" t="s">
        <v>163</v>
      </c>
      <c r="E573" s="153">
        <f t="shared" si="1105"/>
        <v>300</v>
      </c>
      <c r="F573" s="153">
        <f t="shared" si="1106"/>
        <v>0.8</v>
      </c>
      <c r="G573" s="145">
        <f t="shared" si="1099"/>
        <v>24</v>
      </c>
      <c r="H573" s="160">
        <f t="shared" si="1102"/>
        <v>19.200000000000003</v>
      </c>
      <c r="I573" s="166" t="str">
        <f>IFERROR(IF(CEILING($H573*I561,1)=0,"",CEILING($H573*I561,1)),"")</f>
        <v/>
      </c>
      <c r="J573" s="145" t="str">
        <f t="shared" ref="J573:R573" si="1117">IFERROR(IF(CEILING($H573*J561,1)=0,"",CEILING($H573*J561,1)),"")</f>
        <v/>
      </c>
      <c r="K573" s="145" t="str">
        <f t="shared" si="1117"/>
        <v/>
      </c>
      <c r="L573" s="145" t="str">
        <f t="shared" ref="L573" si="1118">IFERROR(IF(CEILING($H573*L561,1)=0,"",CEILING($H573*L561,1)),"")</f>
        <v/>
      </c>
      <c r="M573" s="145">
        <f t="shared" si="1117"/>
        <v>6</v>
      </c>
      <c r="N573" s="145" t="str">
        <f t="shared" si="1117"/>
        <v/>
      </c>
      <c r="O573" s="145" t="str">
        <f t="shared" si="1117"/>
        <v/>
      </c>
      <c r="P573" s="145">
        <f t="shared" si="1117"/>
        <v>10</v>
      </c>
      <c r="Q573" s="145">
        <f t="shared" si="1117"/>
        <v>4</v>
      </c>
      <c r="R573" s="167">
        <f t="shared" si="1117"/>
        <v>4</v>
      </c>
    </row>
    <row r="574" spans="1:19" x14ac:dyDescent="0.2">
      <c r="A574" s="118">
        <v>9</v>
      </c>
      <c r="B574" s="75">
        <v>548</v>
      </c>
      <c r="C574" s="143"/>
      <c r="D574" s="144" t="s">
        <v>164</v>
      </c>
      <c r="E574" s="153">
        <f t="shared" si="1105"/>
        <v>300</v>
      </c>
      <c r="F574" s="153">
        <f t="shared" si="1106"/>
        <v>0.8</v>
      </c>
      <c r="G574" s="145">
        <f t="shared" si="1099"/>
        <v>12</v>
      </c>
      <c r="H574" s="160">
        <f t="shared" si="1102"/>
        <v>9.6000000000000014</v>
      </c>
      <c r="I574" s="166" t="str">
        <f>IFERROR(IF(CEILING($H574*I561,1)=0,"",CEILING($H574*I561,1)),"")</f>
        <v/>
      </c>
      <c r="J574" s="145" t="str">
        <f t="shared" ref="J574:R574" si="1119">IFERROR(IF(CEILING($H574*J561,1)=0,"",CEILING($H574*J561,1)),"")</f>
        <v/>
      </c>
      <c r="K574" s="145" t="str">
        <f t="shared" si="1119"/>
        <v/>
      </c>
      <c r="L574" s="145" t="str">
        <f t="shared" ref="L574" si="1120">IFERROR(IF(CEILING($H574*L561,1)=0,"",CEILING($H574*L561,1)),"")</f>
        <v/>
      </c>
      <c r="M574" s="145">
        <f t="shared" si="1119"/>
        <v>3</v>
      </c>
      <c r="N574" s="145" t="str">
        <f t="shared" si="1119"/>
        <v/>
      </c>
      <c r="O574" s="145" t="str">
        <f t="shared" si="1119"/>
        <v/>
      </c>
      <c r="P574" s="145">
        <f t="shared" si="1119"/>
        <v>5</v>
      </c>
      <c r="Q574" s="145">
        <f t="shared" si="1119"/>
        <v>2</v>
      </c>
      <c r="R574" s="167">
        <f t="shared" si="1119"/>
        <v>2</v>
      </c>
    </row>
    <row r="575" spans="1:19" x14ac:dyDescent="0.2">
      <c r="A575" s="118">
        <v>10</v>
      </c>
      <c r="B575" s="75">
        <v>549</v>
      </c>
      <c r="C575" s="143"/>
      <c r="D575" s="144" t="s">
        <v>165</v>
      </c>
      <c r="E575" s="153">
        <f t="shared" si="1105"/>
        <v>300</v>
      </c>
      <c r="F575" s="153">
        <f t="shared" si="1106"/>
        <v>0.8</v>
      </c>
      <c r="G575" s="145">
        <f t="shared" si="1099"/>
        <v>144</v>
      </c>
      <c r="H575" s="160">
        <f t="shared" si="1102"/>
        <v>115.2</v>
      </c>
      <c r="I575" s="166" t="str">
        <f>IFERROR(IF(CEILING($H575*I561,1)=0,"",CEILING($H575*I561,1)),"")</f>
        <v/>
      </c>
      <c r="J575" s="145" t="str">
        <f t="shared" ref="J575:R575" si="1121">IFERROR(IF(CEILING($H575*J561,1)=0,"",CEILING($H575*J561,1)),"")</f>
        <v/>
      </c>
      <c r="K575" s="145" t="str">
        <f t="shared" si="1121"/>
        <v/>
      </c>
      <c r="L575" s="145" t="str">
        <f t="shared" ref="L575" si="1122">IFERROR(IF(CEILING($H575*L561,1)=0,"",CEILING($H575*L561,1)),"")</f>
        <v/>
      </c>
      <c r="M575" s="145">
        <f t="shared" si="1121"/>
        <v>35</v>
      </c>
      <c r="N575" s="145" t="str">
        <f t="shared" si="1121"/>
        <v/>
      </c>
      <c r="O575" s="145" t="str">
        <f t="shared" si="1121"/>
        <v/>
      </c>
      <c r="P575" s="145">
        <f t="shared" si="1121"/>
        <v>58</v>
      </c>
      <c r="Q575" s="145">
        <f t="shared" si="1121"/>
        <v>24</v>
      </c>
      <c r="R575" s="167">
        <f t="shared" si="1121"/>
        <v>24</v>
      </c>
    </row>
    <row r="576" spans="1:19" x14ac:dyDescent="0.2">
      <c r="A576" s="118">
        <v>11</v>
      </c>
      <c r="B576" s="75">
        <v>550</v>
      </c>
      <c r="C576" s="143"/>
      <c r="D576" s="144" t="s">
        <v>166</v>
      </c>
      <c r="E576" s="153">
        <f t="shared" si="1105"/>
        <v>300</v>
      </c>
      <c r="F576" s="153">
        <f t="shared" si="1106"/>
        <v>0.8</v>
      </c>
      <c r="G576" s="145">
        <f t="shared" si="1099"/>
        <v>36</v>
      </c>
      <c r="H576" s="160">
        <f t="shared" si="1102"/>
        <v>28.8</v>
      </c>
      <c r="I576" s="166" t="str">
        <f>IFERROR(IF(CEILING($H576*I561,1)=0,"",CEILING($H576*I561,1)),"")</f>
        <v/>
      </c>
      <c r="J576" s="145" t="str">
        <f t="shared" ref="J576:R576" si="1123">IFERROR(IF(CEILING($H576*J561,1)=0,"",CEILING($H576*J561,1)),"")</f>
        <v/>
      </c>
      <c r="K576" s="145" t="str">
        <f t="shared" si="1123"/>
        <v/>
      </c>
      <c r="L576" s="145" t="str">
        <f t="shared" ref="L576" si="1124">IFERROR(IF(CEILING($H576*L561,1)=0,"",CEILING($H576*L561,1)),"")</f>
        <v/>
      </c>
      <c r="M576" s="145">
        <f t="shared" si="1123"/>
        <v>9</v>
      </c>
      <c r="N576" s="145" t="str">
        <f t="shared" si="1123"/>
        <v/>
      </c>
      <c r="O576" s="145" t="str">
        <f t="shared" si="1123"/>
        <v/>
      </c>
      <c r="P576" s="145">
        <f t="shared" si="1123"/>
        <v>15</v>
      </c>
      <c r="Q576" s="145">
        <f t="shared" si="1123"/>
        <v>6</v>
      </c>
      <c r="R576" s="167">
        <f t="shared" si="1123"/>
        <v>6</v>
      </c>
    </row>
    <row r="577" spans="1:18" x14ac:dyDescent="0.2">
      <c r="A577" s="118">
        <v>12</v>
      </c>
      <c r="B577" s="75">
        <v>551</v>
      </c>
      <c r="C577" s="143"/>
      <c r="D577" s="144" t="s">
        <v>167</v>
      </c>
      <c r="E577" s="153">
        <f t="shared" si="1105"/>
        <v>300</v>
      </c>
      <c r="F577" s="153">
        <f t="shared" si="1106"/>
        <v>0.8</v>
      </c>
      <c r="G577" s="145">
        <f t="shared" si="1099"/>
        <v>72</v>
      </c>
      <c r="H577" s="160">
        <f t="shared" si="1102"/>
        <v>57.6</v>
      </c>
      <c r="I577" s="166" t="str">
        <f>IFERROR(IF(CEILING($H577*I561,1)=0,"",CEILING($H577*I561,1)),"")</f>
        <v/>
      </c>
      <c r="J577" s="145" t="str">
        <f t="shared" ref="J577:R577" si="1125">IFERROR(IF(CEILING($H577*J561,1)=0,"",CEILING($H577*J561,1)),"")</f>
        <v/>
      </c>
      <c r="K577" s="145" t="str">
        <f t="shared" si="1125"/>
        <v/>
      </c>
      <c r="L577" s="145" t="str">
        <f t="shared" ref="L577" si="1126">IFERROR(IF(CEILING($H577*L561,1)=0,"",CEILING($H577*L561,1)),"")</f>
        <v/>
      </c>
      <c r="M577" s="145">
        <f t="shared" si="1125"/>
        <v>18</v>
      </c>
      <c r="N577" s="145" t="str">
        <f t="shared" si="1125"/>
        <v/>
      </c>
      <c r="O577" s="145" t="str">
        <f t="shared" si="1125"/>
        <v/>
      </c>
      <c r="P577" s="145">
        <f t="shared" si="1125"/>
        <v>29</v>
      </c>
      <c r="Q577" s="145">
        <f t="shared" si="1125"/>
        <v>12</v>
      </c>
      <c r="R577" s="167">
        <f t="shared" si="1125"/>
        <v>12</v>
      </c>
    </row>
    <row r="578" spans="1:18" x14ac:dyDescent="0.2">
      <c r="A578" s="118">
        <v>13</v>
      </c>
      <c r="B578" s="75">
        <v>552</v>
      </c>
      <c r="C578" s="143"/>
      <c r="D578" s="144" t="s">
        <v>168</v>
      </c>
      <c r="E578" s="153">
        <f t="shared" si="1105"/>
        <v>300</v>
      </c>
      <c r="F578" s="153">
        <f t="shared" si="1106"/>
        <v>0.8</v>
      </c>
      <c r="G578" s="145">
        <f t="shared" si="1099"/>
        <v>36</v>
      </c>
      <c r="H578" s="160">
        <f t="shared" si="1102"/>
        <v>28.8</v>
      </c>
      <c r="I578" s="166" t="str">
        <f>IFERROR(IF(CEILING($H578*I561,1)=0,"",CEILING($H578*I561,1)),"")</f>
        <v/>
      </c>
      <c r="J578" s="145" t="str">
        <f t="shared" ref="J578:R578" si="1127">IFERROR(IF(CEILING($H578*J561,1)=0,"",CEILING($H578*J561,1)),"")</f>
        <v/>
      </c>
      <c r="K578" s="145" t="str">
        <f t="shared" si="1127"/>
        <v/>
      </c>
      <c r="L578" s="145" t="str">
        <f t="shared" ref="L578" si="1128">IFERROR(IF(CEILING($H578*L561,1)=0,"",CEILING($H578*L561,1)),"")</f>
        <v/>
      </c>
      <c r="M578" s="145">
        <f t="shared" si="1127"/>
        <v>9</v>
      </c>
      <c r="N578" s="145" t="str">
        <f t="shared" si="1127"/>
        <v/>
      </c>
      <c r="O578" s="145" t="str">
        <f t="shared" si="1127"/>
        <v/>
      </c>
      <c r="P578" s="145">
        <f t="shared" si="1127"/>
        <v>15</v>
      </c>
      <c r="Q578" s="145">
        <f t="shared" si="1127"/>
        <v>6</v>
      </c>
      <c r="R578" s="167">
        <f t="shared" si="1127"/>
        <v>6</v>
      </c>
    </row>
    <row r="579" spans="1:18" x14ac:dyDescent="0.2">
      <c r="A579" s="118">
        <v>14</v>
      </c>
      <c r="B579" s="75">
        <v>553</v>
      </c>
      <c r="C579" s="143"/>
      <c r="D579" s="144" t="s">
        <v>169</v>
      </c>
      <c r="E579" s="153">
        <f t="shared" si="1105"/>
        <v>300</v>
      </c>
      <c r="F579" s="153">
        <f t="shared" si="1106"/>
        <v>0.8</v>
      </c>
      <c r="G579" s="145">
        <f t="shared" si="1099"/>
        <v>144</v>
      </c>
      <c r="H579" s="160">
        <f t="shared" si="1102"/>
        <v>115.2</v>
      </c>
      <c r="I579" s="166" t="str">
        <f>IFERROR(IF(CEILING($H579*I561,1)=0,"",CEILING($H579*I561,1)),"")</f>
        <v/>
      </c>
      <c r="J579" s="145" t="str">
        <f t="shared" ref="J579:R579" si="1129">IFERROR(IF(CEILING($H579*J561,1)=0,"",CEILING($H579*J561,1)),"")</f>
        <v/>
      </c>
      <c r="K579" s="145" t="str">
        <f t="shared" si="1129"/>
        <v/>
      </c>
      <c r="L579" s="145" t="str">
        <f t="shared" ref="L579" si="1130">IFERROR(IF(CEILING($H579*L561,1)=0,"",CEILING($H579*L561,1)),"")</f>
        <v/>
      </c>
      <c r="M579" s="145">
        <f t="shared" si="1129"/>
        <v>35</v>
      </c>
      <c r="N579" s="145" t="str">
        <f t="shared" si="1129"/>
        <v/>
      </c>
      <c r="O579" s="145" t="str">
        <f t="shared" si="1129"/>
        <v/>
      </c>
      <c r="P579" s="145">
        <f t="shared" si="1129"/>
        <v>58</v>
      </c>
      <c r="Q579" s="145">
        <f t="shared" si="1129"/>
        <v>24</v>
      </c>
      <c r="R579" s="167">
        <f t="shared" si="1129"/>
        <v>24</v>
      </c>
    </row>
    <row r="580" spans="1:18" x14ac:dyDescent="0.2">
      <c r="A580" s="118">
        <v>15</v>
      </c>
      <c r="B580" s="75">
        <v>554</v>
      </c>
      <c r="C580" s="143"/>
      <c r="D580" s="144" t="s">
        <v>170</v>
      </c>
      <c r="E580" s="153">
        <f t="shared" si="1105"/>
        <v>300</v>
      </c>
      <c r="F580" s="153">
        <f t="shared" si="1106"/>
        <v>0.8</v>
      </c>
      <c r="G580" s="145">
        <f t="shared" si="1099"/>
        <v>48</v>
      </c>
      <c r="H580" s="160">
        <f t="shared" si="1102"/>
        <v>38.400000000000006</v>
      </c>
      <c r="I580" s="166" t="str">
        <f>IFERROR(IF(CEILING($H580*I561,1)=0,"",CEILING($H580*I561,1)),"")</f>
        <v/>
      </c>
      <c r="J580" s="145" t="str">
        <f t="shared" ref="J580:R580" si="1131">IFERROR(IF(CEILING($H580*J561,1)=0,"",CEILING($H580*J561,1)),"")</f>
        <v/>
      </c>
      <c r="K580" s="145" t="str">
        <f t="shared" si="1131"/>
        <v/>
      </c>
      <c r="L580" s="145" t="str">
        <f t="shared" ref="L580" si="1132">IFERROR(IF(CEILING($H580*L561,1)=0,"",CEILING($H580*L561,1)),"")</f>
        <v/>
      </c>
      <c r="M580" s="145">
        <f t="shared" si="1131"/>
        <v>12</v>
      </c>
      <c r="N580" s="145" t="str">
        <f t="shared" si="1131"/>
        <v/>
      </c>
      <c r="O580" s="145" t="str">
        <f t="shared" si="1131"/>
        <v/>
      </c>
      <c r="P580" s="145">
        <f t="shared" si="1131"/>
        <v>20</v>
      </c>
      <c r="Q580" s="145">
        <f t="shared" si="1131"/>
        <v>8</v>
      </c>
      <c r="R580" s="167">
        <f t="shared" si="1131"/>
        <v>8</v>
      </c>
    </row>
    <row r="581" spans="1:18" x14ac:dyDescent="0.2">
      <c r="A581" s="118">
        <v>16</v>
      </c>
      <c r="B581" s="75">
        <v>555</v>
      </c>
      <c r="C581" s="143"/>
      <c r="D581" s="144" t="s">
        <v>171</v>
      </c>
      <c r="E581" s="153">
        <f t="shared" si="1105"/>
        <v>300</v>
      </c>
      <c r="F581" s="153">
        <f t="shared" si="1106"/>
        <v>0.8</v>
      </c>
      <c r="G581" s="145">
        <f t="shared" si="1099"/>
        <v>144</v>
      </c>
      <c r="H581" s="160">
        <f t="shared" si="1102"/>
        <v>115.2</v>
      </c>
      <c r="I581" s="166" t="str">
        <f t="shared" ref="I581:R581" si="1133">IFERROR(IF(CEILING($H581*I561,1)=0,"",CEILING($H581*I561,1)),"")</f>
        <v/>
      </c>
      <c r="J581" s="145" t="str">
        <f t="shared" si="1133"/>
        <v/>
      </c>
      <c r="K581" s="145" t="str">
        <f t="shared" si="1133"/>
        <v/>
      </c>
      <c r="L581" s="145" t="str">
        <f t="shared" ref="L581" si="1134">IFERROR(IF(CEILING($H581*L561,1)=0,"",CEILING($H581*L561,1)),"")</f>
        <v/>
      </c>
      <c r="M581" s="145">
        <f t="shared" si="1133"/>
        <v>35</v>
      </c>
      <c r="N581" s="145" t="str">
        <f t="shared" si="1133"/>
        <v/>
      </c>
      <c r="O581" s="145" t="str">
        <f t="shared" si="1133"/>
        <v/>
      </c>
      <c r="P581" s="145">
        <f t="shared" si="1133"/>
        <v>58</v>
      </c>
      <c r="Q581" s="145">
        <f t="shared" si="1133"/>
        <v>24</v>
      </c>
      <c r="R581" s="167">
        <f t="shared" si="1133"/>
        <v>24</v>
      </c>
    </row>
    <row r="582" spans="1:18" x14ac:dyDescent="0.2">
      <c r="A582" s="118">
        <v>17</v>
      </c>
      <c r="B582" s="75">
        <v>556</v>
      </c>
      <c r="C582" s="143"/>
      <c r="D582" s="144" t="s">
        <v>172</v>
      </c>
      <c r="E582" s="153">
        <f t="shared" si="1105"/>
        <v>300</v>
      </c>
      <c r="F582" s="153">
        <f t="shared" si="1106"/>
        <v>0.8</v>
      </c>
      <c r="G582" s="145">
        <f t="shared" si="1099"/>
        <v>48</v>
      </c>
      <c r="H582" s="160">
        <f t="shared" si="1102"/>
        <v>38.400000000000006</v>
      </c>
      <c r="I582" s="166" t="str">
        <f t="shared" ref="I582:R582" si="1135">IFERROR(IF(CEILING($H582*I561,1)=0,"",CEILING($H582*I561,1)),"")</f>
        <v/>
      </c>
      <c r="J582" s="145" t="str">
        <f t="shared" si="1135"/>
        <v/>
      </c>
      <c r="K582" s="145" t="str">
        <f t="shared" si="1135"/>
        <v/>
      </c>
      <c r="L582" s="145" t="str">
        <f t="shared" ref="L582" si="1136">IFERROR(IF(CEILING($H582*L561,1)=0,"",CEILING($H582*L561,1)),"")</f>
        <v/>
      </c>
      <c r="M582" s="145">
        <f t="shared" si="1135"/>
        <v>12</v>
      </c>
      <c r="N582" s="145" t="str">
        <f t="shared" si="1135"/>
        <v/>
      </c>
      <c r="O582" s="145" t="str">
        <f t="shared" si="1135"/>
        <v/>
      </c>
      <c r="P582" s="145">
        <f t="shared" si="1135"/>
        <v>20</v>
      </c>
      <c r="Q582" s="145">
        <f t="shared" si="1135"/>
        <v>8</v>
      </c>
      <c r="R582" s="167">
        <f t="shared" si="1135"/>
        <v>8</v>
      </c>
    </row>
    <row r="583" spans="1:18" x14ac:dyDescent="0.2">
      <c r="A583" s="118">
        <v>18</v>
      </c>
      <c r="B583" s="75">
        <v>557</v>
      </c>
      <c r="C583" s="143"/>
      <c r="D583" s="144" t="s">
        <v>173</v>
      </c>
      <c r="E583" s="153">
        <f t="shared" si="1105"/>
        <v>300</v>
      </c>
      <c r="F583" s="153">
        <f t="shared" si="1106"/>
        <v>0.8</v>
      </c>
      <c r="G583" s="145">
        <f t="shared" si="1099"/>
        <v>240</v>
      </c>
      <c r="H583" s="160">
        <f t="shared" si="1102"/>
        <v>192</v>
      </c>
      <c r="I583" s="166" t="str">
        <f t="shared" ref="I583:R583" si="1137">IFERROR(IF(CEILING($H583*I561,1)=0,"",CEILING($H583*I561,1)),"")</f>
        <v/>
      </c>
      <c r="J583" s="145" t="str">
        <f t="shared" si="1137"/>
        <v/>
      </c>
      <c r="K583" s="145" t="str">
        <f t="shared" si="1137"/>
        <v/>
      </c>
      <c r="L583" s="145" t="str">
        <f t="shared" ref="L583" si="1138">IFERROR(IF(CEILING($H583*L561,1)=0,"",CEILING($H583*L561,1)),"")</f>
        <v/>
      </c>
      <c r="M583" s="145">
        <f t="shared" si="1137"/>
        <v>58</v>
      </c>
      <c r="N583" s="145" t="str">
        <f t="shared" si="1137"/>
        <v/>
      </c>
      <c r="O583" s="145" t="str">
        <f t="shared" si="1137"/>
        <v/>
      </c>
      <c r="P583" s="145">
        <f t="shared" si="1137"/>
        <v>96</v>
      </c>
      <c r="Q583" s="145">
        <f t="shared" si="1137"/>
        <v>39</v>
      </c>
      <c r="R583" s="167">
        <f t="shared" si="1137"/>
        <v>39</v>
      </c>
    </row>
    <row r="584" spans="1:18" x14ac:dyDescent="0.2">
      <c r="A584" s="118">
        <v>19</v>
      </c>
      <c r="B584" s="75">
        <v>558</v>
      </c>
      <c r="C584" s="143"/>
      <c r="D584" s="144" t="s">
        <v>174</v>
      </c>
      <c r="E584" s="153">
        <f t="shared" si="1105"/>
        <v>300</v>
      </c>
      <c r="F584" s="153">
        <f t="shared" si="1106"/>
        <v>0.8</v>
      </c>
      <c r="G584" s="145">
        <f t="shared" si="1099"/>
        <v>48</v>
      </c>
      <c r="H584" s="160">
        <f t="shared" si="1102"/>
        <v>38.400000000000006</v>
      </c>
      <c r="I584" s="166" t="str">
        <f t="shared" ref="I584:R584" si="1139">IFERROR(IF(CEILING($H584*I561,1)=0,"",CEILING($H584*I561,1)),"")</f>
        <v/>
      </c>
      <c r="J584" s="145" t="str">
        <f t="shared" si="1139"/>
        <v/>
      </c>
      <c r="K584" s="145" t="str">
        <f t="shared" si="1139"/>
        <v/>
      </c>
      <c r="L584" s="145" t="str">
        <f t="shared" ref="L584" si="1140">IFERROR(IF(CEILING($H584*L561,1)=0,"",CEILING($H584*L561,1)),"")</f>
        <v/>
      </c>
      <c r="M584" s="145">
        <f t="shared" si="1139"/>
        <v>12</v>
      </c>
      <c r="N584" s="145" t="str">
        <f t="shared" si="1139"/>
        <v/>
      </c>
      <c r="O584" s="145" t="str">
        <f t="shared" si="1139"/>
        <v/>
      </c>
      <c r="P584" s="145">
        <f t="shared" si="1139"/>
        <v>20</v>
      </c>
      <c r="Q584" s="145">
        <f t="shared" si="1139"/>
        <v>8</v>
      </c>
      <c r="R584" s="167">
        <f t="shared" si="1139"/>
        <v>8</v>
      </c>
    </row>
    <row r="585" spans="1:18" x14ac:dyDescent="0.2">
      <c r="A585" s="118">
        <v>20</v>
      </c>
      <c r="B585" s="75">
        <v>559</v>
      </c>
      <c r="C585" s="143"/>
      <c r="D585" s="144" t="s">
        <v>175</v>
      </c>
      <c r="E585" s="153">
        <f t="shared" si="1105"/>
        <v>300</v>
      </c>
      <c r="F585" s="153">
        <f t="shared" si="1106"/>
        <v>0.8</v>
      </c>
      <c r="G585" s="145">
        <f t="shared" si="1099"/>
        <v>96</v>
      </c>
      <c r="H585" s="160">
        <f t="shared" si="1102"/>
        <v>76.800000000000011</v>
      </c>
      <c r="I585" s="166" t="str">
        <f t="shared" ref="I585:R585" si="1141">IFERROR(IF(CEILING($H585*I561,1)=0,"",CEILING($H585*I561,1)),"")</f>
        <v/>
      </c>
      <c r="J585" s="145" t="str">
        <f t="shared" si="1141"/>
        <v/>
      </c>
      <c r="K585" s="145" t="str">
        <f t="shared" si="1141"/>
        <v/>
      </c>
      <c r="L585" s="145" t="str">
        <f t="shared" ref="L585" si="1142">IFERROR(IF(CEILING($H585*L561,1)=0,"",CEILING($H585*L561,1)),"")</f>
        <v/>
      </c>
      <c r="M585" s="145">
        <f t="shared" si="1141"/>
        <v>24</v>
      </c>
      <c r="N585" s="145" t="str">
        <f t="shared" si="1141"/>
        <v/>
      </c>
      <c r="O585" s="145" t="str">
        <f t="shared" si="1141"/>
        <v/>
      </c>
      <c r="P585" s="145">
        <f t="shared" si="1141"/>
        <v>39</v>
      </c>
      <c r="Q585" s="145">
        <f t="shared" si="1141"/>
        <v>16</v>
      </c>
      <c r="R585" s="167">
        <f t="shared" si="1141"/>
        <v>16</v>
      </c>
    </row>
    <row r="586" spans="1:18" x14ac:dyDescent="0.2">
      <c r="A586" s="118">
        <v>21</v>
      </c>
      <c r="B586" s="75">
        <v>560</v>
      </c>
      <c r="C586" s="143"/>
      <c r="D586" s="144" t="s">
        <v>176</v>
      </c>
      <c r="E586" s="153">
        <f t="shared" si="1105"/>
        <v>300</v>
      </c>
      <c r="F586" s="153">
        <f t="shared" si="1106"/>
        <v>0.8</v>
      </c>
      <c r="G586" s="145">
        <f t="shared" si="1099"/>
        <v>240</v>
      </c>
      <c r="H586" s="160">
        <f t="shared" si="1102"/>
        <v>192</v>
      </c>
      <c r="I586" s="166" t="str">
        <f t="shared" ref="I586:R586" si="1143">IFERROR(IF(CEILING($H586*I561,1)=0,"",CEILING($H586*I561,1)),"")</f>
        <v/>
      </c>
      <c r="J586" s="145" t="str">
        <f t="shared" si="1143"/>
        <v/>
      </c>
      <c r="K586" s="145" t="str">
        <f t="shared" si="1143"/>
        <v/>
      </c>
      <c r="L586" s="145" t="str">
        <f t="shared" ref="L586" si="1144">IFERROR(IF(CEILING($H586*L561,1)=0,"",CEILING($H586*L561,1)),"")</f>
        <v/>
      </c>
      <c r="M586" s="145">
        <f t="shared" si="1143"/>
        <v>58</v>
      </c>
      <c r="N586" s="145" t="str">
        <f t="shared" si="1143"/>
        <v/>
      </c>
      <c r="O586" s="145" t="str">
        <f t="shared" si="1143"/>
        <v/>
      </c>
      <c r="P586" s="145">
        <f t="shared" si="1143"/>
        <v>96</v>
      </c>
      <c r="Q586" s="145">
        <f t="shared" si="1143"/>
        <v>39</v>
      </c>
      <c r="R586" s="167">
        <f t="shared" si="1143"/>
        <v>39</v>
      </c>
    </row>
    <row r="587" spans="1:18" x14ac:dyDescent="0.2">
      <c r="A587" s="118">
        <v>22</v>
      </c>
      <c r="B587" s="75">
        <v>561</v>
      </c>
      <c r="C587" s="143"/>
      <c r="D587" s="144" t="s">
        <v>177</v>
      </c>
      <c r="E587" s="153">
        <f t="shared" si="1105"/>
        <v>300</v>
      </c>
      <c r="F587" s="153">
        <f t="shared" si="1106"/>
        <v>0.8</v>
      </c>
      <c r="G587" s="145">
        <f t="shared" si="1099"/>
        <v>48</v>
      </c>
      <c r="H587" s="160">
        <f t="shared" si="1102"/>
        <v>38.400000000000006</v>
      </c>
      <c r="I587" s="166" t="str">
        <f t="shared" ref="I587:R587" si="1145">IFERROR(IF(CEILING($H587*I561,1)=0,"",CEILING($H587*I561,1)),"")</f>
        <v/>
      </c>
      <c r="J587" s="145" t="str">
        <f t="shared" si="1145"/>
        <v/>
      </c>
      <c r="K587" s="145" t="str">
        <f t="shared" si="1145"/>
        <v/>
      </c>
      <c r="L587" s="145" t="str">
        <f t="shared" ref="L587" si="1146">IFERROR(IF(CEILING($H587*L561,1)=0,"",CEILING($H587*L561,1)),"")</f>
        <v/>
      </c>
      <c r="M587" s="145">
        <f t="shared" si="1145"/>
        <v>12</v>
      </c>
      <c r="N587" s="145" t="str">
        <f t="shared" si="1145"/>
        <v/>
      </c>
      <c r="O587" s="145" t="str">
        <f t="shared" si="1145"/>
        <v/>
      </c>
      <c r="P587" s="145">
        <f t="shared" si="1145"/>
        <v>20</v>
      </c>
      <c r="Q587" s="145">
        <f t="shared" si="1145"/>
        <v>8</v>
      </c>
      <c r="R587" s="167">
        <f t="shared" si="1145"/>
        <v>8</v>
      </c>
    </row>
    <row r="588" spans="1:18" x14ac:dyDescent="0.2">
      <c r="A588" s="118">
        <v>23</v>
      </c>
      <c r="B588" s="75">
        <v>562</v>
      </c>
      <c r="C588" s="143"/>
      <c r="D588" s="144" t="s">
        <v>178</v>
      </c>
      <c r="E588" s="153">
        <f t="shared" si="1105"/>
        <v>300</v>
      </c>
      <c r="F588" s="153">
        <f t="shared" si="1106"/>
        <v>0.8</v>
      </c>
      <c r="G588" s="145">
        <f t="shared" si="1099"/>
        <v>48</v>
      </c>
      <c r="H588" s="160">
        <f t="shared" si="1102"/>
        <v>38.400000000000006</v>
      </c>
      <c r="I588" s="166" t="str">
        <f t="shared" ref="I588:R588" si="1147">IFERROR(IF(CEILING($H588*I561,1)=0,"",CEILING($H588*I561,1)),"")</f>
        <v/>
      </c>
      <c r="J588" s="145" t="str">
        <f t="shared" si="1147"/>
        <v/>
      </c>
      <c r="K588" s="145" t="str">
        <f t="shared" si="1147"/>
        <v/>
      </c>
      <c r="L588" s="145" t="str">
        <f t="shared" ref="L588" si="1148">IFERROR(IF(CEILING($H588*L561,1)=0,"",CEILING($H588*L561,1)),"")</f>
        <v/>
      </c>
      <c r="M588" s="145">
        <f t="shared" si="1147"/>
        <v>12</v>
      </c>
      <c r="N588" s="145" t="str">
        <f t="shared" si="1147"/>
        <v/>
      </c>
      <c r="O588" s="145" t="str">
        <f t="shared" si="1147"/>
        <v/>
      </c>
      <c r="P588" s="145">
        <f t="shared" si="1147"/>
        <v>20</v>
      </c>
      <c r="Q588" s="145">
        <f t="shared" si="1147"/>
        <v>8</v>
      </c>
      <c r="R588" s="167">
        <f t="shared" si="1147"/>
        <v>8</v>
      </c>
    </row>
    <row r="589" spans="1:18" x14ac:dyDescent="0.2">
      <c r="A589" s="118">
        <v>24</v>
      </c>
      <c r="B589" s="75">
        <v>563</v>
      </c>
      <c r="C589" s="143"/>
      <c r="D589" s="144" t="s">
        <v>179</v>
      </c>
      <c r="E589" s="153">
        <f t="shared" si="1105"/>
        <v>300</v>
      </c>
      <c r="F589" s="153">
        <f t="shared" si="1106"/>
        <v>0.8</v>
      </c>
      <c r="G589" s="145">
        <f t="shared" si="1099"/>
        <v>240</v>
      </c>
      <c r="H589" s="160">
        <f t="shared" si="1102"/>
        <v>192</v>
      </c>
      <c r="I589" s="166" t="str">
        <f t="shared" ref="I589:R589" si="1149">IFERROR(IF(CEILING($H589*I561,1)=0,"",CEILING($H589*I561,1)),"")</f>
        <v/>
      </c>
      <c r="J589" s="145" t="str">
        <f t="shared" si="1149"/>
        <v/>
      </c>
      <c r="K589" s="145" t="str">
        <f t="shared" si="1149"/>
        <v/>
      </c>
      <c r="L589" s="145" t="str">
        <f t="shared" ref="L589" si="1150">IFERROR(IF(CEILING($H589*L561,1)=0,"",CEILING($H589*L561,1)),"")</f>
        <v/>
      </c>
      <c r="M589" s="145">
        <f t="shared" si="1149"/>
        <v>58</v>
      </c>
      <c r="N589" s="145" t="str">
        <f t="shared" si="1149"/>
        <v/>
      </c>
      <c r="O589" s="145" t="str">
        <f t="shared" si="1149"/>
        <v/>
      </c>
      <c r="P589" s="145">
        <f t="shared" si="1149"/>
        <v>96</v>
      </c>
      <c r="Q589" s="145">
        <f t="shared" si="1149"/>
        <v>39</v>
      </c>
      <c r="R589" s="167">
        <f t="shared" si="1149"/>
        <v>39</v>
      </c>
    </row>
    <row r="590" spans="1:18" x14ac:dyDescent="0.2">
      <c r="A590" s="118">
        <v>25</v>
      </c>
      <c r="B590" s="75">
        <v>564</v>
      </c>
      <c r="C590" s="143"/>
      <c r="D590" s="144" t="s">
        <v>180</v>
      </c>
      <c r="E590" s="153">
        <f t="shared" si="1105"/>
        <v>300</v>
      </c>
      <c r="F590" s="153">
        <f t="shared" si="1106"/>
        <v>0.8</v>
      </c>
      <c r="G590" s="145">
        <f t="shared" si="1099"/>
        <v>96</v>
      </c>
      <c r="H590" s="160">
        <f t="shared" si="1102"/>
        <v>76.800000000000011</v>
      </c>
      <c r="I590" s="166" t="str">
        <f t="shared" ref="I590:R590" si="1151">IFERROR(IF(CEILING($H590*I561,1)=0,"",CEILING($H590*I561,1)),"")</f>
        <v/>
      </c>
      <c r="J590" s="145" t="str">
        <f t="shared" si="1151"/>
        <v/>
      </c>
      <c r="K590" s="145" t="str">
        <f t="shared" si="1151"/>
        <v/>
      </c>
      <c r="L590" s="145" t="str">
        <f t="shared" ref="L590" si="1152">IFERROR(IF(CEILING($H590*L561,1)=0,"",CEILING($H590*L561,1)),"")</f>
        <v/>
      </c>
      <c r="M590" s="145">
        <f t="shared" si="1151"/>
        <v>24</v>
      </c>
      <c r="N590" s="145" t="str">
        <f t="shared" si="1151"/>
        <v/>
      </c>
      <c r="O590" s="145" t="str">
        <f t="shared" si="1151"/>
        <v/>
      </c>
      <c r="P590" s="145">
        <f t="shared" si="1151"/>
        <v>39</v>
      </c>
      <c r="Q590" s="145">
        <f t="shared" si="1151"/>
        <v>16</v>
      </c>
      <c r="R590" s="167">
        <f t="shared" si="1151"/>
        <v>16</v>
      </c>
    </row>
    <row r="591" spans="1:18" x14ac:dyDescent="0.2">
      <c r="A591" s="118">
        <v>26</v>
      </c>
      <c r="B591" s="75">
        <v>565</v>
      </c>
      <c r="C591" s="143"/>
      <c r="D591" s="144" t="s">
        <v>181</v>
      </c>
      <c r="E591" s="153">
        <f t="shared" si="1105"/>
        <v>300</v>
      </c>
      <c r="F591" s="153">
        <f t="shared" si="1106"/>
        <v>0.8</v>
      </c>
      <c r="G591" s="145">
        <f t="shared" si="1099"/>
        <v>144</v>
      </c>
      <c r="H591" s="160">
        <f t="shared" si="1102"/>
        <v>115.2</v>
      </c>
      <c r="I591" s="166" t="str">
        <f t="shared" ref="I591:R591" si="1153">IFERROR(IF(CEILING($H591*I561,1)=0,"",CEILING($H591*I561,1)),"")</f>
        <v/>
      </c>
      <c r="J591" s="145" t="str">
        <f t="shared" si="1153"/>
        <v/>
      </c>
      <c r="K591" s="145" t="str">
        <f t="shared" si="1153"/>
        <v/>
      </c>
      <c r="L591" s="145" t="str">
        <f t="shared" ref="L591" si="1154">IFERROR(IF(CEILING($H591*L561,1)=0,"",CEILING($H591*L561,1)),"")</f>
        <v/>
      </c>
      <c r="M591" s="145">
        <f t="shared" si="1153"/>
        <v>35</v>
      </c>
      <c r="N591" s="145" t="str">
        <f t="shared" si="1153"/>
        <v/>
      </c>
      <c r="O591" s="145" t="str">
        <f t="shared" si="1153"/>
        <v/>
      </c>
      <c r="P591" s="145">
        <f t="shared" si="1153"/>
        <v>58</v>
      </c>
      <c r="Q591" s="145">
        <f t="shared" si="1153"/>
        <v>24</v>
      </c>
      <c r="R591" s="167">
        <f t="shared" si="1153"/>
        <v>24</v>
      </c>
    </row>
    <row r="592" spans="1:18" x14ac:dyDescent="0.2">
      <c r="A592" s="118">
        <v>27</v>
      </c>
      <c r="B592" s="75">
        <v>566</v>
      </c>
      <c r="C592" s="143"/>
      <c r="D592" s="144" t="s">
        <v>182</v>
      </c>
      <c r="E592" s="153">
        <f t="shared" si="1105"/>
        <v>300</v>
      </c>
      <c r="F592" s="153">
        <f t="shared" si="1106"/>
        <v>0.8</v>
      </c>
      <c r="G592" s="145">
        <f t="shared" si="1099"/>
        <v>240</v>
      </c>
      <c r="H592" s="160">
        <f t="shared" si="1102"/>
        <v>192</v>
      </c>
      <c r="I592" s="166" t="str">
        <f t="shared" ref="I592:R592" si="1155">IFERROR(IF(CEILING($H592*I561,1)=0,"",CEILING($H592*I561,1)),"")</f>
        <v/>
      </c>
      <c r="J592" s="145" t="str">
        <f t="shared" si="1155"/>
        <v/>
      </c>
      <c r="K592" s="145" t="str">
        <f t="shared" si="1155"/>
        <v/>
      </c>
      <c r="L592" s="145" t="str">
        <f t="shared" ref="L592" si="1156">IFERROR(IF(CEILING($H592*L561,1)=0,"",CEILING($H592*L561,1)),"")</f>
        <v/>
      </c>
      <c r="M592" s="145">
        <f t="shared" si="1155"/>
        <v>58</v>
      </c>
      <c r="N592" s="145" t="str">
        <f t="shared" si="1155"/>
        <v/>
      </c>
      <c r="O592" s="145" t="str">
        <f t="shared" si="1155"/>
        <v/>
      </c>
      <c r="P592" s="145">
        <f t="shared" si="1155"/>
        <v>96</v>
      </c>
      <c r="Q592" s="145">
        <f t="shared" si="1155"/>
        <v>39</v>
      </c>
      <c r="R592" s="167">
        <f t="shared" si="1155"/>
        <v>39</v>
      </c>
    </row>
    <row r="593" spans="1:19" x14ac:dyDescent="0.2">
      <c r="A593" s="118">
        <v>28</v>
      </c>
      <c r="B593" s="75">
        <v>567</v>
      </c>
      <c r="C593" s="143"/>
      <c r="D593" s="144" t="s">
        <v>183</v>
      </c>
      <c r="E593" s="153">
        <f t="shared" si="1105"/>
        <v>300</v>
      </c>
      <c r="F593" s="153">
        <f t="shared" si="1106"/>
        <v>0.8</v>
      </c>
      <c r="G593" s="145">
        <f t="shared" si="1099"/>
        <v>60</v>
      </c>
      <c r="H593" s="160">
        <f t="shared" si="1102"/>
        <v>48</v>
      </c>
      <c r="I593" s="166" t="str">
        <f t="shared" ref="I593:R593" si="1157">IFERROR(IF(CEILING($H593*I561,1)=0,"",CEILING($H593*I561,1)),"")</f>
        <v/>
      </c>
      <c r="J593" s="145" t="str">
        <f t="shared" si="1157"/>
        <v/>
      </c>
      <c r="K593" s="145" t="str">
        <f t="shared" si="1157"/>
        <v/>
      </c>
      <c r="L593" s="145" t="str">
        <f t="shared" ref="L593" si="1158">IFERROR(IF(CEILING($H593*L561,1)=0,"",CEILING($H593*L561,1)),"")</f>
        <v/>
      </c>
      <c r="M593" s="145">
        <f t="shared" si="1157"/>
        <v>15</v>
      </c>
      <c r="N593" s="145" t="str">
        <f t="shared" si="1157"/>
        <v/>
      </c>
      <c r="O593" s="145" t="str">
        <f t="shared" si="1157"/>
        <v/>
      </c>
      <c r="P593" s="145">
        <f t="shared" si="1157"/>
        <v>24</v>
      </c>
      <c r="Q593" s="145">
        <f t="shared" si="1157"/>
        <v>10</v>
      </c>
      <c r="R593" s="167">
        <f t="shared" si="1157"/>
        <v>10</v>
      </c>
    </row>
    <row r="594" spans="1:19" x14ac:dyDescent="0.2">
      <c r="A594" s="118">
        <v>29</v>
      </c>
      <c r="B594" s="75">
        <v>568</v>
      </c>
      <c r="C594" s="143"/>
      <c r="D594" s="144" t="s">
        <v>184</v>
      </c>
      <c r="E594" s="153">
        <f t="shared" si="1105"/>
        <v>300</v>
      </c>
      <c r="F594" s="153">
        <f t="shared" si="1106"/>
        <v>0.8</v>
      </c>
      <c r="G594" s="145">
        <f t="shared" si="1099"/>
        <v>144</v>
      </c>
      <c r="H594" s="160">
        <f t="shared" si="1102"/>
        <v>115.2</v>
      </c>
      <c r="I594" s="166" t="str">
        <f t="shared" ref="I594:R594" si="1159">IFERROR(IF(CEILING($H594*I561,1)=0,"",CEILING($H594*I561,1)),"")</f>
        <v/>
      </c>
      <c r="J594" s="145" t="str">
        <f t="shared" si="1159"/>
        <v/>
      </c>
      <c r="K594" s="145" t="str">
        <f t="shared" si="1159"/>
        <v/>
      </c>
      <c r="L594" s="145" t="str">
        <f t="shared" ref="L594" si="1160">IFERROR(IF(CEILING($H594*L561,1)=0,"",CEILING($H594*L561,1)),"")</f>
        <v/>
      </c>
      <c r="M594" s="145">
        <f t="shared" si="1159"/>
        <v>35</v>
      </c>
      <c r="N594" s="145" t="str">
        <f t="shared" si="1159"/>
        <v/>
      </c>
      <c r="O594" s="145" t="str">
        <f t="shared" si="1159"/>
        <v/>
      </c>
      <c r="P594" s="145">
        <f t="shared" si="1159"/>
        <v>58</v>
      </c>
      <c r="Q594" s="145">
        <f t="shared" si="1159"/>
        <v>24</v>
      </c>
      <c r="R594" s="167">
        <f t="shared" si="1159"/>
        <v>24</v>
      </c>
    </row>
    <row r="595" spans="1:19" x14ac:dyDescent="0.2">
      <c r="A595" s="118">
        <v>30</v>
      </c>
      <c r="B595" s="75">
        <v>569</v>
      </c>
      <c r="C595" s="143"/>
      <c r="D595" s="144" t="s">
        <v>185</v>
      </c>
      <c r="E595" s="153">
        <f t="shared" si="1105"/>
        <v>300</v>
      </c>
      <c r="F595" s="153">
        <f t="shared" si="1106"/>
        <v>0.8</v>
      </c>
      <c r="G595" s="145">
        <f t="shared" si="1099"/>
        <v>240</v>
      </c>
      <c r="H595" s="160">
        <f t="shared" si="1102"/>
        <v>192</v>
      </c>
      <c r="I595" s="166" t="str">
        <f t="shared" ref="I595:R595" si="1161">IFERROR(IF(CEILING($H595*I561,1)=0,"",CEILING($H595*I561,1)),"")</f>
        <v/>
      </c>
      <c r="J595" s="145" t="str">
        <f t="shared" si="1161"/>
        <v/>
      </c>
      <c r="K595" s="145" t="str">
        <f t="shared" si="1161"/>
        <v/>
      </c>
      <c r="L595" s="145" t="str">
        <f t="shared" ref="L595" si="1162">IFERROR(IF(CEILING($H595*L561,1)=0,"",CEILING($H595*L561,1)),"")</f>
        <v/>
      </c>
      <c r="M595" s="145">
        <f t="shared" si="1161"/>
        <v>58</v>
      </c>
      <c r="N595" s="145" t="str">
        <f t="shared" si="1161"/>
        <v/>
      </c>
      <c r="O595" s="145" t="str">
        <f t="shared" si="1161"/>
        <v/>
      </c>
      <c r="P595" s="145">
        <f t="shared" si="1161"/>
        <v>96</v>
      </c>
      <c r="Q595" s="145">
        <f t="shared" si="1161"/>
        <v>39</v>
      </c>
      <c r="R595" s="167">
        <f t="shared" si="1161"/>
        <v>39</v>
      </c>
    </row>
    <row r="596" spans="1:19" x14ac:dyDescent="0.2">
      <c r="A596" s="118">
        <v>31</v>
      </c>
      <c r="B596" s="75">
        <v>570</v>
      </c>
      <c r="C596" s="143"/>
      <c r="D596" s="144" t="s">
        <v>186</v>
      </c>
      <c r="E596" s="153">
        <f t="shared" si="1105"/>
        <v>300</v>
      </c>
      <c r="F596" s="153">
        <f t="shared" si="1106"/>
        <v>0.8</v>
      </c>
      <c r="G596" s="145">
        <f t="shared" si="1099"/>
        <v>96</v>
      </c>
      <c r="H596" s="160">
        <f t="shared" si="1102"/>
        <v>76.800000000000011</v>
      </c>
      <c r="I596" s="166" t="str">
        <f t="shared" ref="I596:R596" si="1163">IFERROR(IF(CEILING($H596*I561,1)=0,"",CEILING($H596*I561,1)),"")</f>
        <v/>
      </c>
      <c r="J596" s="145" t="str">
        <f t="shared" si="1163"/>
        <v/>
      </c>
      <c r="K596" s="145" t="str">
        <f t="shared" si="1163"/>
        <v/>
      </c>
      <c r="L596" s="145" t="str">
        <f t="shared" ref="L596" si="1164">IFERROR(IF(CEILING($H596*L561,1)=0,"",CEILING($H596*L561,1)),"")</f>
        <v/>
      </c>
      <c r="M596" s="145">
        <f t="shared" si="1163"/>
        <v>24</v>
      </c>
      <c r="N596" s="145" t="str">
        <f t="shared" si="1163"/>
        <v/>
      </c>
      <c r="O596" s="145" t="str">
        <f t="shared" si="1163"/>
        <v/>
      </c>
      <c r="P596" s="145">
        <f t="shared" si="1163"/>
        <v>39</v>
      </c>
      <c r="Q596" s="145">
        <f t="shared" si="1163"/>
        <v>16</v>
      </c>
      <c r="R596" s="167">
        <f t="shared" si="1163"/>
        <v>16</v>
      </c>
    </row>
    <row r="597" spans="1:19" x14ac:dyDescent="0.2">
      <c r="A597" s="118">
        <v>32</v>
      </c>
      <c r="B597" s="75">
        <v>571</v>
      </c>
      <c r="C597" s="143"/>
      <c r="D597" s="144" t="s">
        <v>187</v>
      </c>
      <c r="E597" s="153">
        <f t="shared" si="1105"/>
        <v>300</v>
      </c>
      <c r="F597" s="153">
        <f t="shared" si="1106"/>
        <v>0.8</v>
      </c>
      <c r="G597" s="145">
        <f>E597*G556/E556</f>
        <v>192</v>
      </c>
      <c r="H597" s="160">
        <f t="shared" si="1102"/>
        <v>153.60000000000002</v>
      </c>
      <c r="I597" s="166" t="str">
        <f t="shared" ref="I597:R597" si="1165">IFERROR(IF(CEILING($H597*I561,1)=0,"",CEILING($H597*I561,1)),"")</f>
        <v/>
      </c>
      <c r="J597" s="145" t="str">
        <f t="shared" si="1165"/>
        <v/>
      </c>
      <c r="K597" s="145" t="str">
        <f t="shared" si="1165"/>
        <v/>
      </c>
      <c r="L597" s="145" t="str">
        <f t="shared" ref="L597" si="1166">IFERROR(IF(CEILING($H597*L561,1)=0,"",CEILING($H597*L561,1)),"")</f>
        <v/>
      </c>
      <c r="M597" s="145">
        <f t="shared" si="1165"/>
        <v>47</v>
      </c>
      <c r="N597" s="145" t="str">
        <f t="shared" si="1165"/>
        <v/>
      </c>
      <c r="O597" s="145" t="str">
        <f t="shared" si="1165"/>
        <v/>
      </c>
      <c r="P597" s="145">
        <f t="shared" si="1165"/>
        <v>77</v>
      </c>
      <c r="Q597" s="145">
        <f t="shared" si="1165"/>
        <v>31</v>
      </c>
      <c r="R597" s="167">
        <f t="shared" si="1165"/>
        <v>31</v>
      </c>
    </row>
    <row r="598" spans="1:19" x14ac:dyDescent="0.2">
      <c r="A598" s="118">
        <v>33</v>
      </c>
      <c r="B598" s="75">
        <v>572</v>
      </c>
      <c r="C598" s="143"/>
      <c r="D598" s="144" t="s">
        <v>188</v>
      </c>
      <c r="E598" s="153">
        <f t="shared" si="1105"/>
        <v>300</v>
      </c>
      <c r="F598" s="153">
        <f t="shared" si="1106"/>
        <v>0.8</v>
      </c>
      <c r="G598" s="145">
        <f>E598*G557/E557</f>
        <v>144</v>
      </c>
      <c r="H598" s="160">
        <f t="shared" si="1102"/>
        <v>115.2</v>
      </c>
      <c r="I598" s="166" t="str">
        <f t="shared" ref="I598:R598" si="1167">IFERROR(IF(CEILING($H598*I561,1)=0,"",CEILING($H598*I561,1)),"")</f>
        <v/>
      </c>
      <c r="J598" s="145" t="str">
        <f t="shared" si="1167"/>
        <v/>
      </c>
      <c r="K598" s="145" t="str">
        <f t="shared" si="1167"/>
        <v/>
      </c>
      <c r="L598" s="145" t="str">
        <f t="shared" ref="L598" si="1168">IFERROR(IF(CEILING($H598*L561,1)=0,"",CEILING($H598*L561,1)),"")</f>
        <v/>
      </c>
      <c r="M598" s="145">
        <f t="shared" si="1167"/>
        <v>35</v>
      </c>
      <c r="N598" s="145" t="str">
        <f t="shared" si="1167"/>
        <v/>
      </c>
      <c r="O598" s="145" t="str">
        <f t="shared" si="1167"/>
        <v/>
      </c>
      <c r="P598" s="145">
        <f t="shared" si="1167"/>
        <v>58</v>
      </c>
      <c r="Q598" s="145">
        <f t="shared" si="1167"/>
        <v>24</v>
      </c>
      <c r="R598" s="167">
        <f t="shared" si="1167"/>
        <v>24</v>
      </c>
    </row>
    <row r="599" spans="1:19" x14ac:dyDescent="0.2">
      <c r="A599" s="118">
        <v>34</v>
      </c>
      <c r="B599" s="75">
        <v>573</v>
      </c>
      <c r="C599" s="143"/>
      <c r="D599" s="144" t="s">
        <v>189</v>
      </c>
      <c r="E599" s="153">
        <f t="shared" si="1105"/>
        <v>300</v>
      </c>
      <c r="F599" s="153">
        <f t="shared" si="1106"/>
        <v>0.8</v>
      </c>
      <c r="G599" s="145">
        <f>E599*G558/E558</f>
        <v>36</v>
      </c>
      <c r="H599" s="160">
        <f t="shared" si="1102"/>
        <v>28.8</v>
      </c>
      <c r="I599" s="166" t="str">
        <f t="shared" ref="I599:R599" si="1169">IFERROR(IF(CEILING($H599*I561,1)=0,"",CEILING($H599*I561,1)),"")</f>
        <v/>
      </c>
      <c r="J599" s="145" t="str">
        <f t="shared" si="1169"/>
        <v/>
      </c>
      <c r="K599" s="145" t="str">
        <f t="shared" si="1169"/>
        <v/>
      </c>
      <c r="L599" s="145" t="str">
        <f t="shared" ref="L599" si="1170">IFERROR(IF(CEILING($H599*L561,1)=0,"",CEILING($H599*L561,1)),"")</f>
        <v/>
      </c>
      <c r="M599" s="145">
        <f t="shared" si="1169"/>
        <v>9</v>
      </c>
      <c r="N599" s="145" t="str">
        <f t="shared" si="1169"/>
        <v/>
      </c>
      <c r="O599" s="145" t="str">
        <f t="shared" si="1169"/>
        <v/>
      </c>
      <c r="P599" s="145">
        <f t="shared" si="1169"/>
        <v>15</v>
      </c>
      <c r="Q599" s="145">
        <f t="shared" si="1169"/>
        <v>6</v>
      </c>
      <c r="R599" s="167">
        <f t="shared" si="1169"/>
        <v>6</v>
      </c>
    </row>
    <row r="600" spans="1:19" ht="13.5" thickBot="1" x14ac:dyDescent="0.25">
      <c r="A600" s="146">
        <v>35</v>
      </c>
      <c r="B600" s="75">
        <v>574</v>
      </c>
      <c r="C600" s="147"/>
      <c r="D600" s="148" t="s">
        <v>190</v>
      </c>
      <c r="E600" s="153">
        <f t="shared" si="1105"/>
        <v>300</v>
      </c>
      <c r="F600" s="153">
        <f t="shared" si="1106"/>
        <v>0.8</v>
      </c>
      <c r="G600" s="145">
        <f>E600*G559/E559</f>
        <v>72</v>
      </c>
      <c r="H600" s="160">
        <f t="shared" si="1102"/>
        <v>57.6</v>
      </c>
      <c r="I600" s="168" t="str">
        <f t="shared" ref="I600:R600" si="1171">IFERROR(IF(CEILING($H600*I561,1)=0,"",CEILING($H600*I561,1)),"")</f>
        <v/>
      </c>
      <c r="J600" s="169" t="str">
        <f t="shared" si="1171"/>
        <v/>
      </c>
      <c r="K600" s="169" t="str">
        <f t="shared" si="1171"/>
        <v/>
      </c>
      <c r="L600" s="169" t="str">
        <f t="shared" ref="L600" si="1172">IFERROR(IF(CEILING($H600*L561,1)=0,"",CEILING($H600*L561,1)),"")</f>
        <v/>
      </c>
      <c r="M600" s="169">
        <f t="shared" si="1171"/>
        <v>18</v>
      </c>
      <c r="N600" s="169" t="str">
        <f t="shared" si="1171"/>
        <v/>
      </c>
      <c r="O600" s="169" t="str">
        <f t="shared" si="1171"/>
        <v/>
      </c>
      <c r="P600" s="169">
        <f t="shared" si="1171"/>
        <v>29</v>
      </c>
      <c r="Q600" s="169">
        <f t="shared" si="1171"/>
        <v>12</v>
      </c>
      <c r="R600" s="170">
        <f t="shared" si="1171"/>
        <v>12</v>
      </c>
    </row>
    <row r="601" spans="1:19" ht="13.5" thickBot="1" x14ac:dyDescent="0.25">
      <c r="A601" s="204" t="s">
        <v>50</v>
      </c>
      <c r="B601" s="214">
        <v>575</v>
      </c>
      <c r="C601" s="249" t="str">
        <f>Feature_Plan!E25</f>
        <v>Error mapping strategy</v>
      </c>
      <c r="D601" s="207"/>
      <c r="E601" s="259">
        <v>80</v>
      </c>
      <c r="F601" s="259">
        <v>0.75</v>
      </c>
      <c r="G601" s="208"/>
      <c r="H601" s="209"/>
      <c r="I601" s="210" t="str">
        <f>IF(VLOOKUP($C601,Feature_Plan!$E$11:$R$40,Feature_Plan!I$1,0)=0,"",VLOOKUP($C601,Feature_Plan!$E$11:$R$40,Feature_Plan!I$1,0))</f>
        <v/>
      </c>
      <c r="J601" s="211" t="str">
        <f>IF(VLOOKUP($C601,Feature_Plan!$E$11:$R$40,Feature_Plan!J$1,0)=0,"",VLOOKUP($C601,Feature_Plan!$E$11:$R$40,Feature_Plan!J$1,0))</f>
        <v/>
      </c>
      <c r="K601" s="211">
        <f>IF(VLOOKUP($C601,Feature_Plan!$E$11:$R$40,Feature_Plan!K$1,0)=0,"",VLOOKUP($C601,Feature_Plan!$E$11:$R$40,Feature_Plan!K$1,0))</f>
        <v>0.7</v>
      </c>
      <c r="L601" s="211">
        <f>IF(VLOOKUP($C601,Feature_Plan!$E$11:$R$40,Feature_Plan!L$1,0)=0,"",VLOOKUP($C601,Feature_Plan!$E$11:$R$40,Feature_Plan!L$1,0))</f>
        <v>0.9</v>
      </c>
      <c r="M601" s="211" t="str">
        <f>IF(VLOOKUP($C601,Feature_Plan!$E$11:$R$40,Feature_Plan!M$1,0)=0,"",VLOOKUP($C601,Feature_Plan!$E$11:$R$40,Feature_Plan!M$1,0))</f>
        <v/>
      </c>
      <c r="N601" s="211">
        <f>IF(VLOOKUP($C601,Feature_Plan!$E$11:$R$40,Feature_Plan!N$1,0)=0,"",VLOOKUP($C601,Feature_Plan!$E$11:$R$40,Feature_Plan!N$1,0))</f>
        <v>1</v>
      </c>
      <c r="O601" s="211" t="str">
        <f>IF(VLOOKUP($C601,Feature_Plan!$E$11:$R$40,Feature_Plan!O$1,0)=0,"",VLOOKUP($C601,Feature_Plan!$E$11:$R$40,Feature_Plan!O$1,0))</f>
        <v/>
      </c>
      <c r="P601" s="211" t="str">
        <f>IF(VLOOKUP($C601,Feature_Plan!$E$11:$R$40,Feature_Plan!P$1,0)=0,"",VLOOKUP($C601,Feature_Plan!$E$11:$R$40,Feature_Plan!P$1,0))</f>
        <v/>
      </c>
      <c r="Q601" s="211">
        <f>IF(VLOOKUP($C601,Feature_Plan!$E$11:$R$40,Feature_Plan!Q$1,0)=0,"",VLOOKUP($C601,Feature_Plan!$E$11:$R$40,Feature_Plan!Q$1,0))</f>
        <v>1.1000000000000001</v>
      </c>
      <c r="R601" s="212" t="str">
        <f>IF(VLOOKUP($C601,Feature_Plan!$E$11:$R$40,Feature_Plan!R$1,0)=0,"",VLOOKUP($C601,Feature_Plan!$E$11:$R$40,Feature_Plan!R$1,0))</f>
        <v/>
      </c>
    </row>
    <row r="602" spans="1:19" x14ac:dyDescent="0.2">
      <c r="A602" s="213" t="s">
        <v>154</v>
      </c>
      <c r="B602" s="214">
        <v>576</v>
      </c>
      <c r="C602" s="250"/>
      <c r="D602" s="216"/>
      <c r="E602" s="217"/>
      <c r="F602" s="216"/>
      <c r="G602" s="251"/>
      <c r="H602" s="252"/>
      <c r="I602" s="220" t="str">
        <f>IF(I601="","",I601)</f>
        <v/>
      </c>
      <c r="J602" s="218" t="str">
        <f>IF(J601="","",J601-(SUM($I602:I602)))</f>
        <v/>
      </c>
      <c r="K602" s="218">
        <f>IF(K601="","",K601-(SUM($I602:J602)))</f>
        <v>0.7</v>
      </c>
      <c r="L602" s="218">
        <f>IF(L601="","",L601-(SUM($I602:K602)))</f>
        <v>0.20000000000000007</v>
      </c>
      <c r="M602" s="218" t="str">
        <f>IF(M601="","",M601-(SUM($I602:L602)))</f>
        <v/>
      </c>
      <c r="N602" s="218">
        <f>IF(N601="","",N601-(SUM($I602:M602)))</f>
        <v>9.9999999999999978E-2</v>
      </c>
      <c r="O602" s="218" t="str">
        <f>IF(O601="","",O601-(SUM($I602:N602)))</f>
        <v/>
      </c>
      <c r="P602" s="218" t="str">
        <f>IF(P601="","",P601-(SUM($I602:O602)))</f>
        <v/>
      </c>
      <c r="Q602" s="218">
        <f>IF(Q601="","",Q601-(SUM($I602:P602)))</f>
        <v>0.10000000000000009</v>
      </c>
      <c r="R602" s="221" t="str">
        <f>IF(R601="","",R601-(SUM($I602:Q602)))</f>
        <v/>
      </c>
    </row>
    <row r="603" spans="1:19" ht="13.5" thickBot="1" x14ac:dyDescent="0.25">
      <c r="A603" s="222" t="s">
        <v>155</v>
      </c>
      <c r="B603" s="214">
        <v>577</v>
      </c>
      <c r="C603" s="223"/>
      <c r="D603" s="224"/>
      <c r="E603" s="225"/>
      <c r="F603" s="224"/>
      <c r="G603" s="226">
        <f>SUM(G607:G641)</f>
        <v>883.20000000000016</v>
      </c>
      <c r="H603" s="227">
        <f>SUM(H607:H641)</f>
        <v>662.40000000000009</v>
      </c>
      <c r="I603" s="228">
        <f>SUM(I607:I641)</f>
        <v>0</v>
      </c>
      <c r="J603" s="226">
        <f t="shared" ref="J603:R603" si="1173">SUM(J607:J641)</f>
        <v>0</v>
      </c>
      <c r="K603" s="226">
        <f t="shared" si="1173"/>
        <v>484</v>
      </c>
      <c r="L603" s="226">
        <f t="shared" ref="L603:M603" si="1174">SUM(L607:L641)</f>
        <v>142</v>
      </c>
      <c r="M603" s="226">
        <f t="shared" si="1174"/>
        <v>0</v>
      </c>
      <c r="N603" s="226">
        <f t="shared" si="1173"/>
        <v>76</v>
      </c>
      <c r="O603" s="226">
        <f t="shared" si="1173"/>
        <v>0</v>
      </c>
      <c r="P603" s="226">
        <f t="shared" si="1173"/>
        <v>0</v>
      </c>
      <c r="Q603" s="226">
        <f t="shared" si="1173"/>
        <v>76</v>
      </c>
      <c r="R603" s="229">
        <f t="shared" si="1173"/>
        <v>0</v>
      </c>
      <c r="S603" s="67">
        <f>SUM(I603:R603)</f>
        <v>778</v>
      </c>
    </row>
    <row r="604" spans="1:19" x14ac:dyDescent="0.2">
      <c r="A604" s="230" t="s">
        <v>215</v>
      </c>
      <c r="B604" s="214">
        <v>578</v>
      </c>
      <c r="C604" s="262" t="str">
        <f>CONCATENATE(C601,"\",A604)</f>
        <v>Error mapping strategy\Sys Eng</v>
      </c>
      <c r="D604" s="231"/>
      <c r="E604" s="232"/>
      <c r="F604" s="231"/>
      <c r="G604" s="233">
        <f>SUM(G607:G619)</f>
        <v>134.4</v>
      </c>
      <c r="H604" s="234">
        <f t="shared" ref="H604:R604" si="1175">SUM(H607:H619)</f>
        <v>100.8</v>
      </c>
      <c r="I604" s="235">
        <f t="shared" si="1175"/>
        <v>0</v>
      </c>
      <c r="J604" s="233">
        <f t="shared" si="1175"/>
        <v>0</v>
      </c>
      <c r="K604" s="233">
        <f t="shared" si="1175"/>
        <v>79</v>
      </c>
      <c r="L604" s="233">
        <f t="shared" ref="L604:M604" si="1176">SUM(L607:L619)</f>
        <v>24</v>
      </c>
      <c r="M604" s="233">
        <f t="shared" si="1176"/>
        <v>0</v>
      </c>
      <c r="N604" s="233">
        <f t="shared" si="1175"/>
        <v>16</v>
      </c>
      <c r="O604" s="233">
        <f t="shared" si="1175"/>
        <v>0</v>
      </c>
      <c r="P604" s="233">
        <f t="shared" si="1175"/>
        <v>0</v>
      </c>
      <c r="Q604" s="233">
        <f t="shared" si="1175"/>
        <v>16</v>
      </c>
      <c r="R604" s="236">
        <f t="shared" si="1175"/>
        <v>0</v>
      </c>
      <c r="S604" s="67">
        <f>SUM(I604:R604)</f>
        <v>135</v>
      </c>
    </row>
    <row r="605" spans="1:19" x14ac:dyDescent="0.2">
      <c r="A605" s="237" t="s">
        <v>216</v>
      </c>
      <c r="B605" s="214">
        <v>579</v>
      </c>
      <c r="C605" s="263" t="str">
        <f>CONCATENATE(C601,"\",A605)</f>
        <v>Error mapping strategy\SW Dev</v>
      </c>
      <c r="D605" s="238"/>
      <c r="E605" s="239"/>
      <c r="F605" s="238"/>
      <c r="G605" s="240">
        <f>SUM(G620:G632)</f>
        <v>422.4</v>
      </c>
      <c r="H605" s="241">
        <f t="shared" ref="H605:R605" si="1177">SUM(H620:H632)</f>
        <v>316.79999999999995</v>
      </c>
      <c r="I605" s="242">
        <f t="shared" si="1177"/>
        <v>0</v>
      </c>
      <c r="J605" s="240">
        <f t="shared" si="1177"/>
        <v>0</v>
      </c>
      <c r="K605" s="240">
        <f t="shared" si="1177"/>
        <v>228</v>
      </c>
      <c r="L605" s="240">
        <f t="shared" ref="L605:M605" si="1178">SUM(L620:L632)</f>
        <v>66</v>
      </c>
      <c r="M605" s="240">
        <f t="shared" si="1178"/>
        <v>0</v>
      </c>
      <c r="N605" s="240">
        <f t="shared" si="1177"/>
        <v>33</v>
      </c>
      <c r="O605" s="240">
        <f t="shared" si="1177"/>
        <v>0</v>
      </c>
      <c r="P605" s="240">
        <f t="shared" si="1177"/>
        <v>0</v>
      </c>
      <c r="Q605" s="240">
        <f t="shared" si="1177"/>
        <v>33</v>
      </c>
      <c r="R605" s="243">
        <f t="shared" si="1177"/>
        <v>0</v>
      </c>
      <c r="S605" s="67">
        <f>SUM(I605:R605)</f>
        <v>360</v>
      </c>
    </row>
    <row r="606" spans="1:19" ht="13.5" thickBot="1" x14ac:dyDescent="0.25">
      <c r="A606" s="244" t="s">
        <v>92</v>
      </c>
      <c r="B606" s="214">
        <v>580</v>
      </c>
      <c r="C606" s="264" t="str">
        <f>CONCATENATE(C601,"\",A606)</f>
        <v>Error mapping strategy\Testing</v>
      </c>
      <c r="D606" s="245"/>
      <c r="E606" s="246"/>
      <c r="F606" s="245"/>
      <c r="G606" s="247">
        <f>SUM(G633:G641)</f>
        <v>326.39999999999998</v>
      </c>
      <c r="H606" s="248">
        <f t="shared" ref="H606:R606" si="1179">SUM(H633:H641)</f>
        <v>244.79999999999998</v>
      </c>
      <c r="I606" s="242">
        <f t="shared" si="1179"/>
        <v>0</v>
      </c>
      <c r="J606" s="240">
        <f t="shared" si="1179"/>
        <v>0</v>
      </c>
      <c r="K606" s="240">
        <f t="shared" si="1179"/>
        <v>177</v>
      </c>
      <c r="L606" s="240">
        <f t="shared" ref="L606:M606" si="1180">SUM(L633:L641)</f>
        <v>52</v>
      </c>
      <c r="M606" s="240">
        <f t="shared" si="1180"/>
        <v>0</v>
      </c>
      <c r="N606" s="240">
        <f t="shared" si="1179"/>
        <v>27</v>
      </c>
      <c r="O606" s="240">
        <f t="shared" si="1179"/>
        <v>0</v>
      </c>
      <c r="P606" s="240">
        <f t="shared" si="1179"/>
        <v>0</v>
      </c>
      <c r="Q606" s="240">
        <f t="shared" si="1179"/>
        <v>27</v>
      </c>
      <c r="R606" s="243">
        <f t="shared" si="1179"/>
        <v>0</v>
      </c>
      <c r="S606" s="67">
        <f>SUM(I606:R606)</f>
        <v>283</v>
      </c>
    </row>
    <row r="607" spans="1:19" x14ac:dyDescent="0.2">
      <c r="A607" s="139">
        <v>1</v>
      </c>
      <c r="B607" s="75">
        <v>581</v>
      </c>
      <c r="C607" s="140"/>
      <c r="D607" s="141" t="s">
        <v>156</v>
      </c>
      <c r="E607" s="153">
        <f>E601</f>
        <v>80</v>
      </c>
      <c r="F607" s="153">
        <f>F601</f>
        <v>0.75</v>
      </c>
      <c r="G607" s="145">
        <f t="shared" ref="G607:G637" si="1181">E607*G566/E566</f>
        <v>6.4</v>
      </c>
      <c r="H607" s="160">
        <f>G607*F607</f>
        <v>4.8000000000000007</v>
      </c>
      <c r="I607" s="164" t="str">
        <f>IFERROR(IF(CEILING($H607*I602,1)=0,"",CEILING($H607*I602,1)),"")</f>
        <v/>
      </c>
      <c r="J607" s="150" t="str">
        <f t="shared" ref="J607:R607" si="1182">IFERROR(IF(CEILING($H607*J602,1)=0,"",CEILING($H607*J602,1)),"")</f>
        <v/>
      </c>
      <c r="K607" s="150">
        <f t="shared" si="1182"/>
        <v>4</v>
      </c>
      <c r="L607" s="150">
        <f t="shared" ref="L607" si="1183">IFERROR(IF(CEILING($H607*L602,1)=0,"",CEILING($H607*L602,1)),"")</f>
        <v>1</v>
      </c>
      <c r="M607" s="150" t="str">
        <f t="shared" si="1182"/>
        <v/>
      </c>
      <c r="N607" s="150">
        <f t="shared" si="1182"/>
        <v>1</v>
      </c>
      <c r="O607" s="150" t="str">
        <f t="shared" si="1182"/>
        <v/>
      </c>
      <c r="P607" s="150" t="str">
        <f t="shared" si="1182"/>
        <v/>
      </c>
      <c r="Q607" s="150">
        <f t="shared" si="1182"/>
        <v>1</v>
      </c>
      <c r="R607" s="165" t="str">
        <f t="shared" si="1182"/>
        <v/>
      </c>
    </row>
    <row r="608" spans="1:19" x14ac:dyDescent="0.2">
      <c r="A608" s="118">
        <v>2</v>
      </c>
      <c r="B608" s="75">
        <v>582</v>
      </c>
      <c r="C608" s="143"/>
      <c r="D608" s="144" t="s">
        <v>157</v>
      </c>
      <c r="E608" s="153">
        <f>E607</f>
        <v>80</v>
      </c>
      <c r="F608" s="153">
        <f>F607</f>
        <v>0.75</v>
      </c>
      <c r="G608" s="145">
        <f t="shared" si="1181"/>
        <v>12.8</v>
      </c>
      <c r="H608" s="160">
        <f t="shared" ref="H608:H641" si="1184">G608*F608</f>
        <v>9.6000000000000014</v>
      </c>
      <c r="I608" s="166" t="str">
        <f>IFERROR(IF(CEILING($H608*I602,1)=0,"",CEILING($H608*I602,1)),"")</f>
        <v/>
      </c>
      <c r="J608" s="145" t="str">
        <f t="shared" ref="J608:R608" si="1185">IFERROR(IF(CEILING($H608*J602,1)=0,"",CEILING($H608*J602,1)),"")</f>
        <v/>
      </c>
      <c r="K608" s="145">
        <f t="shared" si="1185"/>
        <v>7</v>
      </c>
      <c r="L608" s="145">
        <f t="shared" ref="L608" si="1186">IFERROR(IF(CEILING($H608*L602,1)=0,"",CEILING($H608*L602,1)),"")</f>
        <v>2</v>
      </c>
      <c r="M608" s="145" t="str">
        <f t="shared" si="1185"/>
        <v/>
      </c>
      <c r="N608" s="145">
        <f t="shared" si="1185"/>
        <v>1</v>
      </c>
      <c r="O608" s="145" t="str">
        <f t="shared" si="1185"/>
        <v/>
      </c>
      <c r="P608" s="145" t="str">
        <f t="shared" si="1185"/>
        <v/>
      </c>
      <c r="Q608" s="145">
        <f t="shared" si="1185"/>
        <v>1</v>
      </c>
      <c r="R608" s="167" t="str">
        <f t="shared" si="1185"/>
        <v/>
      </c>
    </row>
    <row r="609" spans="1:18" x14ac:dyDescent="0.2">
      <c r="A609" s="118">
        <v>3</v>
      </c>
      <c r="B609" s="75">
        <v>583</v>
      </c>
      <c r="C609" s="143"/>
      <c r="D609" s="144" t="s">
        <v>158</v>
      </c>
      <c r="E609" s="153">
        <f t="shared" ref="E609:E641" si="1187">E608</f>
        <v>80</v>
      </c>
      <c r="F609" s="153">
        <f t="shared" ref="F609:F641" si="1188">F608</f>
        <v>0.75</v>
      </c>
      <c r="G609" s="145">
        <f t="shared" si="1181"/>
        <v>3.2</v>
      </c>
      <c r="H609" s="160">
        <f t="shared" si="1184"/>
        <v>2.4000000000000004</v>
      </c>
      <c r="I609" s="166" t="str">
        <f>IFERROR(IF(CEILING($H609*I602,1)=0,"",CEILING($H609*I602,1)),"")</f>
        <v/>
      </c>
      <c r="J609" s="145" t="str">
        <f t="shared" ref="J609:R609" si="1189">IFERROR(IF(CEILING($H609*J602,1)=0,"",CEILING($H609*J602,1)),"")</f>
        <v/>
      </c>
      <c r="K609" s="145">
        <f t="shared" si="1189"/>
        <v>2</v>
      </c>
      <c r="L609" s="145">
        <f t="shared" ref="L609" si="1190">IFERROR(IF(CEILING($H609*L602,1)=0,"",CEILING($H609*L602,1)),"")</f>
        <v>1</v>
      </c>
      <c r="M609" s="145" t="str">
        <f t="shared" si="1189"/>
        <v/>
      </c>
      <c r="N609" s="145">
        <f t="shared" si="1189"/>
        <v>1</v>
      </c>
      <c r="O609" s="145" t="str">
        <f t="shared" si="1189"/>
        <v/>
      </c>
      <c r="P609" s="145" t="str">
        <f t="shared" si="1189"/>
        <v/>
      </c>
      <c r="Q609" s="145">
        <f t="shared" si="1189"/>
        <v>1</v>
      </c>
      <c r="R609" s="167" t="str">
        <f t="shared" si="1189"/>
        <v/>
      </c>
    </row>
    <row r="610" spans="1:18" x14ac:dyDescent="0.2">
      <c r="A610" s="118">
        <v>4</v>
      </c>
      <c r="B610" s="75">
        <v>584</v>
      </c>
      <c r="C610" s="143"/>
      <c r="D610" s="144" t="s">
        <v>159</v>
      </c>
      <c r="E610" s="153">
        <f t="shared" si="1187"/>
        <v>80</v>
      </c>
      <c r="F610" s="153">
        <f t="shared" si="1188"/>
        <v>0.75</v>
      </c>
      <c r="G610" s="145">
        <f t="shared" si="1181"/>
        <v>6.4</v>
      </c>
      <c r="H610" s="160">
        <f t="shared" si="1184"/>
        <v>4.8000000000000007</v>
      </c>
      <c r="I610" s="166" t="str">
        <f>IFERROR(IF(CEILING($H610*I602,1)=0,"",CEILING($H610*I602,1)),"")</f>
        <v/>
      </c>
      <c r="J610" s="145" t="str">
        <f t="shared" ref="J610:R610" si="1191">IFERROR(IF(CEILING($H610*J602,1)=0,"",CEILING($H610*J602,1)),"")</f>
        <v/>
      </c>
      <c r="K610" s="145">
        <f t="shared" si="1191"/>
        <v>4</v>
      </c>
      <c r="L610" s="145">
        <f t="shared" ref="L610" si="1192">IFERROR(IF(CEILING($H610*L602,1)=0,"",CEILING($H610*L602,1)),"")</f>
        <v>1</v>
      </c>
      <c r="M610" s="145" t="str">
        <f t="shared" si="1191"/>
        <v/>
      </c>
      <c r="N610" s="145">
        <f t="shared" si="1191"/>
        <v>1</v>
      </c>
      <c r="O610" s="145" t="str">
        <f t="shared" si="1191"/>
        <v/>
      </c>
      <c r="P610" s="145" t="str">
        <f t="shared" si="1191"/>
        <v/>
      </c>
      <c r="Q610" s="145">
        <f t="shared" si="1191"/>
        <v>1</v>
      </c>
      <c r="R610" s="167" t="str">
        <f t="shared" si="1191"/>
        <v/>
      </c>
    </row>
    <row r="611" spans="1:18" x14ac:dyDescent="0.2">
      <c r="A611" s="118">
        <v>5</v>
      </c>
      <c r="B611" s="75">
        <v>585</v>
      </c>
      <c r="C611" s="143"/>
      <c r="D611" s="144" t="s">
        <v>160</v>
      </c>
      <c r="E611" s="153">
        <f t="shared" si="1187"/>
        <v>80</v>
      </c>
      <c r="F611" s="153">
        <f t="shared" si="1188"/>
        <v>0.75</v>
      </c>
      <c r="G611" s="145">
        <f t="shared" si="1181"/>
        <v>3.2</v>
      </c>
      <c r="H611" s="160">
        <f t="shared" si="1184"/>
        <v>2.4000000000000004</v>
      </c>
      <c r="I611" s="166" t="str">
        <f>IFERROR(IF(CEILING($H611*I602,1)=0,"",CEILING($H611*I602,1)),"")</f>
        <v/>
      </c>
      <c r="J611" s="145" t="str">
        <f t="shared" ref="J611:R611" si="1193">IFERROR(IF(CEILING($H611*J602,1)=0,"",CEILING($H611*J602,1)),"")</f>
        <v/>
      </c>
      <c r="K611" s="145">
        <f t="shared" si="1193"/>
        <v>2</v>
      </c>
      <c r="L611" s="145">
        <f t="shared" ref="L611" si="1194">IFERROR(IF(CEILING($H611*L602,1)=0,"",CEILING($H611*L602,1)),"")</f>
        <v>1</v>
      </c>
      <c r="M611" s="145" t="str">
        <f t="shared" si="1193"/>
        <v/>
      </c>
      <c r="N611" s="145">
        <f t="shared" si="1193"/>
        <v>1</v>
      </c>
      <c r="O611" s="145" t="str">
        <f t="shared" si="1193"/>
        <v/>
      </c>
      <c r="P611" s="145" t="str">
        <f t="shared" si="1193"/>
        <v/>
      </c>
      <c r="Q611" s="145">
        <f t="shared" si="1193"/>
        <v>1</v>
      </c>
      <c r="R611" s="167" t="str">
        <f t="shared" si="1193"/>
        <v/>
      </c>
    </row>
    <row r="612" spans="1:18" x14ac:dyDescent="0.2">
      <c r="A612" s="118">
        <v>6</v>
      </c>
      <c r="B612" s="75">
        <v>586</v>
      </c>
      <c r="C612" s="143"/>
      <c r="D612" s="144" t="s">
        <v>161</v>
      </c>
      <c r="E612" s="153">
        <f t="shared" si="1187"/>
        <v>80</v>
      </c>
      <c r="F612" s="153">
        <f t="shared" si="1188"/>
        <v>0.75</v>
      </c>
      <c r="G612" s="145">
        <f t="shared" si="1181"/>
        <v>9.6</v>
      </c>
      <c r="H612" s="160">
        <f t="shared" si="1184"/>
        <v>7.1999999999999993</v>
      </c>
      <c r="I612" s="166" t="str">
        <f>IFERROR(IF(CEILING($H612*I602,1)=0,"",CEILING($H612*I602,1)),"")</f>
        <v/>
      </c>
      <c r="J612" s="145" t="str">
        <f t="shared" ref="J612:R612" si="1195">IFERROR(IF(CEILING($H612*J602,1)=0,"",CEILING($H612*J602,1)),"")</f>
        <v/>
      </c>
      <c r="K612" s="145">
        <f t="shared" si="1195"/>
        <v>6</v>
      </c>
      <c r="L612" s="145">
        <f t="shared" ref="L612" si="1196">IFERROR(IF(CEILING($H612*L602,1)=0,"",CEILING($H612*L602,1)),"")</f>
        <v>2</v>
      </c>
      <c r="M612" s="145" t="str">
        <f t="shared" si="1195"/>
        <v/>
      </c>
      <c r="N612" s="145">
        <f t="shared" si="1195"/>
        <v>1</v>
      </c>
      <c r="O612" s="145" t="str">
        <f t="shared" si="1195"/>
        <v/>
      </c>
      <c r="P612" s="145" t="str">
        <f t="shared" si="1195"/>
        <v/>
      </c>
      <c r="Q612" s="145">
        <f t="shared" si="1195"/>
        <v>1</v>
      </c>
      <c r="R612" s="167" t="str">
        <f t="shared" si="1195"/>
        <v/>
      </c>
    </row>
    <row r="613" spans="1:18" x14ac:dyDescent="0.2">
      <c r="A613" s="118">
        <v>7</v>
      </c>
      <c r="B613" s="75">
        <v>587</v>
      </c>
      <c r="C613" s="143"/>
      <c r="D613" s="144" t="s">
        <v>162</v>
      </c>
      <c r="E613" s="153">
        <f t="shared" si="1187"/>
        <v>80</v>
      </c>
      <c r="F613" s="153">
        <f t="shared" si="1188"/>
        <v>0.75</v>
      </c>
      <c r="G613" s="145">
        <f t="shared" si="1181"/>
        <v>6.4</v>
      </c>
      <c r="H613" s="160">
        <f t="shared" si="1184"/>
        <v>4.8000000000000007</v>
      </c>
      <c r="I613" s="166" t="str">
        <f>IFERROR(IF(CEILING($H613*I602,1)=0,"",CEILING($H613*I602,1)),"")</f>
        <v/>
      </c>
      <c r="J613" s="145" t="str">
        <f t="shared" ref="J613:R613" si="1197">IFERROR(IF(CEILING($H613*J602,1)=0,"",CEILING($H613*J602,1)),"")</f>
        <v/>
      </c>
      <c r="K613" s="145">
        <f t="shared" si="1197"/>
        <v>4</v>
      </c>
      <c r="L613" s="145">
        <f t="shared" ref="L613" si="1198">IFERROR(IF(CEILING($H613*L602,1)=0,"",CEILING($H613*L602,1)),"")</f>
        <v>1</v>
      </c>
      <c r="M613" s="145" t="str">
        <f t="shared" si="1197"/>
        <v/>
      </c>
      <c r="N613" s="145">
        <f t="shared" si="1197"/>
        <v>1</v>
      </c>
      <c r="O613" s="145" t="str">
        <f t="shared" si="1197"/>
        <v/>
      </c>
      <c r="P613" s="145" t="str">
        <f t="shared" si="1197"/>
        <v/>
      </c>
      <c r="Q613" s="145">
        <f t="shared" si="1197"/>
        <v>1</v>
      </c>
      <c r="R613" s="167" t="str">
        <f t="shared" si="1197"/>
        <v/>
      </c>
    </row>
    <row r="614" spans="1:18" x14ac:dyDescent="0.2">
      <c r="A614" s="118">
        <v>8</v>
      </c>
      <c r="B614" s="75">
        <v>588</v>
      </c>
      <c r="C614" s="143"/>
      <c r="D614" s="144" t="s">
        <v>163</v>
      </c>
      <c r="E614" s="153">
        <f t="shared" si="1187"/>
        <v>80</v>
      </c>
      <c r="F614" s="153">
        <f t="shared" si="1188"/>
        <v>0.75</v>
      </c>
      <c r="G614" s="145">
        <f t="shared" si="1181"/>
        <v>6.4</v>
      </c>
      <c r="H614" s="160">
        <f t="shared" si="1184"/>
        <v>4.8000000000000007</v>
      </c>
      <c r="I614" s="166" t="str">
        <f>IFERROR(IF(CEILING($H614*I602,1)=0,"",CEILING($H614*I602,1)),"")</f>
        <v/>
      </c>
      <c r="J614" s="145" t="str">
        <f t="shared" ref="J614:R614" si="1199">IFERROR(IF(CEILING($H614*J602,1)=0,"",CEILING($H614*J602,1)),"")</f>
        <v/>
      </c>
      <c r="K614" s="145">
        <f t="shared" si="1199"/>
        <v>4</v>
      </c>
      <c r="L614" s="145">
        <f t="shared" ref="L614" si="1200">IFERROR(IF(CEILING($H614*L602,1)=0,"",CEILING($H614*L602,1)),"")</f>
        <v>1</v>
      </c>
      <c r="M614" s="145" t="str">
        <f t="shared" si="1199"/>
        <v/>
      </c>
      <c r="N614" s="145">
        <f t="shared" si="1199"/>
        <v>1</v>
      </c>
      <c r="O614" s="145" t="str">
        <f t="shared" si="1199"/>
        <v/>
      </c>
      <c r="P614" s="145" t="str">
        <f t="shared" si="1199"/>
        <v/>
      </c>
      <c r="Q614" s="145">
        <f t="shared" si="1199"/>
        <v>1</v>
      </c>
      <c r="R614" s="167" t="str">
        <f t="shared" si="1199"/>
        <v/>
      </c>
    </row>
    <row r="615" spans="1:18" x14ac:dyDescent="0.2">
      <c r="A615" s="118">
        <v>9</v>
      </c>
      <c r="B615" s="75">
        <v>589</v>
      </c>
      <c r="C615" s="143"/>
      <c r="D615" s="144" t="s">
        <v>164</v>
      </c>
      <c r="E615" s="153">
        <f t="shared" si="1187"/>
        <v>80</v>
      </c>
      <c r="F615" s="153">
        <f t="shared" si="1188"/>
        <v>0.75</v>
      </c>
      <c r="G615" s="145">
        <f t="shared" si="1181"/>
        <v>3.2</v>
      </c>
      <c r="H615" s="160">
        <f t="shared" si="1184"/>
        <v>2.4000000000000004</v>
      </c>
      <c r="I615" s="166" t="str">
        <f>IFERROR(IF(CEILING($H615*I602,1)=0,"",CEILING($H615*I602,1)),"")</f>
        <v/>
      </c>
      <c r="J615" s="145" t="str">
        <f t="shared" ref="J615:R615" si="1201">IFERROR(IF(CEILING($H615*J602,1)=0,"",CEILING($H615*J602,1)),"")</f>
        <v/>
      </c>
      <c r="K615" s="145">
        <f t="shared" si="1201"/>
        <v>2</v>
      </c>
      <c r="L615" s="145">
        <f t="shared" ref="L615" si="1202">IFERROR(IF(CEILING($H615*L602,1)=0,"",CEILING($H615*L602,1)),"")</f>
        <v>1</v>
      </c>
      <c r="M615" s="145" t="str">
        <f t="shared" si="1201"/>
        <v/>
      </c>
      <c r="N615" s="145">
        <f t="shared" si="1201"/>
        <v>1</v>
      </c>
      <c r="O615" s="145" t="str">
        <f t="shared" si="1201"/>
        <v/>
      </c>
      <c r="P615" s="145" t="str">
        <f t="shared" si="1201"/>
        <v/>
      </c>
      <c r="Q615" s="145">
        <f t="shared" si="1201"/>
        <v>1</v>
      </c>
      <c r="R615" s="167" t="str">
        <f t="shared" si="1201"/>
        <v/>
      </c>
    </row>
    <row r="616" spans="1:18" x14ac:dyDescent="0.2">
      <c r="A616" s="118">
        <v>10</v>
      </c>
      <c r="B616" s="75">
        <v>590</v>
      </c>
      <c r="C616" s="143"/>
      <c r="D616" s="144" t="s">
        <v>165</v>
      </c>
      <c r="E616" s="153">
        <f t="shared" si="1187"/>
        <v>80</v>
      </c>
      <c r="F616" s="153">
        <f t="shared" si="1188"/>
        <v>0.75</v>
      </c>
      <c r="G616" s="145">
        <f t="shared" si="1181"/>
        <v>38.4</v>
      </c>
      <c r="H616" s="160">
        <f t="shared" si="1184"/>
        <v>28.799999999999997</v>
      </c>
      <c r="I616" s="166" t="str">
        <f>IFERROR(IF(CEILING($H616*I602,1)=0,"",CEILING($H616*I602,1)),"")</f>
        <v/>
      </c>
      <c r="J616" s="145" t="str">
        <f t="shared" ref="J616:R616" si="1203">IFERROR(IF(CEILING($H616*J602,1)=0,"",CEILING($H616*J602,1)),"")</f>
        <v/>
      </c>
      <c r="K616" s="145">
        <f t="shared" si="1203"/>
        <v>21</v>
      </c>
      <c r="L616" s="145">
        <f t="shared" ref="L616" si="1204">IFERROR(IF(CEILING($H616*L602,1)=0,"",CEILING($H616*L602,1)),"")</f>
        <v>6</v>
      </c>
      <c r="M616" s="145" t="str">
        <f t="shared" si="1203"/>
        <v/>
      </c>
      <c r="N616" s="145">
        <f t="shared" si="1203"/>
        <v>3</v>
      </c>
      <c r="O616" s="145" t="str">
        <f t="shared" si="1203"/>
        <v/>
      </c>
      <c r="P616" s="145" t="str">
        <f t="shared" si="1203"/>
        <v/>
      </c>
      <c r="Q616" s="145">
        <f t="shared" si="1203"/>
        <v>3</v>
      </c>
      <c r="R616" s="167" t="str">
        <f t="shared" si="1203"/>
        <v/>
      </c>
    </row>
    <row r="617" spans="1:18" x14ac:dyDescent="0.2">
      <c r="A617" s="118">
        <v>11</v>
      </c>
      <c r="B617" s="75">
        <v>591</v>
      </c>
      <c r="C617" s="143"/>
      <c r="D617" s="144" t="s">
        <v>166</v>
      </c>
      <c r="E617" s="153">
        <f t="shared" si="1187"/>
        <v>80</v>
      </c>
      <c r="F617" s="153">
        <f t="shared" si="1188"/>
        <v>0.75</v>
      </c>
      <c r="G617" s="145">
        <f t="shared" si="1181"/>
        <v>9.6</v>
      </c>
      <c r="H617" s="160">
        <f t="shared" si="1184"/>
        <v>7.1999999999999993</v>
      </c>
      <c r="I617" s="166" t="str">
        <f>IFERROR(IF(CEILING($H617*I602,1)=0,"",CEILING($H617*I602,1)),"")</f>
        <v/>
      </c>
      <c r="J617" s="145" t="str">
        <f t="shared" ref="J617:R617" si="1205">IFERROR(IF(CEILING($H617*J602,1)=0,"",CEILING($H617*J602,1)),"")</f>
        <v/>
      </c>
      <c r="K617" s="145">
        <f t="shared" si="1205"/>
        <v>6</v>
      </c>
      <c r="L617" s="145">
        <f t="shared" ref="L617" si="1206">IFERROR(IF(CEILING($H617*L602,1)=0,"",CEILING($H617*L602,1)),"")</f>
        <v>2</v>
      </c>
      <c r="M617" s="145" t="str">
        <f t="shared" si="1205"/>
        <v/>
      </c>
      <c r="N617" s="145">
        <f t="shared" si="1205"/>
        <v>1</v>
      </c>
      <c r="O617" s="145" t="str">
        <f t="shared" si="1205"/>
        <v/>
      </c>
      <c r="P617" s="145" t="str">
        <f t="shared" si="1205"/>
        <v/>
      </c>
      <c r="Q617" s="145">
        <f t="shared" si="1205"/>
        <v>1</v>
      </c>
      <c r="R617" s="167" t="str">
        <f t="shared" si="1205"/>
        <v/>
      </c>
    </row>
    <row r="618" spans="1:18" x14ac:dyDescent="0.2">
      <c r="A618" s="118">
        <v>12</v>
      </c>
      <c r="B618" s="75">
        <v>592</v>
      </c>
      <c r="C618" s="143"/>
      <c r="D618" s="144" t="s">
        <v>167</v>
      </c>
      <c r="E618" s="153">
        <f t="shared" si="1187"/>
        <v>80</v>
      </c>
      <c r="F618" s="153">
        <f t="shared" si="1188"/>
        <v>0.75</v>
      </c>
      <c r="G618" s="145">
        <f t="shared" si="1181"/>
        <v>19.2</v>
      </c>
      <c r="H618" s="160">
        <f t="shared" si="1184"/>
        <v>14.399999999999999</v>
      </c>
      <c r="I618" s="166" t="str">
        <f>IFERROR(IF(CEILING($H618*I602,1)=0,"",CEILING($H618*I602,1)),"")</f>
        <v/>
      </c>
      <c r="J618" s="145" t="str">
        <f t="shared" ref="J618:R618" si="1207">IFERROR(IF(CEILING($H618*J602,1)=0,"",CEILING($H618*J602,1)),"")</f>
        <v/>
      </c>
      <c r="K618" s="145">
        <f t="shared" si="1207"/>
        <v>11</v>
      </c>
      <c r="L618" s="145">
        <f t="shared" ref="L618" si="1208">IFERROR(IF(CEILING($H618*L602,1)=0,"",CEILING($H618*L602,1)),"")</f>
        <v>3</v>
      </c>
      <c r="M618" s="145" t="str">
        <f t="shared" si="1207"/>
        <v/>
      </c>
      <c r="N618" s="145">
        <f t="shared" si="1207"/>
        <v>2</v>
      </c>
      <c r="O618" s="145" t="str">
        <f t="shared" si="1207"/>
        <v/>
      </c>
      <c r="P618" s="145" t="str">
        <f t="shared" si="1207"/>
        <v/>
      </c>
      <c r="Q618" s="145">
        <f t="shared" si="1207"/>
        <v>2</v>
      </c>
      <c r="R618" s="167" t="str">
        <f t="shared" si="1207"/>
        <v/>
      </c>
    </row>
    <row r="619" spans="1:18" x14ac:dyDescent="0.2">
      <c r="A619" s="118">
        <v>13</v>
      </c>
      <c r="B619" s="75">
        <v>593</v>
      </c>
      <c r="C619" s="143"/>
      <c r="D619" s="144" t="s">
        <v>168</v>
      </c>
      <c r="E619" s="153">
        <f t="shared" si="1187"/>
        <v>80</v>
      </c>
      <c r="F619" s="153">
        <f t="shared" si="1188"/>
        <v>0.75</v>
      </c>
      <c r="G619" s="145">
        <f t="shared" si="1181"/>
        <v>9.6</v>
      </c>
      <c r="H619" s="160">
        <f t="shared" si="1184"/>
        <v>7.1999999999999993</v>
      </c>
      <c r="I619" s="166" t="str">
        <f>IFERROR(IF(CEILING($H619*I602,1)=0,"",CEILING($H619*I602,1)),"")</f>
        <v/>
      </c>
      <c r="J619" s="145" t="str">
        <f t="shared" ref="J619:R619" si="1209">IFERROR(IF(CEILING($H619*J602,1)=0,"",CEILING($H619*J602,1)),"")</f>
        <v/>
      </c>
      <c r="K619" s="145">
        <f t="shared" si="1209"/>
        <v>6</v>
      </c>
      <c r="L619" s="145">
        <f t="shared" ref="L619" si="1210">IFERROR(IF(CEILING($H619*L602,1)=0,"",CEILING($H619*L602,1)),"")</f>
        <v>2</v>
      </c>
      <c r="M619" s="145" t="str">
        <f t="shared" si="1209"/>
        <v/>
      </c>
      <c r="N619" s="145">
        <f t="shared" si="1209"/>
        <v>1</v>
      </c>
      <c r="O619" s="145" t="str">
        <f t="shared" si="1209"/>
        <v/>
      </c>
      <c r="P619" s="145" t="str">
        <f t="shared" si="1209"/>
        <v/>
      </c>
      <c r="Q619" s="145">
        <f t="shared" si="1209"/>
        <v>1</v>
      </c>
      <c r="R619" s="167" t="str">
        <f t="shared" si="1209"/>
        <v/>
      </c>
    </row>
    <row r="620" spans="1:18" x14ac:dyDescent="0.2">
      <c r="A620" s="118">
        <v>14</v>
      </c>
      <c r="B620" s="75">
        <v>594</v>
      </c>
      <c r="C620" s="143"/>
      <c r="D620" s="144" t="s">
        <v>169</v>
      </c>
      <c r="E620" s="153">
        <f t="shared" si="1187"/>
        <v>80</v>
      </c>
      <c r="F620" s="153">
        <f t="shared" si="1188"/>
        <v>0.75</v>
      </c>
      <c r="G620" s="145">
        <f t="shared" si="1181"/>
        <v>38.4</v>
      </c>
      <c r="H620" s="160">
        <f t="shared" si="1184"/>
        <v>28.799999999999997</v>
      </c>
      <c r="I620" s="166" t="str">
        <f>IFERROR(IF(CEILING($H620*I602,1)=0,"",CEILING($H620*I602,1)),"")</f>
        <v/>
      </c>
      <c r="J620" s="145" t="str">
        <f t="shared" ref="J620:R620" si="1211">IFERROR(IF(CEILING($H620*J602,1)=0,"",CEILING($H620*J602,1)),"")</f>
        <v/>
      </c>
      <c r="K620" s="145">
        <f t="shared" si="1211"/>
        <v>21</v>
      </c>
      <c r="L620" s="145">
        <f t="shared" ref="L620" si="1212">IFERROR(IF(CEILING($H620*L602,1)=0,"",CEILING($H620*L602,1)),"")</f>
        <v>6</v>
      </c>
      <c r="M620" s="145" t="str">
        <f t="shared" si="1211"/>
        <v/>
      </c>
      <c r="N620" s="145">
        <f t="shared" si="1211"/>
        <v>3</v>
      </c>
      <c r="O620" s="145" t="str">
        <f t="shared" si="1211"/>
        <v/>
      </c>
      <c r="P620" s="145" t="str">
        <f t="shared" si="1211"/>
        <v/>
      </c>
      <c r="Q620" s="145">
        <f t="shared" si="1211"/>
        <v>3</v>
      </c>
      <c r="R620" s="167" t="str">
        <f t="shared" si="1211"/>
        <v/>
      </c>
    </row>
    <row r="621" spans="1:18" x14ac:dyDescent="0.2">
      <c r="A621" s="118">
        <v>15</v>
      </c>
      <c r="B621" s="75">
        <v>595</v>
      </c>
      <c r="C621" s="143"/>
      <c r="D621" s="144" t="s">
        <v>170</v>
      </c>
      <c r="E621" s="153">
        <f t="shared" si="1187"/>
        <v>80</v>
      </c>
      <c r="F621" s="153">
        <f t="shared" si="1188"/>
        <v>0.75</v>
      </c>
      <c r="G621" s="145">
        <f t="shared" si="1181"/>
        <v>12.8</v>
      </c>
      <c r="H621" s="160">
        <f t="shared" si="1184"/>
        <v>9.6000000000000014</v>
      </c>
      <c r="I621" s="166" t="str">
        <f>IFERROR(IF(CEILING($H621*I602,1)=0,"",CEILING($H621*I602,1)),"")</f>
        <v/>
      </c>
      <c r="J621" s="145" t="str">
        <f t="shared" ref="J621:R621" si="1213">IFERROR(IF(CEILING($H621*J602,1)=0,"",CEILING($H621*J602,1)),"")</f>
        <v/>
      </c>
      <c r="K621" s="145">
        <f t="shared" si="1213"/>
        <v>7</v>
      </c>
      <c r="L621" s="145">
        <f t="shared" ref="L621" si="1214">IFERROR(IF(CEILING($H621*L602,1)=0,"",CEILING($H621*L602,1)),"")</f>
        <v>2</v>
      </c>
      <c r="M621" s="145" t="str">
        <f t="shared" si="1213"/>
        <v/>
      </c>
      <c r="N621" s="145">
        <f t="shared" si="1213"/>
        <v>1</v>
      </c>
      <c r="O621" s="145" t="str">
        <f t="shared" si="1213"/>
        <v/>
      </c>
      <c r="P621" s="145" t="str">
        <f t="shared" si="1213"/>
        <v/>
      </c>
      <c r="Q621" s="145">
        <f t="shared" si="1213"/>
        <v>1</v>
      </c>
      <c r="R621" s="167" t="str">
        <f t="shared" si="1213"/>
        <v/>
      </c>
    </row>
    <row r="622" spans="1:18" x14ac:dyDescent="0.2">
      <c r="A622" s="118">
        <v>16</v>
      </c>
      <c r="B622" s="75">
        <v>596</v>
      </c>
      <c r="C622" s="143"/>
      <c r="D622" s="144" t="s">
        <v>171</v>
      </c>
      <c r="E622" s="153">
        <f t="shared" si="1187"/>
        <v>80</v>
      </c>
      <c r="F622" s="153">
        <f t="shared" si="1188"/>
        <v>0.75</v>
      </c>
      <c r="G622" s="145">
        <f t="shared" si="1181"/>
        <v>38.4</v>
      </c>
      <c r="H622" s="160">
        <f t="shared" si="1184"/>
        <v>28.799999999999997</v>
      </c>
      <c r="I622" s="166" t="str">
        <f t="shared" ref="I622:R622" si="1215">IFERROR(IF(CEILING($H622*I602,1)=0,"",CEILING($H622*I602,1)),"")</f>
        <v/>
      </c>
      <c r="J622" s="145" t="str">
        <f t="shared" si="1215"/>
        <v/>
      </c>
      <c r="K622" s="145">
        <f t="shared" si="1215"/>
        <v>21</v>
      </c>
      <c r="L622" s="145">
        <f t="shared" ref="L622" si="1216">IFERROR(IF(CEILING($H622*L602,1)=0,"",CEILING($H622*L602,1)),"")</f>
        <v>6</v>
      </c>
      <c r="M622" s="145" t="str">
        <f t="shared" si="1215"/>
        <v/>
      </c>
      <c r="N622" s="145">
        <f t="shared" si="1215"/>
        <v>3</v>
      </c>
      <c r="O622" s="145" t="str">
        <f t="shared" si="1215"/>
        <v/>
      </c>
      <c r="P622" s="145" t="str">
        <f t="shared" si="1215"/>
        <v/>
      </c>
      <c r="Q622" s="145">
        <f t="shared" si="1215"/>
        <v>3</v>
      </c>
      <c r="R622" s="167" t="str">
        <f t="shared" si="1215"/>
        <v/>
      </c>
    </row>
    <row r="623" spans="1:18" x14ac:dyDescent="0.2">
      <c r="A623" s="118">
        <v>17</v>
      </c>
      <c r="B623" s="75">
        <v>597</v>
      </c>
      <c r="C623" s="143"/>
      <c r="D623" s="144" t="s">
        <v>172</v>
      </c>
      <c r="E623" s="153">
        <f t="shared" si="1187"/>
        <v>80</v>
      </c>
      <c r="F623" s="153">
        <f t="shared" si="1188"/>
        <v>0.75</v>
      </c>
      <c r="G623" s="145">
        <f t="shared" si="1181"/>
        <v>12.8</v>
      </c>
      <c r="H623" s="160">
        <f t="shared" si="1184"/>
        <v>9.6000000000000014</v>
      </c>
      <c r="I623" s="166" t="str">
        <f t="shared" ref="I623:R623" si="1217">IFERROR(IF(CEILING($H623*I602,1)=0,"",CEILING($H623*I602,1)),"")</f>
        <v/>
      </c>
      <c r="J623" s="145" t="str">
        <f t="shared" si="1217"/>
        <v/>
      </c>
      <c r="K623" s="145">
        <f t="shared" si="1217"/>
        <v>7</v>
      </c>
      <c r="L623" s="145">
        <f t="shared" ref="L623" si="1218">IFERROR(IF(CEILING($H623*L602,1)=0,"",CEILING($H623*L602,1)),"")</f>
        <v>2</v>
      </c>
      <c r="M623" s="145" t="str">
        <f t="shared" si="1217"/>
        <v/>
      </c>
      <c r="N623" s="145">
        <f t="shared" si="1217"/>
        <v>1</v>
      </c>
      <c r="O623" s="145" t="str">
        <f t="shared" si="1217"/>
        <v/>
      </c>
      <c r="P623" s="145" t="str">
        <f t="shared" si="1217"/>
        <v/>
      </c>
      <c r="Q623" s="145">
        <f t="shared" si="1217"/>
        <v>1</v>
      </c>
      <c r="R623" s="167" t="str">
        <f t="shared" si="1217"/>
        <v/>
      </c>
    </row>
    <row r="624" spans="1:18" x14ac:dyDescent="0.2">
      <c r="A624" s="118">
        <v>18</v>
      </c>
      <c r="B624" s="75">
        <v>598</v>
      </c>
      <c r="C624" s="143"/>
      <c r="D624" s="144" t="s">
        <v>173</v>
      </c>
      <c r="E624" s="153">
        <f t="shared" si="1187"/>
        <v>80</v>
      </c>
      <c r="F624" s="153">
        <f t="shared" si="1188"/>
        <v>0.75</v>
      </c>
      <c r="G624" s="145">
        <f t="shared" si="1181"/>
        <v>64</v>
      </c>
      <c r="H624" s="160">
        <f t="shared" si="1184"/>
        <v>48</v>
      </c>
      <c r="I624" s="166" t="str">
        <f t="shared" ref="I624:R624" si="1219">IFERROR(IF(CEILING($H624*I602,1)=0,"",CEILING($H624*I602,1)),"")</f>
        <v/>
      </c>
      <c r="J624" s="145" t="str">
        <f t="shared" si="1219"/>
        <v/>
      </c>
      <c r="K624" s="145">
        <f t="shared" si="1219"/>
        <v>34</v>
      </c>
      <c r="L624" s="145">
        <f t="shared" ref="L624" si="1220">IFERROR(IF(CEILING($H624*L602,1)=0,"",CEILING($H624*L602,1)),"")</f>
        <v>10</v>
      </c>
      <c r="M624" s="145" t="str">
        <f t="shared" si="1219"/>
        <v/>
      </c>
      <c r="N624" s="145">
        <f t="shared" si="1219"/>
        <v>5</v>
      </c>
      <c r="O624" s="145" t="str">
        <f t="shared" si="1219"/>
        <v/>
      </c>
      <c r="P624" s="145" t="str">
        <f t="shared" si="1219"/>
        <v/>
      </c>
      <c r="Q624" s="145">
        <f t="shared" si="1219"/>
        <v>5</v>
      </c>
      <c r="R624" s="167" t="str">
        <f t="shared" si="1219"/>
        <v/>
      </c>
    </row>
    <row r="625" spans="1:18" x14ac:dyDescent="0.2">
      <c r="A625" s="118">
        <v>19</v>
      </c>
      <c r="B625" s="75">
        <v>599</v>
      </c>
      <c r="C625" s="143"/>
      <c r="D625" s="144" t="s">
        <v>174</v>
      </c>
      <c r="E625" s="153">
        <f t="shared" si="1187"/>
        <v>80</v>
      </c>
      <c r="F625" s="153">
        <f t="shared" si="1188"/>
        <v>0.75</v>
      </c>
      <c r="G625" s="145">
        <f t="shared" si="1181"/>
        <v>12.8</v>
      </c>
      <c r="H625" s="160">
        <f t="shared" si="1184"/>
        <v>9.6000000000000014</v>
      </c>
      <c r="I625" s="166" t="str">
        <f t="shared" ref="I625:R625" si="1221">IFERROR(IF(CEILING($H625*I602,1)=0,"",CEILING($H625*I602,1)),"")</f>
        <v/>
      </c>
      <c r="J625" s="145" t="str">
        <f t="shared" si="1221"/>
        <v/>
      </c>
      <c r="K625" s="145">
        <f t="shared" si="1221"/>
        <v>7</v>
      </c>
      <c r="L625" s="145">
        <f t="shared" ref="L625" si="1222">IFERROR(IF(CEILING($H625*L602,1)=0,"",CEILING($H625*L602,1)),"")</f>
        <v>2</v>
      </c>
      <c r="M625" s="145" t="str">
        <f t="shared" si="1221"/>
        <v/>
      </c>
      <c r="N625" s="145">
        <f t="shared" si="1221"/>
        <v>1</v>
      </c>
      <c r="O625" s="145" t="str">
        <f t="shared" si="1221"/>
        <v/>
      </c>
      <c r="P625" s="145" t="str">
        <f t="shared" si="1221"/>
        <v/>
      </c>
      <c r="Q625" s="145">
        <f t="shared" si="1221"/>
        <v>1</v>
      </c>
      <c r="R625" s="167" t="str">
        <f t="shared" si="1221"/>
        <v/>
      </c>
    </row>
    <row r="626" spans="1:18" x14ac:dyDescent="0.2">
      <c r="A626" s="118">
        <v>20</v>
      </c>
      <c r="B626" s="75">
        <v>600</v>
      </c>
      <c r="C626" s="143"/>
      <c r="D626" s="144" t="s">
        <v>175</v>
      </c>
      <c r="E626" s="153">
        <f t="shared" si="1187"/>
        <v>80</v>
      </c>
      <c r="F626" s="153">
        <f t="shared" si="1188"/>
        <v>0.75</v>
      </c>
      <c r="G626" s="145">
        <f t="shared" si="1181"/>
        <v>25.6</v>
      </c>
      <c r="H626" s="160">
        <f t="shared" si="1184"/>
        <v>19.200000000000003</v>
      </c>
      <c r="I626" s="166" t="str">
        <f t="shared" ref="I626:R626" si="1223">IFERROR(IF(CEILING($H626*I602,1)=0,"",CEILING($H626*I602,1)),"")</f>
        <v/>
      </c>
      <c r="J626" s="145" t="str">
        <f t="shared" si="1223"/>
        <v/>
      </c>
      <c r="K626" s="145">
        <f t="shared" si="1223"/>
        <v>14</v>
      </c>
      <c r="L626" s="145">
        <f t="shared" ref="L626" si="1224">IFERROR(IF(CEILING($H626*L602,1)=0,"",CEILING($H626*L602,1)),"")</f>
        <v>4</v>
      </c>
      <c r="M626" s="145" t="str">
        <f t="shared" si="1223"/>
        <v/>
      </c>
      <c r="N626" s="145">
        <f t="shared" si="1223"/>
        <v>2</v>
      </c>
      <c r="O626" s="145" t="str">
        <f t="shared" si="1223"/>
        <v/>
      </c>
      <c r="P626" s="145" t="str">
        <f t="shared" si="1223"/>
        <v/>
      </c>
      <c r="Q626" s="145">
        <f t="shared" si="1223"/>
        <v>2</v>
      </c>
      <c r="R626" s="167" t="str">
        <f t="shared" si="1223"/>
        <v/>
      </c>
    </row>
    <row r="627" spans="1:18" x14ac:dyDescent="0.2">
      <c r="A627" s="118">
        <v>21</v>
      </c>
      <c r="B627" s="75">
        <v>601</v>
      </c>
      <c r="C627" s="143"/>
      <c r="D627" s="144" t="s">
        <v>176</v>
      </c>
      <c r="E627" s="153">
        <f t="shared" si="1187"/>
        <v>80</v>
      </c>
      <c r="F627" s="153">
        <f t="shared" si="1188"/>
        <v>0.75</v>
      </c>
      <c r="G627" s="145">
        <f t="shared" si="1181"/>
        <v>64</v>
      </c>
      <c r="H627" s="160">
        <f t="shared" si="1184"/>
        <v>48</v>
      </c>
      <c r="I627" s="166" t="str">
        <f t="shared" ref="I627:R627" si="1225">IFERROR(IF(CEILING($H627*I602,1)=0,"",CEILING($H627*I602,1)),"")</f>
        <v/>
      </c>
      <c r="J627" s="145" t="str">
        <f t="shared" si="1225"/>
        <v/>
      </c>
      <c r="K627" s="145">
        <f t="shared" si="1225"/>
        <v>34</v>
      </c>
      <c r="L627" s="145">
        <f t="shared" ref="L627" si="1226">IFERROR(IF(CEILING($H627*L602,1)=0,"",CEILING($H627*L602,1)),"")</f>
        <v>10</v>
      </c>
      <c r="M627" s="145" t="str">
        <f t="shared" si="1225"/>
        <v/>
      </c>
      <c r="N627" s="145">
        <f t="shared" si="1225"/>
        <v>5</v>
      </c>
      <c r="O627" s="145" t="str">
        <f t="shared" si="1225"/>
        <v/>
      </c>
      <c r="P627" s="145" t="str">
        <f t="shared" si="1225"/>
        <v/>
      </c>
      <c r="Q627" s="145">
        <f t="shared" si="1225"/>
        <v>5</v>
      </c>
      <c r="R627" s="167" t="str">
        <f t="shared" si="1225"/>
        <v/>
      </c>
    </row>
    <row r="628" spans="1:18" x14ac:dyDescent="0.2">
      <c r="A628" s="118">
        <v>22</v>
      </c>
      <c r="B628" s="75">
        <v>602</v>
      </c>
      <c r="C628" s="143"/>
      <c r="D628" s="144" t="s">
        <v>177</v>
      </c>
      <c r="E628" s="153">
        <f t="shared" si="1187"/>
        <v>80</v>
      </c>
      <c r="F628" s="153">
        <f t="shared" si="1188"/>
        <v>0.75</v>
      </c>
      <c r="G628" s="145">
        <f t="shared" si="1181"/>
        <v>12.8</v>
      </c>
      <c r="H628" s="160">
        <f t="shared" si="1184"/>
        <v>9.6000000000000014</v>
      </c>
      <c r="I628" s="166" t="str">
        <f t="shared" ref="I628:R628" si="1227">IFERROR(IF(CEILING($H628*I602,1)=0,"",CEILING($H628*I602,1)),"")</f>
        <v/>
      </c>
      <c r="J628" s="145" t="str">
        <f t="shared" si="1227"/>
        <v/>
      </c>
      <c r="K628" s="145">
        <f t="shared" si="1227"/>
        <v>7</v>
      </c>
      <c r="L628" s="145">
        <f t="shared" ref="L628" si="1228">IFERROR(IF(CEILING($H628*L602,1)=0,"",CEILING($H628*L602,1)),"")</f>
        <v>2</v>
      </c>
      <c r="M628" s="145" t="str">
        <f t="shared" si="1227"/>
        <v/>
      </c>
      <c r="N628" s="145">
        <f t="shared" si="1227"/>
        <v>1</v>
      </c>
      <c r="O628" s="145" t="str">
        <f t="shared" si="1227"/>
        <v/>
      </c>
      <c r="P628" s="145" t="str">
        <f t="shared" si="1227"/>
        <v/>
      </c>
      <c r="Q628" s="145">
        <f t="shared" si="1227"/>
        <v>1</v>
      </c>
      <c r="R628" s="167" t="str">
        <f t="shared" si="1227"/>
        <v/>
      </c>
    </row>
    <row r="629" spans="1:18" x14ac:dyDescent="0.2">
      <c r="A629" s="118">
        <v>23</v>
      </c>
      <c r="B629" s="75">
        <v>603</v>
      </c>
      <c r="C629" s="143"/>
      <c r="D629" s="144" t="s">
        <v>178</v>
      </c>
      <c r="E629" s="153">
        <f t="shared" si="1187"/>
        <v>80</v>
      </c>
      <c r="F629" s="153">
        <f t="shared" si="1188"/>
        <v>0.75</v>
      </c>
      <c r="G629" s="145">
        <f t="shared" si="1181"/>
        <v>12.8</v>
      </c>
      <c r="H629" s="160">
        <f t="shared" si="1184"/>
        <v>9.6000000000000014</v>
      </c>
      <c r="I629" s="166" t="str">
        <f t="shared" ref="I629:R629" si="1229">IFERROR(IF(CEILING($H629*I602,1)=0,"",CEILING($H629*I602,1)),"")</f>
        <v/>
      </c>
      <c r="J629" s="145" t="str">
        <f t="shared" si="1229"/>
        <v/>
      </c>
      <c r="K629" s="145">
        <f t="shared" si="1229"/>
        <v>7</v>
      </c>
      <c r="L629" s="145">
        <f t="shared" ref="L629" si="1230">IFERROR(IF(CEILING($H629*L602,1)=0,"",CEILING($H629*L602,1)),"")</f>
        <v>2</v>
      </c>
      <c r="M629" s="145" t="str">
        <f t="shared" si="1229"/>
        <v/>
      </c>
      <c r="N629" s="145">
        <f t="shared" si="1229"/>
        <v>1</v>
      </c>
      <c r="O629" s="145" t="str">
        <f t="shared" si="1229"/>
        <v/>
      </c>
      <c r="P629" s="145" t="str">
        <f t="shared" si="1229"/>
        <v/>
      </c>
      <c r="Q629" s="145">
        <f t="shared" si="1229"/>
        <v>1</v>
      </c>
      <c r="R629" s="167" t="str">
        <f t="shared" si="1229"/>
        <v/>
      </c>
    </row>
    <row r="630" spans="1:18" x14ac:dyDescent="0.2">
      <c r="A630" s="118">
        <v>24</v>
      </c>
      <c r="B630" s="75">
        <v>604</v>
      </c>
      <c r="C630" s="143"/>
      <c r="D630" s="144" t="s">
        <v>179</v>
      </c>
      <c r="E630" s="153">
        <f t="shared" si="1187"/>
        <v>80</v>
      </c>
      <c r="F630" s="153">
        <f t="shared" si="1188"/>
        <v>0.75</v>
      </c>
      <c r="G630" s="145">
        <f t="shared" si="1181"/>
        <v>64</v>
      </c>
      <c r="H630" s="160">
        <f t="shared" si="1184"/>
        <v>48</v>
      </c>
      <c r="I630" s="166" t="str">
        <f t="shared" ref="I630:R630" si="1231">IFERROR(IF(CEILING($H630*I602,1)=0,"",CEILING($H630*I602,1)),"")</f>
        <v/>
      </c>
      <c r="J630" s="145" t="str">
        <f t="shared" si="1231"/>
        <v/>
      </c>
      <c r="K630" s="145">
        <f t="shared" si="1231"/>
        <v>34</v>
      </c>
      <c r="L630" s="145">
        <f t="shared" ref="L630" si="1232">IFERROR(IF(CEILING($H630*L602,1)=0,"",CEILING($H630*L602,1)),"")</f>
        <v>10</v>
      </c>
      <c r="M630" s="145" t="str">
        <f t="shared" si="1231"/>
        <v/>
      </c>
      <c r="N630" s="145">
        <f t="shared" si="1231"/>
        <v>5</v>
      </c>
      <c r="O630" s="145" t="str">
        <f t="shared" si="1231"/>
        <v/>
      </c>
      <c r="P630" s="145" t="str">
        <f t="shared" si="1231"/>
        <v/>
      </c>
      <c r="Q630" s="145">
        <f t="shared" si="1231"/>
        <v>5</v>
      </c>
      <c r="R630" s="167" t="str">
        <f t="shared" si="1231"/>
        <v/>
      </c>
    </row>
    <row r="631" spans="1:18" x14ac:dyDescent="0.2">
      <c r="A631" s="118">
        <v>25</v>
      </c>
      <c r="B631" s="75">
        <v>605</v>
      </c>
      <c r="C631" s="143"/>
      <c r="D631" s="144" t="s">
        <v>180</v>
      </c>
      <c r="E631" s="153">
        <f t="shared" si="1187"/>
        <v>80</v>
      </c>
      <c r="F631" s="153">
        <f t="shared" si="1188"/>
        <v>0.75</v>
      </c>
      <c r="G631" s="145">
        <f t="shared" si="1181"/>
        <v>25.6</v>
      </c>
      <c r="H631" s="160">
        <f t="shared" si="1184"/>
        <v>19.200000000000003</v>
      </c>
      <c r="I631" s="166" t="str">
        <f t="shared" ref="I631:R631" si="1233">IFERROR(IF(CEILING($H631*I602,1)=0,"",CEILING($H631*I602,1)),"")</f>
        <v/>
      </c>
      <c r="J631" s="145" t="str">
        <f t="shared" si="1233"/>
        <v/>
      </c>
      <c r="K631" s="145">
        <f t="shared" si="1233"/>
        <v>14</v>
      </c>
      <c r="L631" s="145">
        <f t="shared" ref="L631" si="1234">IFERROR(IF(CEILING($H631*L602,1)=0,"",CEILING($H631*L602,1)),"")</f>
        <v>4</v>
      </c>
      <c r="M631" s="145" t="str">
        <f t="shared" si="1233"/>
        <v/>
      </c>
      <c r="N631" s="145">
        <f t="shared" si="1233"/>
        <v>2</v>
      </c>
      <c r="O631" s="145" t="str">
        <f t="shared" si="1233"/>
        <v/>
      </c>
      <c r="P631" s="145" t="str">
        <f t="shared" si="1233"/>
        <v/>
      </c>
      <c r="Q631" s="145">
        <f t="shared" si="1233"/>
        <v>2</v>
      </c>
      <c r="R631" s="167" t="str">
        <f t="shared" si="1233"/>
        <v/>
      </c>
    </row>
    <row r="632" spans="1:18" x14ac:dyDescent="0.2">
      <c r="A632" s="118">
        <v>26</v>
      </c>
      <c r="B632" s="75">
        <v>606</v>
      </c>
      <c r="C632" s="143"/>
      <c r="D632" s="144" t="s">
        <v>181</v>
      </c>
      <c r="E632" s="153">
        <f t="shared" si="1187"/>
        <v>80</v>
      </c>
      <c r="F632" s="153">
        <f t="shared" si="1188"/>
        <v>0.75</v>
      </c>
      <c r="G632" s="145">
        <f t="shared" si="1181"/>
        <v>38.4</v>
      </c>
      <c r="H632" s="160">
        <f t="shared" si="1184"/>
        <v>28.799999999999997</v>
      </c>
      <c r="I632" s="166" t="str">
        <f t="shared" ref="I632:R632" si="1235">IFERROR(IF(CEILING($H632*I602,1)=0,"",CEILING($H632*I602,1)),"")</f>
        <v/>
      </c>
      <c r="J632" s="145" t="str">
        <f t="shared" si="1235"/>
        <v/>
      </c>
      <c r="K632" s="145">
        <f t="shared" si="1235"/>
        <v>21</v>
      </c>
      <c r="L632" s="145">
        <f t="shared" ref="L632" si="1236">IFERROR(IF(CEILING($H632*L602,1)=0,"",CEILING($H632*L602,1)),"")</f>
        <v>6</v>
      </c>
      <c r="M632" s="145" t="str">
        <f t="shared" si="1235"/>
        <v/>
      </c>
      <c r="N632" s="145">
        <f t="shared" si="1235"/>
        <v>3</v>
      </c>
      <c r="O632" s="145" t="str">
        <f t="shared" si="1235"/>
        <v/>
      </c>
      <c r="P632" s="145" t="str">
        <f t="shared" si="1235"/>
        <v/>
      </c>
      <c r="Q632" s="145">
        <f t="shared" si="1235"/>
        <v>3</v>
      </c>
      <c r="R632" s="167" t="str">
        <f t="shared" si="1235"/>
        <v/>
      </c>
    </row>
    <row r="633" spans="1:18" x14ac:dyDescent="0.2">
      <c r="A633" s="118">
        <v>27</v>
      </c>
      <c r="B633" s="75">
        <v>607</v>
      </c>
      <c r="C633" s="143"/>
      <c r="D633" s="144" t="s">
        <v>182</v>
      </c>
      <c r="E633" s="153">
        <f t="shared" si="1187"/>
        <v>80</v>
      </c>
      <c r="F633" s="153">
        <f t="shared" si="1188"/>
        <v>0.75</v>
      </c>
      <c r="G633" s="145">
        <f t="shared" si="1181"/>
        <v>64</v>
      </c>
      <c r="H633" s="160">
        <f t="shared" si="1184"/>
        <v>48</v>
      </c>
      <c r="I633" s="166" t="str">
        <f t="shared" ref="I633:R633" si="1237">IFERROR(IF(CEILING($H633*I602,1)=0,"",CEILING($H633*I602,1)),"")</f>
        <v/>
      </c>
      <c r="J633" s="145" t="str">
        <f t="shared" si="1237"/>
        <v/>
      </c>
      <c r="K633" s="145">
        <f t="shared" si="1237"/>
        <v>34</v>
      </c>
      <c r="L633" s="145">
        <f t="shared" ref="L633" si="1238">IFERROR(IF(CEILING($H633*L602,1)=0,"",CEILING($H633*L602,1)),"")</f>
        <v>10</v>
      </c>
      <c r="M633" s="145" t="str">
        <f t="shared" si="1237"/>
        <v/>
      </c>
      <c r="N633" s="145">
        <f t="shared" si="1237"/>
        <v>5</v>
      </c>
      <c r="O633" s="145" t="str">
        <f t="shared" si="1237"/>
        <v/>
      </c>
      <c r="P633" s="145" t="str">
        <f t="shared" si="1237"/>
        <v/>
      </c>
      <c r="Q633" s="145">
        <f t="shared" si="1237"/>
        <v>5</v>
      </c>
      <c r="R633" s="167" t="str">
        <f t="shared" si="1237"/>
        <v/>
      </c>
    </row>
    <row r="634" spans="1:18" x14ac:dyDescent="0.2">
      <c r="A634" s="118">
        <v>28</v>
      </c>
      <c r="B634" s="75">
        <v>608</v>
      </c>
      <c r="C634" s="143"/>
      <c r="D634" s="144" t="s">
        <v>183</v>
      </c>
      <c r="E634" s="153">
        <f t="shared" si="1187"/>
        <v>80</v>
      </c>
      <c r="F634" s="153">
        <f t="shared" si="1188"/>
        <v>0.75</v>
      </c>
      <c r="G634" s="145">
        <f t="shared" si="1181"/>
        <v>16</v>
      </c>
      <c r="H634" s="160">
        <f t="shared" si="1184"/>
        <v>12</v>
      </c>
      <c r="I634" s="166" t="str">
        <f t="shared" ref="I634:R634" si="1239">IFERROR(IF(CEILING($H634*I602,1)=0,"",CEILING($H634*I602,1)),"")</f>
        <v/>
      </c>
      <c r="J634" s="145" t="str">
        <f t="shared" si="1239"/>
        <v/>
      </c>
      <c r="K634" s="145">
        <f t="shared" si="1239"/>
        <v>9</v>
      </c>
      <c r="L634" s="145">
        <f t="shared" ref="L634" si="1240">IFERROR(IF(CEILING($H634*L602,1)=0,"",CEILING($H634*L602,1)),"")</f>
        <v>3</v>
      </c>
      <c r="M634" s="145" t="str">
        <f t="shared" si="1239"/>
        <v/>
      </c>
      <c r="N634" s="145">
        <f t="shared" si="1239"/>
        <v>2</v>
      </c>
      <c r="O634" s="145" t="str">
        <f t="shared" si="1239"/>
        <v/>
      </c>
      <c r="P634" s="145" t="str">
        <f t="shared" si="1239"/>
        <v/>
      </c>
      <c r="Q634" s="145">
        <f t="shared" si="1239"/>
        <v>2</v>
      </c>
      <c r="R634" s="167" t="str">
        <f t="shared" si="1239"/>
        <v/>
      </c>
    </row>
    <row r="635" spans="1:18" x14ac:dyDescent="0.2">
      <c r="A635" s="118">
        <v>29</v>
      </c>
      <c r="B635" s="75">
        <v>609</v>
      </c>
      <c r="C635" s="143"/>
      <c r="D635" s="144" t="s">
        <v>184</v>
      </c>
      <c r="E635" s="153">
        <f t="shared" si="1187"/>
        <v>80</v>
      </c>
      <c r="F635" s="153">
        <f t="shared" si="1188"/>
        <v>0.75</v>
      </c>
      <c r="G635" s="145">
        <f t="shared" si="1181"/>
        <v>38.4</v>
      </c>
      <c r="H635" s="160">
        <f t="shared" si="1184"/>
        <v>28.799999999999997</v>
      </c>
      <c r="I635" s="166" t="str">
        <f t="shared" ref="I635:R635" si="1241">IFERROR(IF(CEILING($H635*I602,1)=0,"",CEILING($H635*I602,1)),"")</f>
        <v/>
      </c>
      <c r="J635" s="145" t="str">
        <f t="shared" si="1241"/>
        <v/>
      </c>
      <c r="K635" s="145">
        <f t="shared" si="1241"/>
        <v>21</v>
      </c>
      <c r="L635" s="145">
        <f t="shared" ref="L635" si="1242">IFERROR(IF(CEILING($H635*L602,1)=0,"",CEILING($H635*L602,1)),"")</f>
        <v>6</v>
      </c>
      <c r="M635" s="145" t="str">
        <f t="shared" si="1241"/>
        <v/>
      </c>
      <c r="N635" s="145">
        <f t="shared" si="1241"/>
        <v>3</v>
      </c>
      <c r="O635" s="145" t="str">
        <f t="shared" si="1241"/>
        <v/>
      </c>
      <c r="P635" s="145" t="str">
        <f t="shared" si="1241"/>
        <v/>
      </c>
      <c r="Q635" s="145">
        <f t="shared" si="1241"/>
        <v>3</v>
      </c>
      <c r="R635" s="167" t="str">
        <f t="shared" si="1241"/>
        <v/>
      </c>
    </row>
    <row r="636" spans="1:18" x14ac:dyDescent="0.2">
      <c r="A636" s="118">
        <v>30</v>
      </c>
      <c r="B636" s="75">
        <v>610</v>
      </c>
      <c r="C636" s="143"/>
      <c r="D636" s="144" t="s">
        <v>185</v>
      </c>
      <c r="E636" s="153">
        <f t="shared" si="1187"/>
        <v>80</v>
      </c>
      <c r="F636" s="153">
        <f t="shared" si="1188"/>
        <v>0.75</v>
      </c>
      <c r="G636" s="145">
        <f t="shared" si="1181"/>
        <v>64</v>
      </c>
      <c r="H636" s="160">
        <f t="shared" si="1184"/>
        <v>48</v>
      </c>
      <c r="I636" s="166" t="str">
        <f t="shared" ref="I636:R636" si="1243">IFERROR(IF(CEILING($H636*I602,1)=0,"",CEILING($H636*I602,1)),"")</f>
        <v/>
      </c>
      <c r="J636" s="145" t="str">
        <f t="shared" si="1243"/>
        <v/>
      </c>
      <c r="K636" s="145">
        <f t="shared" si="1243"/>
        <v>34</v>
      </c>
      <c r="L636" s="145">
        <f t="shared" ref="L636" si="1244">IFERROR(IF(CEILING($H636*L602,1)=0,"",CEILING($H636*L602,1)),"")</f>
        <v>10</v>
      </c>
      <c r="M636" s="145" t="str">
        <f t="shared" si="1243"/>
        <v/>
      </c>
      <c r="N636" s="145">
        <f t="shared" si="1243"/>
        <v>5</v>
      </c>
      <c r="O636" s="145" t="str">
        <f t="shared" si="1243"/>
        <v/>
      </c>
      <c r="P636" s="145" t="str">
        <f t="shared" si="1243"/>
        <v/>
      </c>
      <c r="Q636" s="145">
        <f t="shared" si="1243"/>
        <v>5</v>
      </c>
      <c r="R636" s="167" t="str">
        <f t="shared" si="1243"/>
        <v/>
      </c>
    </row>
    <row r="637" spans="1:18" x14ac:dyDescent="0.2">
      <c r="A637" s="118">
        <v>31</v>
      </c>
      <c r="B637" s="75">
        <v>611</v>
      </c>
      <c r="C637" s="143"/>
      <c r="D637" s="144" t="s">
        <v>186</v>
      </c>
      <c r="E637" s="153">
        <f t="shared" si="1187"/>
        <v>80</v>
      </c>
      <c r="F637" s="153">
        <f t="shared" si="1188"/>
        <v>0.75</v>
      </c>
      <c r="G637" s="145">
        <f t="shared" si="1181"/>
        <v>25.6</v>
      </c>
      <c r="H637" s="160">
        <f t="shared" si="1184"/>
        <v>19.200000000000003</v>
      </c>
      <c r="I637" s="166" t="str">
        <f t="shared" ref="I637:R637" si="1245">IFERROR(IF(CEILING($H637*I602,1)=0,"",CEILING($H637*I602,1)),"")</f>
        <v/>
      </c>
      <c r="J637" s="145" t="str">
        <f t="shared" si="1245"/>
        <v/>
      </c>
      <c r="K637" s="145">
        <f t="shared" si="1245"/>
        <v>14</v>
      </c>
      <c r="L637" s="145">
        <f t="shared" ref="L637" si="1246">IFERROR(IF(CEILING($H637*L602,1)=0,"",CEILING($H637*L602,1)),"")</f>
        <v>4</v>
      </c>
      <c r="M637" s="145" t="str">
        <f t="shared" si="1245"/>
        <v/>
      </c>
      <c r="N637" s="145">
        <f t="shared" si="1245"/>
        <v>2</v>
      </c>
      <c r="O637" s="145" t="str">
        <f t="shared" si="1245"/>
        <v/>
      </c>
      <c r="P637" s="145" t="str">
        <f t="shared" si="1245"/>
        <v/>
      </c>
      <c r="Q637" s="145">
        <f t="shared" si="1245"/>
        <v>2</v>
      </c>
      <c r="R637" s="167" t="str">
        <f t="shared" si="1245"/>
        <v/>
      </c>
    </row>
    <row r="638" spans="1:18" x14ac:dyDescent="0.2">
      <c r="A638" s="118">
        <v>32</v>
      </c>
      <c r="B638" s="75">
        <v>612</v>
      </c>
      <c r="C638" s="143"/>
      <c r="D638" s="144" t="s">
        <v>187</v>
      </c>
      <c r="E638" s="153">
        <f t="shared" si="1187"/>
        <v>80</v>
      </c>
      <c r="F638" s="153">
        <f t="shared" si="1188"/>
        <v>0.75</v>
      </c>
      <c r="G638" s="145">
        <f>E638*G597/E597</f>
        <v>51.2</v>
      </c>
      <c r="H638" s="160">
        <f t="shared" si="1184"/>
        <v>38.400000000000006</v>
      </c>
      <c r="I638" s="166" t="str">
        <f t="shared" ref="I638:R638" si="1247">IFERROR(IF(CEILING($H638*I602,1)=0,"",CEILING($H638*I602,1)),"")</f>
        <v/>
      </c>
      <c r="J638" s="145" t="str">
        <f t="shared" si="1247"/>
        <v/>
      </c>
      <c r="K638" s="145">
        <f t="shared" si="1247"/>
        <v>27</v>
      </c>
      <c r="L638" s="145">
        <f t="shared" ref="L638" si="1248">IFERROR(IF(CEILING($H638*L602,1)=0,"",CEILING($H638*L602,1)),"")</f>
        <v>8</v>
      </c>
      <c r="M638" s="145" t="str">
        <f t="shared" si="1247"/>
        <v/>
      </c>
      <c r="N638" s="145">
        <f t="shared" si="1247"/>
        <v>4</v>
      </c>
      <c r="O638" s="145" t="str">
        <f t="shared" si="1247"/>
        <v/>
      </c>
      <c r="P638" s="145" t="str">
        <f t="shared" si="1247"/>
        <v/>
      </c>
      <c r="Q638" s="145">
        <f t="shared" si="1247"/>
        <v>4</v>
      </c>
      <c r="R638" s="167" t="str">
        <f t="shared" si="1247"/>
        <v/>
      </c>
    </row>
    <row r="639" spans="1:18" x14ac:dyDescent="0.2">
      <c r="A639" s="118">
        <v>33</v>
      </c>
      <c r="B639" s="75">
        <v>613</v>
      </c>
      <c r="C639" s="143"/>
      <c r="D639" s="144" t="s">
        <v>188</v>
      </c>
      <c r="E639" s="153">
        <f t="shared" si="1187"/>
        <v>80</v>
      </c>
      <c r="F639" s="153">
        <f t="shared" si="1188"/>
        <v>0.75</v>
      </c>
      <c r="G639" s="145">
        <f>E639*G598/E598</f>
        <v>38.4</v>
      </c>
      <c r="H639" s="160">
        <f t="shared" si="1184"/>
        <v>28.799999999999997</v>
      </c>
      <c r="I639" s="166" t="str">
        <f t="shared" ref="I639:R639" si="1249">IFERROR(IF(CEILING($H639*I602,1)=0,"",CEILING($H639*I602,1)),"")</f>
        <v/>
      </c>
      <c r="J639" s="145" t="str">
        <f t="shared" si="1249"/>
        <v/>
      </c>
      <c r="K639" s="145">
        <f t="shared" si="1249"/>
        <v>21</v>
      </c>
      <c r="L639" s="145">
        <f t="shared" ref="L639" si="1250">IFERROR(IF(CEILING($H639*L602,1)=0,"",CEILING($H639*L602,1)),"")</f>
        <v>6</v>
      </c>
      <c r="M639" s="145" t="str">
        <f t="shared" si="1249"/>
        <v/>
      </c>
      <c r="N639" s="145">
        <f t="shared" si="1249"/>
        <v>3</v>
      </c>
      <c r="O639" s="145" t="str">
        <f t="shared" si="1249"/>
        <v/>
      </c>
      <c r="P639" s="145" t="str">
        <f t="shared" si="1249"/>
        <v/>
      </c>
      <c r="Q639" s="145">
        <f t="shared" si="1249"/>
        <v>3</v>
      </c>
      <c r="R639" s="167" t="str">
        <f t="shared" si="1249"/>
        <v/>
      </c>
    </row>
    <row r="640" spans="1:18" x14ac:dyDescent="0.2">
      <c r="A640" s="118">
        <v>34</v>
      </c>
      <c r="B640" s="75">
        <v>614</v>
      </c>
      <c r="C640" s="143"/>
      <c r="D640" s="144" t="s">
        <v>189</v>
      </c>
      <c r="E640" s="153">
        <f t="shared" si="1187"/>
        <v>80</v>
      </c>
      <c r="F640" s="153">
        <f t="shared" si="1188"/>
        <v>0.75</v>
      </c>
      <c r="G640" s="145">
        <f>E640*G599/E599</f>
        <v>9.6</v>
      </c>
      <c r="H640" s="160">
        <f t="shared" si="1184"/>
        <v>7.1999999999999993</v>
      </c>
      <c r="I640" s="166" t="str">
        <f t="shared" ref="I640:R640" si="1251">IFERROR(IF(CEILING($H640*I602,1)=0,"",CEILING($H640*I602,1)),"")</f>
        <v/>
      </c>
      <c r="J640" s="145" t="str">
        <f t="shared" si="1251"/>
        <v/>
      </c>
      <c r="K640" s="145">
        <f t="shared" si="1251"/>
        <v>6</v>
      </c>
      <c r="L640" s="145">
        <f t="shared" ref="L640" si="1252">IFERROR(IF(CEILING($H640*L602,1)=0,"",CEILING($H640*L602,1)),"")</f>
        <v>2</v>
      </c>
      <c r="M640" s="145" t="str">
        <f t="shared" si="1251"/>
        <v/>
      </c>
      <c r="N640" s="145">
        <f t="shared" si="1251"/>
        <v>1</v>
      </c>
      <c r="O640" s="145" t="str">
        <f t="shared" si="1251"/>
        <v/>
      </c>
      <c r="P640" s="145" t="str">
        <f t="shared" si="1251"/>
        <v/>
      </c>
      <c r="Q640" s="145">
        <f t="shared" si="1251"/>
        <v>1</v>
      </c>
      <c r="R640" s="167" t="str">
        <f t="shared" si="1251"/>
        <v/>
      </c>
    </row>
    <row r="641" spans="1:23" ht="13.5" thickBot="1" x14ac:dyDescent="0.25">
      <c r="A641" s="146">
        <v>35</v>
      </c>
      <c r="B641" s="75">
        <v>615</v>
      </c>
      <c r="C641" s="147"/>
      <c r="D641" s="148" t="s">
        <v>190</v>
      </c>
      <c r="E641" s="153">
        <f t="shared" si="1187"/>
        <v>80</v>
      </c>
      <c r="F641" s="153">
        <f t="shared" si="1188"/>
        <v>0.75</v>
      </c>
      <c r="G641" s="145">
        <f>E641*G600/E600</f>
        <v>19.2</v>
      </c>
      <c r="H641" s="160">
        <f t="shared" si="1184"/>
        <v>14.399999999999999</v>
      </c>
      <c r="I641" s="168" t="str">
        <f t="shared" ref="I641:R641" si="1253">IFERROR(IF(CEILING($H641*I602,1)=0,"",CEILING($H641*I602,1)),"")</f>
        <v/>
      </c>
      <c r="J641" s="169" t="str">
        <f t="shared" si="1253"/>
        <v/>
      </c>
      <c r="K641" s="169">
        <f t="shared" si="1253"/>
        <v>11</v>
      </c>
      <c r="L641" s="169">
        <f t="shared" ref="L641" si="1254">IFERROR(IF(CEILING($H641*L602,1)=0,"",CEILING($H641*L602,1)),"")</f>
        <v>3</v>
      </c>
      <c r="M641" s="169" t="str">
        <f t="shared" si="1253"/>
        <v/>
      </c>
      <c r="N641" s="169">
        <f t="shared" si="1253"/>
        <v>2</v>
      </c>
      <c r="O641" s="169" t="str">
        <f t="shared" si="1253"/>
        <v/>
      </c>
      <c r="P641" s="169" t="str">
        <f t="shared" si="1253"/>
        <v/>
      </c>
      <c r="Q641" s="169">
        <f t="shared" si="1253"/>
        <v>2</v>
      </c>
      <c r="R641" s="170" t="str">
        <f t="shared" si="1253"/>
        <v/>
      </c>
    </row>
    <row r="642" spans="1:23" ht="13.5" thickBot="1" x14ac:dyDescent="0.25">
      <c r="A642" s="204" t="s">
        <v>50</v>
      </c>
      <c r="B642" s="214">
        <v>616</v>
      </c>
      <c r="C642" s="249" t="str">
        <f>Feature_Plan!E26</f>
        <v>Temperature Sensor</v>
      </c>
      <c r="D642" s="207"/>
      <c r="E642" s="259">
        <v>30</v>
      </c>
      <c r="F642" s="259">
        <v>1</v>
      </c>
      <c r="G642" s="208"/>
      <c r="H642" s="209"/>
      <c r="I642" s="210" t="str">
        <f>IF(VLOOKUP($C642,Feature_Plan!$E$11:$R$40,Feature_Plan!I$1,0)=0,"",VLOOKUP($C642,Feature_Plan!$E$11:$R$40,Feature_Plan!I$1,0))</f>
        <v/>
      </c>
      <c r="J642" s="211">
        <f>IF(VLOOKUP($C642,Feature_Plan!$E$11:$R$40,Feature_Plan!J$1,0)=0,"",VLOOKUP($C642,Feature_Plan!$E$11:$R$40,Feature_Plan!J$1,0))</f>
        <v>0.2</v>
      </c>
      <c r="K642" s="211" t="str">
        <f>IF(VLOOKUP($C642,Feature_Plan!$E$11:$R$40,Feature_Plan!K$1,0)=0,"",VLOOKUP($C642,Feature_Plan!$E$11:$R$40,Feature_Plan!K$1,0))</f>
        <v/>
      </c>
      <c r="L642" s="211" t="str">
        <f>IF(VLOOKUP($C642,Feature_Plan!$E$11:$R$40,Feature_Plan!L$1,0)=0,"",VLOOKUP($C642,Feature_Plan!$E$11:$R$40,Feature_Plan!L$1,0))</f>
        <v/>
      </c>
      <c r="M642" s="211">
        <f>IF(VLOOKUP($C642,Feature_Plan!$E$11:$R$40,Feature_Plan!M$1,0)=0,"",VLOOKUP($C642,Feature_Plan!$E$11:$R$40,Feature_Plan!M$1,0))</f>
        <v>0.5</v>
      </c>
      <c r="N642" s="211" t="str">
        <f>IF(VLOOKUP($C642,Feature_Plan!$E$11:$R$40,Feature_Plan!N$1,0)=0,"",VLOOKUP($C642,Feature_Plan!$E$11:$R$40,Feature_Plan!N$1,0))</f>
        <v/>
      </c>
      <c r="O642" s="211">
        <f>IF(VLOOKUP($C642,Feature_Plan!$E$11:$R$40,Feature_Plan!O$1,0)=0,"",VLOOKUP($C642,Feature_Plan!$E$11:$R$40,Feature_Plan!O$1,0))</f>
        <v>0.8</v>
      </c>
      <c r="P642" s="211">
        <f>IF(VLOOKUP($C642,Feature_Plan!$E$11:$R$40,Feature_Plan!P$1,0)=0,"",VLOOKUP($C642,Feature_Plan!$E$11:$R$40,Feature_Plan!P$1,0))</f>
        <v>1</v>
      </c>
      <c r="Q642" s="211">
        <f>IF(VLOOKUP($C642,Feature_Plan!$E$11:$R$40,Feature_Plan!Q$1,0)=0,"",VLOOKUP($C642,Feature_Plan!$E$11:$R$40,Feature_Plan!Q$1,0))</f>
        <v>1.1000000000000001</v>
      </c>
      <c r="R642" s="212" t="str">
        <f>IF(VLOOKUP($C642,Feature_Plan!$E$11:$R$40,Feature_Plan!R$1,0)=0,"",VLOOKUP($C642,Feature_Plan!$E$11:$R$40,Feature_Plan!R$1,0))</f>
        <v/>
      </c>
      <c r="V642" s="136">
        <v>877972</v>
      </c>
      <c r="W642" s="136" t="s">
        <v>133</v>
      </c>
    </row>
    <row r="643" spans="1:23" x14ac:dyDescent="0.2">
      <c r="A643" s="213" t="s">
        <v>154</v>
      </c>
      <c r="B643" s="214">
        <v>617</v>
      </c>
      <c r="C643" s="250"/>
      <c r="D643" s="216"/>
      <c r="E643" s="217"/>
      <c r="F643" s="216"/>
      <c r="G643" s="251"/>
      <c r="H643" s="252"/>
      <c r="I643" s="220" t="str">
        <f>IF(I642="","",I642)</f>
        <v/>
      </c>
      <c r="J643" s="218">
        <f>IF(J642="","",J642-(SUM($I643:I643)))</f>
        <v>0.2</v>
      </c>
      <c r="K643" s="218" t="str">
        <f>IF(K642="","",K642-(SUM($I643:J643)))</f>
        <v/>
      </c>
      <c r="L643" s="218" t="str">
        <f>IF(L642="","",L642-(SUM($I643:K643)))</f>
        <v/>
      </c>
      <c r="M643" s="218">
        <f>IF(M642="","",M642-(SUM($I643:L643)))</f>
        <v>0.3</v>
      </c>
      <c r="N643" s="218" t="str">
        <f>IF(N642="","",N642-(SUM($I643:M643)))</f>
        <v/>
      </c>
      <c r="O643" s="218">
        <f>IF(O642="","",O642-(SUM($I643:N643)))</f>
        <v>0.30000000000000004</v>
      </c>
      <c r="P643" s="218">
        <f>IF(P642="","",P642-(SUM($I643:O643)))</f>
        <v>0.19999999999999996</v>
      </c>
      <c r="Q643" s="218">
        <f>IF(Q642="","",Q642-(SUM($I643:P643)))</f>
        <v>0.10000000000000009</v>
      </c>
      <c r="R643" s="221" t="str">
        <f>IF(R642="","",R642-(SUM($I643:Q643)))</f>
        <v/>
      </c>
    </row>
    <row r="644" spans="1:23" ht="13.5" thickBot="1" x14ac:dyDescent="0.25">
      <c r="A644" s="222" t="s">
        <v>155</v>
      </c>
      <c r="B644" s="214">
        <v>618</v>
      </c>
      <c r="C644" s="223"/>
      <c r="D644" s="224"/>
      <c r="E644" s="225"/>
      <c r="F644" s="224"/>
      <c r="G644" s="226">
        <f>SUM(G648:G682)</f>
        <v>331.20000000000005</v>
      </c>
      <c r="H644" s="227">
        <f>SUM(H648:H682)</f>
        <v>331.20000000000005</v>
      </c>
      <c r="I644" s="228">
        <f>SUM(I648:I682)</f>
        <v>0</v>
      </c>
      <c r="J644" s="226">
        <f t="shared" ref="J644:R644" si="1255">SUM(J648:J682)</f>
        <v>76</v>
      </c>
      <c r="K644" s="226">
        <f t="shared" si="1255"/>
        <v>0</v>
      </c>
      <c r="L644" s="226">
        <f t="shared" ref="L644:M644" si="1256">SUM(L648:L682)</f>
        <v>0</v>
      </c>
      <c r="M644" s="226">
        <f t="shared" si="1256"/>
        <v>120</v>
      </c>
      <c r="N644" s="226">
        <f t="shared" si="1255"/>
        <v>0</v>
      </c>
      <c r="O644" s="226">
        <f t="shared" si="1255"/>
        <v>120</v>
      </c>
      <c r="P644" s="226">
        <f t="shared" si="1255"/>
        <v>76</v>
      </c>
      <c r="Q644" s="226">
        <f t="shared" si="1255"/>
        <v>52</v>
      </c>
      <c r="R644" s="229">
        <f t="shared" si="1255"/>
        <v>0</v>
      </c>
      <c r="S644" s="67">
        <f>SUM(I644:R644)</f>
        <v>444</v>
      </c>
    </row>
    <row r="645" spans="1:23" x14ac:dyDescent="0.2">
      <c r="A645" s="230" t="s">
        <v>215</v>
      </c>
      <c r="B645" s="214">
        <v>619</v>
      </c>
      <c r="C645" s="262" t="str">
        <f>CONCATENATE(C642,"\",A645)</f>
        <v>Temperature Sensor\Sys Eng</v>
      </c>
      <c r="D645" s="231"/>
      <c r="E645" s="232"/>
      <c r="F645" s="231"/>
      <c r="G645" s="233">
        <f>SUM(G648:G660)</f>
        <v>50.4</v>
      </c>
      <c r="H645" s="234">
        <f t="shared" ref="H645:R645" si="1257">SUM(H648:H660)</f>
        <v>50.4</v>
      </c>
      <c r="I645" s="235">
        <f t="shared" si="1257"/>
        <v>0</v>
      </c>
      <c r="J645" s="233">
        <f t="shared" si="1257"/>
        <v>16</v>
      </c>
      <c r="K645" s="233">
        <f t="shared" si="1257"/>
        <v>0</v>
      </c>
      <c r="L645" s="233">
        <f t="shared" ref="L645:M645" si="1258">SUM(L648:L660)</f>
        <v>0</v>
      </c>
      <c r="M645" s="233">
        <f t="shared" si="1258"/>
        <v>23</v>
      </c>
      <c r="N645" s="233">
        <f t="shared" si="1257"/>
        <v>0</v>
      </c>
      <c r="O645" s="233">
        <f t="shared" si="1257"/>
        <v>23</v>
      </c>
      <c r="P645" s="233">
        <f t="shared" si="1257"/>
        <v>16</v>
      </c>
      <c r="Q645" s="233">
        <f t="shared" si="1257"/>
        <v>14</v>
      </c>
      <c r="R645" s="236">
        <f t="shared" si="1257"/>
        <v>0</v>
      </c>
      <c r="S645" s="67">
        <f>SUM(I645:R645)</f>
        <v>92</v>
      </c>
    </row>
    <row r="646" spans="1:23" x14ac:dyDescent="0.2">
      <c r="A646" s="237" t="s">
        <v>216</v>
      </c>
      <c r="B646" s="214">
        <v>620</v>
      </c>
      <c r="C646" s="263" t="str">
        <f>CONCATENATE(C642,"\",A646)</f>
        <v>Temperature Sensor\SW Dev</v>
      </c>
      <c r="D646" s="238"/>
      <c r="E646" s="239"/>
      <c r="F646" s="238"/>
      <c r="G646" s="240">
        <f>SUM(G661:G673)</f>
        <v>158.39999999999998</v>
      </c>
      <c r="H646" s="241">
        <f t="shared" ref="H646:R646" si="1259">SUM(H661:H673)</f>
        <v>158.39999999999998</v>
      </c>
      <c r="I646" s="242">
        <f t="shared" si="1259"/>
        <v>0</v>
      </c>
      <c r="J646" s="240">
        <f t="shared" si="1259"/>
        <v>33</v>
      </c>
      <c r="K646" s="240">
        <f t="shared" si="1259"/>
        <v>0</v>
      </c>
      <c r="L646" s="240">
        <f t="shared" ref="L646:M646" si="1260">SUM(L661:L673)</f>
        <v>0</v>
      </c>
      <c r="M646" s="240">
        <f t="shared" si="1260"/>
        <v>55</v>
      </c>
      <c r="N646" s="240">
        <f t="shared" si="1259"/>
        <v>0</v>
      </c>
      <c r="O646" s="240">
        <f t="shared" si="1259"/>
        <v>55</v>
      </c>
      <c r="P646" s="240">
        <f t="shared" si="1259"/>
        <v>33</v>
      </c>
      <c r="Q646" s="240">
        <f t="shared" si="1259"/>
        <v>22</v>
      </c>
      <c r="R646" s="243">
        <f t="shared" si="1259"/>
        <v>0</v>
      </c>
      <c r="S646" s="67">
        <f>SUM(I646:R646)</f>
        <v>198</v>
      </c>
    </row>
    <row r="647" spans="1:23" ht="13.5" thickBot="1" x14ac:dyDescent="0.25">
      <c r="A647" s="244" t="s">
        <v>92</v>
      </c>
      <c r="B647" s="214">
        <v>621</v>
      </c>
      <c r="C647" s="264" t="str">
        <f>CONCATENATE(C642,"\",A647)</f>
        <v>Temperature Sensor\Testing</v>
      </c>
      <c r="D647" s="245"/>
      <c r="E647" s="246"/>
      <c r="F647" s="245"/>
      <c r="G647" s="247">
        <f>SUM(G674:G682)</f>
        <v>122.4</v>
      </c>
      <c r="H647" s="248">
        <f t="shared" ref="H647:R647" si="1261">SUM(H674:H682)</f>
        <v>122.4</v>
      </c>
      <c r="I647" s="242">
        <f t="shared" si="1261"/>
        <v>0</v>
      </c>
      <c r="J647" s="240">
        <f t="shared" si="1261"/>
        <v>27</v>
      </c>
      <c r="K647" s="240">
        <f t="shared" si="1261"/>
        <v>0</v>
      </c>
      <c r="L647" s="240">
        <f t="shared" ref="L647:M647" si="1262">SUM(L674:L682)</f>
        <v>0</v>
      </c>
      <c r="M647" s="240">
        <f t="shared" si="1262"/>
        <v>42</v>
      </c>
      <c r="N647" s="240">
        <f t="shared" si="1261"/>
        <v>0</v>
      </c>
      <c r="O647" s="240">
        <f t="shared" si="1261"/>
        <v>42</v>
      </c>
      <c r="P647" s="240">
        <f t="shared" si="1261"/>
        <v>27</v>
      </c>
      <c r="Q647" s="240">
        <f t="shared" si="1261"/>
        <v>16</v>
      </c>
      <c r="R647" s="243">
        <f t="shared" si="1261"/>
        <v>0</v>
      </c>
      <c r="S647" s="67">
        <f>SUM(I647:R647)</f>
        <v>154</v>
      </c>
    </row>
    <row r="648" spans="1:23" x14ac:dyDescent="0.2">
      <c r="A648" s="139">
        <v>1</v>
      </c>
      <c r="B648" s="75">
        <v>622</v>
      </c>
      <c r="C648" s="140"/>
      <c r="D648" s="141" t="s">
        <v>156</v>
      </c>
      <c r="E648" s="153">
        <f>E642</f>
        <v>30</v>
      </c>
      <c r="F648" s="153">
        <f>F642</f>
        <v>1</v>
      </c>
      <c r="G648" s="145">
        <f t="shared" ref="G648:G678" si="1263">E648*G607/E607</f>
        <v>2.4</v>
      </c>
      <c r="H648" s="160">
        <f>G648*F648</f>
        <v>2.4</v>
      </c>
      <c r="I648" s="164" t="str">
        <f>IFERROR(IF(CEILING($H648*I643,1)=0,"",CEILING($H648*I643,1)),"")</f>
        <v/>
      </c>
      <c r="J648" s="150">
        <f t="shared" ref="J648:R648" si="1264">IFERROR(IF(CEILING($H648*J643,1)=0,"",CEILING($H648*J643,1)),"")</f>
        <v>1</v>
      </c>
      <c r="K648" s="150" t="str">
        <f t="shared" si="1264"/>
        <v/>
      </c>
      <c r="L648" s="150" t="str">
        <f t="shared" ref="L648" si="1265">IFERROR(IF(CEILING($H648*L643,1)=0,"",CEILING($H648*L643,1)),"")</f>
        <v/>
      </c>
      <c r="M648" s="150">
        <f t="shared" si="1264"/>
        <v>1</v>
      </c>
      <c r="N648" s="150" t="str">
        <f t="shared" si="1264"/>
        <v/>
      </c>
      <c r="O648" s="150">
        <f t="shared" si="1264"/>
        <v>1</v>
      </c>
      <c r="P648" s="150">
        <f t="shared" si="1264"/>
        <v>1</v>
      </c>
      <c r="Q648" s="150">
        <f t="shared" si="1264"/>
        <v>1</v>
      </c>
      <c r="R648" s="165" t="str">
        <f t="shared" si="1264"/>
        <v/>
      </c>
    </row>
    <row r="649" spans="1:23" x14ac:dyDescent="0.2">
      <c r="A649" s="118">
        <v>2</v>
      </c>
      <c r="B649" s="75">
        <v>623</v>
      </c>
      <c r="C649" s="143"/>
      <c r="D649" s="144" t="s">
        <v>157</v>
      </c>
      <c r="E649" s="153">
        <f>E648</f>
        <v>30</v>
      </c>
      <c r="F649" s="153">
        <f>F648</f>
        <v>1</v>
      </c>
      <c r="G649" s="145">
        <f t="shared" si="1263"/>
        <v>4.8</v>
      </c>
      <c r="H649" s="160">
        <f t="shared" ref="H649:H682" si="1266">G649*F649</f>
        <v>4.8</v>
      </c>
      <c r="I649" s="166" t="str">
        <f>IFERROR(IF(CEILING($H649*I643,1)=0,"",CEILING($H649*I643,1)),"")</f>
        <v/>
      </c>
      <c r="J649" s="145">
        <f t="shared" ref="J649:R649" si="1267">IFERROR(IF(CEILING($H649*J643,1)=0,"",CEILING($H649*J643,1)),"")</f>
        <v>1</v>
      </c>
      <c r="K649" s="145" t="str">
        <f t="shared" si="1267"/>
        <v/>
      </c>
      <c r="L649" s="145" t="str">
        <f t="shared" ref="L649" si="1268">IFERROR(IF(CEILING($H649*L643,1)=0,"",CEILING($H649*L643,1)),"")</f>
        <v/>
      </c>
      <c r="M649" s="145">
        <f t="shared" si="1267"/>
        <v>2</v>
      </c>
      <c r="N649" s="145" t="str">
        <f t="shared" si="1267"/>
        <v/>
      </c>
      <c r="O649" s="145">
        <f t="shared" si="1267"/>
        <v>2</v>
      </c>
      <c r="P649" s="145">
        <f t="shared" si="1267"/>
        <v>1</v>
      </c>
      <c r="Q649" s="145">
        <f t="shared" si="1267"/>
        <v>1</v>
      </c>
      <c r="R649" s="167" t="str">
        <f t="shared" si="1267"/>
        <v/>
      </c>
    </row>
    <row r="650" spans="1:23" x14ac:dyDescent="0.2">
      <c r="A650" s="118">
        <v>3</v>
      </c>
      <c r="B650" s="75">
        <v>624</v>
      </c>
      <c r="C650" s="143"/>
      <c r="D650" s="144" t="s">
        <v>158</v>
      </c>
      <c r="E650" s="153">
        <f t="shared" ref="E650:E682" si="1269">E649</f>
        <v>30</v>
      </c>
      <c r="F650" s="153">
        <f t="shared" ref="F650:F682" si="1270">F649</f>
        <v>1</v>
      </c>
      <c r="G650" s="145">
        <f t="shared" si="1263"/>
        <v>1.2</v>
      </c>
      <c r="H650" s="160">
        <f t="shared" si="1266"/>
        <v>1.2</v>
      </c>
      <c r="I650" s="166" t="str">
        <f>IFERROR(IF(CEILING($H650*I643,1)=0,"",CEILING($H650*I643,1)),"")</f>
        <v/>
      </c>
      <c r="J650" s="145">
        <f t="shared" ref="J650:R650" si="1271">IFERROR(IF(CEILING($H650*J643,1)=0,"",CEILING($H650*J643,1)),"")</f>
        <v>1</v>
      </c>
      <c r="K650" s="145" t="str">
        <f t="shared" si="1271"/>
        <v/>
      </c>
      <c r="L650" s="145" t="str">
        <f t="shared" ref="L650" si="1272">IFERROR(IF(CEILING($H650*L643,1)=0,"",CEILING($H650*L643,1)),"")</f>
        <v/>
      </c>
      <c r="M650" s="145">
        <f t="shared" si="1271"/>
        <v>1</v>
      </c>
      <c r="N650" s="145" t="str">
        <f t="shared" si="1271"/>
        <v/>
      </c>
      <c r="O650" s="145">
        <f t="shared" si="1271"/>
        <v>1</v>
      </c>
      <c r="P650" s="145">
        <f t="shared" si="1271"/>
        <v>1</v>
      </c>
      <c r="Q650" s="145">
        <f t="shared" si="1271"/>
        <v>1</v>
      </c>
      <c r="R650" s="167" t="str">
        <f t="shared" si="1271"/>
        <v/>
      </c>
    </row>
    <row r="651" spans="1:23" x14ac:dyDescent="0.2">
      <c r="A651" s="118">
        <v>4</v>
      </c>
      <c r="B651" s="75">
        <v>625</v>
      </c>
      <c r="C651" s="143"/>
      <c r="D651" s="144" t="s">
        <v>159</v>
      </c>
      <c r="E651" s="153">
        <f t="shared" si="1269"/>
        <v>30</v>
      </c>
      <c r="F651" s="153">
        <f t="shared" si="1270"/>
        <v>1</v>
      </c>
      <c r="G651" s="145">
        <f t="shared" si="1263"/>
        <v>2.4</v>
      </c>
      <c r="H651" s="160">
        <f t="shared" si="1266"/>
        <v>2.4</v>
      </c>
      <c r="I651" s="166" t="str">
        <f>IFERROR(IF(CEILING($H651*I643,1)=0,"",CEILING($H651*I643,1)),"")</f>
        <v/>
      </c>
      <c r="J651" s="145">
        <f t="shared" ref="J651:R651" si="1273">IFERROR(IF(CEILING($H651*J643,1)=0,"",CEILING($H651*J643,1)),"")</f>
        <v>1</v>
      </c>
      <c r="K651" s="145" t="str">
        <f t="shared" si="1273"/>
        <v/>
      </c>
      <c r="L651" s="145" t="str">
        <f t="shared" ref="L651" si="1274">IFERROR(IF(CEILING($H651*L643,1)=0,"",CEILING($H651*L643,1)),"")</f>
        <v/>
      </c>
      <c r="M651" s="145">
        <f t="shared" si="1273"/>
        <v>1</v>
      </c>
      <c r="N651" s="145" t="str">
        <f t="shared" si="1273"/>
        <v/>
      </c>
      <c r="O651" s="145">
        <f t="shared" si="1273"/>
        <v>1</v>
      </c>
      <c r="P651" s="145">
        <f t="shared" si="1273"/>
        <v>1</v>
      </c>
      <c r="Q651" s="145">
        <f t="shared" si="1273"/>
        <v>1</v>
      </c>
      <c r="R651" s="167" t="str">
        <f t="shared" si="1273"/>
        <v/>
      </c>
    </row>
    <row r="652" spans="1:23" x14ac:dyDescent="0.2">
      <c r="A652" s="118">
        <v>5</v>
      </c>
      <c r="B652" s="75">
        <v>626</v>
      </c>
      <c r="C652" s="143"/>
      <c r="D652" s="144" t="s">
        <v>160</v>
      </c>
      <c r="E652" s="153">
        <f t="shared" si="1269"/>
        <v>30</v>
      </c>
      <c r="F652" s="153">
        <f t="shared" si="1270"/>
        <v>1</v>
      </c>
      <c r="G652" s="145">
        <f t="shared" si="1263"/>
        <v>1.2</v>
      </c>
      <c r="H652" s="160">
        <f t="shared" si="1266"/>
        <v>1.2</v>
      </c>
      <c r="I652" s="166" t="str">
        <f>IFERROR(IF(CEILING($H652*I643,1)=0,"",CEILING($H652*I643,1)),"")</f>
        <v/>
      </c>
      <c r="J652" s="145">
        <f t="shared" ref="J652:R652" si="1275">IFERROR(IF(CEILING($H652*J643,1)=0,"",CEILING($H652*J643,1)),"")</f>
        <v>1</v>
      </c>
      <c r="K652" s="145" t="str">
        <f t="shared" si="1275"/>
        <v/>
      </c>
      <c r="L652" s="145" t="str">
        <f t="shared" ref="L652" si="1276">IFERROR(IF(CEILING($H652*L643,1)=0,"",CEILING($H652*L643,1)),"")</f>
        <v/>
      </c>
      <c r="M652" s="145">
        <f t="shared" si="1275"/>
        <v>1</v>
      </c>
      <c r="N652" s="145" t="str">
        <f t="shared" si="1275"/>
        <v/>
      </c>
      <c r="O652" s="145">
        <f t="shared" si="1275"/>
        <v>1</v>
      </c>
      <c r="P652" s="145">
        <f t="shared" si="1275"/>
        <v>1</v>
      </c>
      <c r="Q652" s="145">
        <f t="shared" si="1275"/>
        <v>1</v>
      </c>
      <c r="R652" s="167" t="str">
        <f t="shared" si="1275"/>
        <v/>
      </c>
    </row>
    <row r="653" spans="1:23" x14ac:dyDescent="0.2">
      <c r="A653" s="118">
        <v>6</v>
      </c>
      <c r="B653" s="75">
        <v>627</v>
      </c>
      <c r="C653" s="143"/>
      <c r="D653" s="144" t="s">
        <v>161</v>
      </c>
      <c r="E653" s="153">
        <f t="shared" si="1269"/>
        <v>30</v>
      </c>
      <c r="F653" s="153">
        <f t="shared" si="1270"/>
        <v>1</v>
      </c>
      <c r="G653" s="145">
        <f t="shared" si="1263"/>
        <v>3.6</v>
      </c>
      <c r="H653" s="160">
        <f t="shared" si="1266"/>
        <v>3.6</v>
      </c>
      <c r="I653" s="166" t="str">
        <f>IFERROR(IF(CEILING($H653*I643,1)=0,"",CEILING($H653*I643,1)),"")</f>
        <v/>
      </c>
      <c r="J653" s="145">
        <f t="shared" ref="J653:R653" si="1277">IFERROR(IF(CEILING($H653*J643,1)=0,"",CEILING($H653*J643,1)),"")</f>
        <v>1</v>
      </c>
      <c r="K653" s="145" t="str">
        <f t="shared" si="1277"/>
        <v/>
      </c>
      <c r="L653" s="145" t="str">
        <f t="shared" ref="L653" si="1278">IFERROR(IF(CEILING($H653*L643,1)=0,"",CEILING($H653*L643,1)),"")</f>
        <v/>
      </c>
      <c r="M653" s="145">
        <f t="shared" si="1277"/>
        <v>2</v>
      </c>
      <c r="N653" s="145" t="str">
        <f t="shared" si="1277"/>
        <v/>
      </c>
      <c r="O653" s="145">
        <f t="shared" si="1277"/>
        <v>2</v>
      </c>
      <c r="P653" s="145">
        <f t="shared" si="1277"/>
        <v>1</v>
      </c>
      <c r="Q653" s="145">
        <f t="shared" si="1277"/>
        <v>1</v>
      </c>
      <c r="R653" s="167" t="str">
        <f t="shared" si="1277"/>
        <v/>
      </c>
    </row>
    <row r="654" spans="1:23" x14ac:dyDescent="0.2">
      <c r="A654" s="118">
        <v>7</v>
      </c>
      <c r="B654" s="75">
        <v>628</v>
      </c>
      <c r="C654" s="143"/>
      <c r="D654" s="144" t="s">
        <v>162</v>
      </c>
      <c r="E654" s="153">
        <f t="shared" si="1269"/>
        <v>30</v>
      </c>
      <c r="F654" s="153">
        <f t="shared" si="1270"/>
        <v>1</v>
      </c>
      <c r="G654" s="145">
        <f t="shared" si="1263"/>
        <v>2.4</v>
      </c>
      <c r="H654" s="160">
        <f t="shared" si="1266"/>
        <v>2.4</v>
      </c>
      <c r="I654" s="166" t="str">
        <f>IFERROR(IF(CEILING($H654*I643,1)=0,"",CEILING($H654*I643,1)),"")</f>
        <v/>
      </c>
      <c r="J654" s="145">
        <f t="shared" ref="J654:R654" si="1279">IFERROR(IF(CEILING($H654*J643,1)=0,"",CEILING($H654*J643,1)),"")</f>
        <v>1</v>
      </c>
      <c r="K654" s="145" t="str">
        <f t="shared" si="1279"/>
        <v/>
      </c>
      <c r="L654" s="145" t="str">
        <f t="shared" ref="L654" si="1280">IFERROR(IF(CEILING($H654*L643,1)=0,"",CEILING($H654*L643,1)),"")</f>
        <v/>
      </c>
      <c r="M654" s="145">
        <f t="shared" si="1279"/>
        <v>1</v>
      </c>
      <c r="N654" s="145" t="str">
        <f t="shared" si="1279"/>
        <v/>
      </c>
      <c r="O654" s="145">
        <f t="shared" si="1279"/>
        <v>1</v>
      </c>
      <c r="P654" s="145">
        <f t="shared" si="1279"/>
        <v>1</v>
      </c>
      <c r="Q654" s="145">
        <f t="shared" si="1279"/>
        <v>1</v>
      </c>
      <c r="R654" s="167" t="str">
        <f t="shared" si="1279"/>
        <v/>
      </c>
    </row>
    <row r="655" spans="1:23" x14ac:dyDescent="0.2">
      <c r="A655" s="118">
        <v>8</v>
      </c>
      <c r="B655" s="75">
        <v>629</v>
      </c>
      <c r="C655" s="143"/>
      <c r="D655" s="144" t="s">
        <v>163</v>
      </c>
      <c r="E655" s="153">
        <f t="shared" si="1269"/>
        <v>30</v>
      </c>
      <c r="F655" s="153">
        <f t="shared" si="1270"/>
        <v>1</v>
      </c>
      <c r="G655" s="145">
        <f t="shared" si="1263"/>
        <v>2.4</v>
      </c>
      <c r="H655" s="160">
        <f t="shared" si="1266"/>
        <v>2.4</v>
      </c>
      <c r="I655" s="166" t="str">
        <f>IFERROR(IF(CEILING($H655*I643,1)=0,"",CEILING($H655*I643,1)),"")</f>
        <v/>
      </c>
      <c r="J655" s="145">
        <f t="shared" ref="J655:R655" si="1281">IFERROR(IF(CEILING($H655*J643,1)=0,"",CEILING($H655*J643,1)),"")</f>
        <v>1</v>
      </c>
      <c r="K655" s="145" t="str">
        <f t="shared" si="1281"/>
        <v/>
      </c>
      <c r="L655" s="145" t="str">
        <f t="shared" ref="L655" si="1282">IFERROR(IF(CEILING($H655*L643,1)=0,"",CEILING($H655*L643,1)),"")</f>
        <v/>
      </c>
      <c r="M655" s="145">
        <f t="shared" si="1281"/>
        <v>1</v>
      </c>
      <c r="N655" s="145" t="str">
        <f t="shared" si="1281"/>
        <v/>
      </c>
      <c r="O655" s="145">
        <f t="shared" si="1281"/>
        <v>1</v>
      </c>
      <c r="P655" s="145">
        <f t="shared" si="1281"/>
        <v>1</v>
      </c>
      <c r="Q655" s="145">
        <f t="shared" si="1281"/>
        <v>1</v>
      </c>
      <c r="R655" s="167" t="str">
        <f t="shared" si="1281"/>
        <v/>
      </c>
    </row>
    <row r="656" spans="1:23" x14ac:dyDescent="0.2">
      <c r="A656" s="118">
        <v>9</v>
      </c>
      <c r="B656" s="75">
        <v>630</v>
      </c>
      <c r="C656" s="143"/>
      <c r="D656" s="144" t="s">
        <v>164</v>
      </c>
      <c r="E656" s="153">
        <f t="shared" si="1269"/>
        <v>30</v>
      </c>
      <c r="F656" s="153">
        <f t="shared" si="1270"/>
        <v>1</v>
      </c>
      <c r="G656" s="145">
        <f t="shared" si="1263"/>
        <v>1.2</v>
      </c>
      <c r="H656" s="160">
        <f t="shared" si="1266"/>
        <v>1.2</v>
      </c>
      <c r="I656" s="166" t="str">
        <f>IFERROR(IF(CEILING($H656*I643,1)=0,"",CEILING($H656*I643,1)),"")</f>
        <v/>
      </c>
      <c r="J656" s="145">
        <f t="shared" ref="J656:R656" si="1283">IFERROR(IF(CEILING($H656*J643,1)=0,"",CEILING($H656*J643,1)),"")</f>
        <v>1</v>
      </c>
      <c r="K656" s="145" t="str">
        <f t="shared" si="1283"/>
        <v/>
      </c>
      <c r="L656" s="145" t="str">
        <f t="shared" ref="L656" si="1284">IFERROR(IF(CEILING($H656*L643,1)=0,"",CEILING($H656*L643,1)),"")</f>
        <v/>
      </c>
      <c r="M656" s="145">
        <f t="shared" si="1283"/>
        <v>1</v>
      </c>
      <c r="N656" s="145" t="str">
        <f t="shared" si="1283"/>
        <v/>
      </c>
      <c r="O656" s="145">
        <f t="shared" si="1283"/>
        <v>1</v>
      </c>
      <c r="P656" s="145">
        <f t="shared" si="1283"/>
        <v>1</v>
      </c>
      <c r="Q656" s="145">
        <f t="shared" si="1283"/>
        <v>1</v>
      </c>
      <c r="R656" s="167" t="str">
        <f t="shared" si="1283"/>
        <v/>
      </c>
    </row>
    <row r="657" spans="1:18" x14ac:dyDescent="0.2">
      <c r="A657" s="118">
        <v>10</v>
      </c>
      <c r="B657" s="75">
        <v>631</v>
      </c>
      <c r="C657" s="143"/>
      <c r="D657" s="144" t="s">
        <v>165</v>
      </c>
      <c r="E657" s="153">
        <f t="shared" si="1269"/>
        <v>30</v>
      </c>
      <c r="F657" s="153">
        <f t="shared" si="1270"/>
        <v>1</v>
      </c>
      <c r="G657" s="145">
        <f t="shared" si="1263"/>
        <v>14.4</v>
      </c>
      <c r="H657" s="160">
        <f t="shared" si="1266"/>
        <v>14.4</v>
      </c>
      <c r="I657" s="166" t="str">
        <f>IFERROR(IF(CEILING($H657*I643,1)=0,"",CEILING($H657*I643,1)),"")</f>
        <v/>
      </c>
      <c r="J657" s="145">
        <f t="shared" ref="J657:R657" si="1285">IFERROR(IF(CEILING($H657*J643,1)=0,"",CEILING($H657*J643,1)),"")</f>
        <v>3</v>
      </c>
      <c r="K657" s="145" t="str">
        <f t="shared" si="1285"/>
        <v/>
      </c>
      <c r="L657" s="145" t="str">
        <f t="shared" ref="L657" si="1286">IFERROR(IF(CEILING($H657*L643,1)=0,"",CEILING($H657*L643,1)),"")</f>
        <v/>
      </c>
      <c r="M657" s="145">
        <f t="shared" si="1285"/>
        <v>5</v>
      </c>
      <c r="N657" s="145" t="str">
        <f t="shared" si="1285"/>
        <v/>
      </c>
      <c r="O657" s="145">
        <f t="shared" si="1285"/>
        <v>5</v>
      </c>
      <c r="P657" s="145">
        <f t="shared" si="1285"/>
        <v>3</v>
      </c>
      <c r="Q657" s="145">
        <f t="shared" si="1285"/>
        <v>2</v>
      </c>
      <c r="R657" s="167" t="str">
        <f t="shared" si="1285"/>
        <v/>
      </c>
    </row>
    <row r="658" spans="1:18" x14ac:dyDescent="0.2">
      <c r="A658" s="118">
        <v>11</v>
      </c>
      <c r="B658" s="75">
        <v>632</v>
      </c>
      <c r="C658" s="143"/>
      <c r="D658" s="144" t="s">
        <v>166</v>
      </c>
      <c r="E658" s="153">
        <f t="shared" si="1269"/>
        <v>30</v>
      </c>
      <c r="F658" s="153">
        <f t="shared" si="1270"/>
        <v>1</v>
      </c>
      <c r="G658" s="145">
        <f t="shared" si="1263"/>
        <v>3.6</v>
      </c>
      <c r="H658" s="160">
        <f t="shared" si="1266"/>
        <v>3.6</v>
      </c>
      <c r="I658" s="166" t="str">
        <f>IFERROR(IF(CEILING($H658*I643,1)=0,"",CEILING($H658*I643,1)),"")</f>
        <v/>
      </c>
      <c r="J658" s="145">
        <f t="shared" ref="J658:R658" si="1287">IFERROR(IF(CEILING($H658*J643,1)=0,"",CEILING($H658*J643,1)),"")</f>
        <v>1</v>
      </c>
      <c r="K658" s="145" t="str">
        <f t="shared" si="1287"/>
        <v/>
      </c>
      <c r="L658" s="145" t="str">
        <f t="shared" ref="L658" si="1288">IFERROR(IF(CEILING($H658*L643,1)=0,"",CEILING($H658*L643,1)),"")</f>
        <v/>
      </c>
      <c r="M658" s="145">
        <f t="shared" si="1287"/>
        <v>2</v>
      </c>
      <c r="N658" s="145" t="str">
        <f t="shared" si="1287"/>
        <v/>
      </c>
      <c r="O658" s="145">
        <f t="shared" si="1287"/>
        <v>2</v>
      </c>
      <c r="P658" s="145">
        <f t="shared" si="1287"/>
        <v>1</v>
      </c>
      <c r="Q658" s="145">
        <f t="shared" si="1287"/>
        <v>1</v>
      </c>
      <c r="R658" s="167" t="str">
        <f t="shared" si="1287"/>
        <v/>
      </c>
    </row>
    <row r="659" spans="1:18" x14ac:dyDescent="0.2">
      <c r="A659" s="118">
        <v>12</v>
      </c>
      <c r="B659" s="75">
        <v>633</v>
      </c>
      <c r="C659" s="143"/>
      <c r="D659" s="144" t="s">
        <v>167</v>
      </c>
      <c r="E659" s="153">
        <f t="shared" si="1269"/>
        <v>30</v>
      </c>
      <c r="F659" s="153">
        <f t="shared" si="1270"/>
        <v>1</v>
      </c>
      <c r="G659" s="145">
        <f t="shared" si="1263"/>
        <v>7.2</v>
      </c>
      <c r="H659" s="160">
        <f t="shared" si="1266"/>
        <v>7.2</v>
      </c>
      <c r="I659" s="166" t="str">
        <f>IFERROR(IF(CEILING($H659*I643,1)=0,"",CEILING($H659*I643,1)),"")</f>
        <v/>
      </c>
      <c r="J659" s="145">
        <f t="shared" ref="J659:R659" si="1289">IFERROR(IF(CEILING($H659*J643,1)=0,"",CEILING($H659*J643,1)),"")</f>
        <v>2</v>
      </c>
      <c r="K659" s="145" t="str">
        <f t="shared" si="1289"/>
        <v/>
      </c>
      <c r="L659" s="145" t="str">
        <f t="shared" ref="L659" si="1290">IFERROR(IF(CEILING($H659*L643,1)=0,"",CEILING($H659*L643,1)),"")</f>
        <v/>
      </c>
      <c r="M659" s="145">
        <f t="shared" si="1289"/>
        <v>3</v>
      </c>
      <c r="N659" s="145" t="str">
        <f t="shared" si="1289"/>
        <v/>
      </c>
      <c r="O659" s="145">
        <f t="shared" si="1289"/>
        <v>3</v>
      </c>
      <c r="P659" s="145">
        <f t="shared" si="1289"/>
        <v>2</v>
      </c>
      <c r="Q659" s="145">
        <f t="shared" si="1289"/>
        <v>1</v>
      </c>
      <c r="R659" s="167" t="str">
        <f t="shared" si="1289"/>
        <v/>
      </c>
    </row>
    <row r="660" spans="1:18" x14ac:dyDescent="0.2">
      <c r="A660" s="118">
        <v>13</v>
      </c>
      <c r="B660" s="75">
        <v>634</v>
      </c>
      <c r="C660" s="143"/>
      <c r="D660" s="144" t="s">
        <v>168</v>
      </c>
      <c r="E660" s="153">
        <f t="shared" si="1269"/>
        <v>30</v>
      </c>
      <c r="F660" s="153">
        <f t="shared" si="1270"/>
        <v>1</v>
      </c>
      <c r="G660" s="145">
        <f t="shared" si="1263"/>
        <v>3.6</v>
      </c>
      <c r="H660" s="160">
        <f t="shared" si="1266"/>
        <v>3.6</v>
      </c>
      <c r="I660" s="166" t="str">
        <f>IFERROR(IF(CEILING($H660*I643,1)=0,"",CEILING($H660*I643,1)),"")</f>
        <v/>
      </c>
      <c r="J660" s="145">
        <f t="shared" ref="J660:R660" si="1291">IFERROR(IF(CEILING($H660*J643,1)=0,"",CEILING($H660*J643,1)),"")</f>
        <v>1</v>
      </c>
      <c r="K660" s="145" t="str">
        <f t="shared" si="1291"/>
        <v/>
      </c>
      <c r="L660" s="145" t="str">
        <f t="shared" ref="L660" si="1292">IFERROR(IF(CEILING($H660*L643,1)=0,"",CEILING($H660*L643,1)),"")</f>
        <v/>
      </c>
      <c r="M660" s="145">
        <f t="shared" si="1291"/>
        <v>2</v>
      </c>
      <c r="N660" s="145" t="str">
        <f t="shared" si="1291"/>
        <v/>
      </c>
      <c r="O660" s="145">
        <f t="shared" si="1291"/>
        <v>2</v>
      </c>
      <c r="P660" s="145">
        <f t="shared" si="1291"/>
        <v>1</v>
      </c>
      <c r="Q660" s="145">
        <f t="shared" si="1291"/>
        <v>1</v>
      </c>
      <c r="R660" s="167" t="str">
        <f t="shared" si="1291"/>
        <v/>
      </c>
    </row>
    <row r="661" spans="1:18" x14ac:dyDescent="0.2">
      <c r="A661" s="118">
        <v>14</v>
      </c>
      <c r="B661" s="75">
        <v>635</v>
      </c>
      <c r="C661" s="143"/>
      <c r="D661" s="144" t="s">
        <v>169</v>
      </c>
      <c r="E661" s="153">
        <f t="shared" si="1269"/>
        <v>30</v>
      </c>
      <c r="F661" s="153">
        <f t="shared" si="1270"/>
        <v>1</v>
      </c>
      <c r="G661" s="145">
        <f t="shared" si="1263"/>
        <v>14.4</v>
      </c>
      <c r="H661" s="160">
        <f t="shared" si="1266"/>
        <v>14.4</v>
      </c>
      <c r="I661" s="166" t="str">
        <f>IFERROR(IF(CEILING($H661*I643,1)=0,"",CEILING($H661*I643,1)),"")</f>
        <v/>
      </c>
      <c r="J661" s="145">
        <f t="shared" ref="J661:R661" si="1293">IFERROR(IF(CEILING($H661*J643,1)=0,"",CEILING($H661*J643,1)),"")</f>
        <v>3</v>
      </c>
      <c r="K661" s="145" t="str">
        <f t="shared" si="1293"/>
        <v/>
      </c>
      <c r="L661" s="145" t="str">
        <f t="shared" ref="L661" si="1294">IFERROR(IF(CEILING($H661*L643,1)=0,"",CEILING($H661*L643,1)),"")</f>
        <v/>
      </c>
      <c r="M661" s="145">
        <f t="shared" si="1293"/>
        <v>5</v>
      </c>
      <c r="N661" s="145" t="str">
        <f t="shared" si="1293"/>
        <v/>
      </c>
      <c r="O661" s="145">
        <f t="shared" si="1293"/>
        <v>5</v>
      </c>
      <c r="P661" s="145">
        <f t="shared" si="1293"/>
        <v>3</v>
      </c>
      <c r="Q661" s="145">
        <f t="shared" si="1293"/>
        <v>2</v>
      </c>
      <c r="R661" s="167" t="str">
        <f t="shared" si="1293"/>
        <v/>
      </c>
    </row>
    <row r="662" spans="1:18" x14ac:dyDescent="0.2">
      <c r="A662" s="118">
        <v>15</v>
      </c>
      <c r="B662" s="75">
        <v>636</v>
      </c>
      <c r="C662" s="143"/>
      <c r="D662" s="144" t="s">
        <v>170</v>
      </c>
      <c r="E662" s="153">
        <f t="shared" si="1269"/>
        <v>30</v>
      </c>
      <c r="F662" s="153">
        <f t="shared" si="1270"/>
        <v>1</v>
      </c>
      <c r="G662" s="145">
        <f t="shared" si="1263"/>
        <v>4.8</v>
      </c>
      <c r="H662" s="160">
        <f t="shared" si="1266"/>
        <v>4.8</v>
      </c>
      <c r="I662" s="166" t="str">
        <f>IFERROR(IF(CEILING($H662*I643,1)=0,"",CEILING($H662*I643,1)),"")</f>
        <v/>
      </c>
      <c r="J662" s="145">
        <f t="shared" ref="J662:R662" si="1295">IFERROR(IF(CEILING($H662*J643,1)=0,"",CEILING($H662*J643,1)),"")</f>
        <v>1</v>
      </c>
      <c r="K662" s="145" t="str">
        <f t="shared" si="1295"/>
        <v/>
      </c>
      <c r="L662" s="145" t="str">
        <f t="shared" ref="L662" si="1296">IFERROR(IF(CEILING($H662*L643,1)=0,"",CEILING($H662*L643,1)),"")</f>
        <v/>
      </c>
      <c r="M662" s="145">
        <f t="shared" si="1295"/>
        <v>2</v>
      </c>
      <c r="N662" s="145" t="str">
        <f t="shared" si="1295"/>
        <v/>
      </c>
      <c r="O662" s="145">
        <f t="shared" si="1295"/>
        <v>2</v>
      </c>
      <c r="P662" s="145">
        <f t="shared" si="1295"/>
        <v>1</v>
      </c>
      <c r="Q662" s="145">
        <f t="shared" si="1295"/>
        <v>1</v>
      </c>
      <c r="R662" s="167" t="str">
        <f t="shared" si="1295"/>
        <v/>
      </c>
    </row>
    <row r="663" spans="1:18" x14ac:dyDescent="0.2">
      <c r="A663" s="118">
        <v>16</v>
      </c>
      <c r="B663" s="75">
        <v>637</v>
      </c>
      <c r="C663" s="143"/>
      <c r="D663" s="144" t="s">
        <v>171</v>
      </c>
      <c r="E663" s="153">
        <f t="shared" si="1269"/>
        <v>30</v>
      </c>
      <c r="F663" s="153">
        <f t="shared" si="1270"/>
        <v>1</v>
      </c>
      <c r="G663" s="145">
        <f t="shared" si="1263"/>
        <v>14.4</v>
      </c>
      <c r="H663" s="160">
        <f t="shared" si="1266"/>
        <v>14.4</v>
      </c>
      <c r="I663" s="166" t="str">
        <f t="shared" ref="I663:R663" si="1297">IFERROR(IF(CEILING($H663*I643,1)=0,"",CEILING($H663*I643,1)),"")</f>
        <v/>
      </c>
      <c r="J663" s="145">
        <f t="shared" si="1297"/>
        <v>3</v>
      </c>
      <c r="K663" s="145" t="str">
        <f t="shared" si="1297"/>
        <v/>
      </c>
      <c r="L663" s="145" t="str">
        <f t="shared" ref="L663" si="1298">IFERROR(IF(CEILING($H663*L643,1)=0,"",CEILING($H663*L643,1)),"")</f>
        <v/>
      </c>
      <c r="M663" s="145">
        <f t="shared" si="1297"/>
        <v>5</v>
      </c>
      <c r="N663" s="145" t="str">
        <f t="shared" si="1297"/>
        <v/>
      </c>
      <c r="O663" s="145">
        <f t="shared" si="1297"/>
        <v>5</v>
      </c>
      <c r="P663" s="145">
        <f t="shared" si="1297"/>
        <v>3</v>
      </c>
      <c r="Q663" s="145">
        <f t="shared" si="1297"/>
        <v>2</v>
      </c>
      <c r="R663" s="167" t="str">
        <f t="shared" si="1297"/>
        <v/>
      </c>
    </row>
    <row r="664" spans="1:18" x14ac:dyDescent="0.2">
      <c r="A664" s="118">
        <v>17</v>
      </c>
      <c r="B664" s="75">
        <v>638</v>
      </c>
      <c r="C664" s="143"/>
      <c r="D664" s="144" t="s">
        <v>172</v>
      </c>
      <c r="E664" s="153">
        <f t="shared" si="1269"/>
        <v>30</v>
      </c>
      <c r="F664" s="153">
        <f t="shared" si="1270"/>
        <v>1</v>
      </c>
      <c r="G664" s="145">
        <f t="shared" si="1263"/>
        <v>4.8</v>
      </c>
      <c r="H664" s="160">
        <f t="shared" si="1266"/>
        <v>4.8</v>
      </c>
      <c r="I664" s="166" t="str">
        <f t="shared" ref="I664:R664" si="1299">IFERROR(IF(CEILING($H664*I643,1)=0,"",CEILING($H664*I643,1)),"")</f>
        <v/>
      </c>
      <c r="J664" s="145">
        <f t="shared" si="1299"/>
        <v>1</v>
      </c>
      <c r="K664" s="145" t="str">
        <f t="shared" si="1299"/>
        <v/>
      </c>
      <c r="L664" s="145" t="str">
        <f t="shared" ref="L664" si="1300">IFERROR(IF(CEILING($H664*L643,1)=0,"",CEILING($H664*L643,1)),"")</f>
        <v/>
      </c>
      <c r="M664" s="145">
        <f t="shared" si="1299"/>
        <v>2</v>
      </c>
      <c r="N664" s="145" t="str">
        <f t="shared" si="1299"/>
        <v/>
      </c>
      <c r="O664" s="145">
        <f t="shared" si="1299"/>
        <v>2</v>
      </c>
      <c r="P664" s="145">
        <f t="shared" si="1299"/>
        <v>1</v>
      </c>
      <c r="Q664" s="145">
        <f t="shared" si="1299"/>
        <v>1</v>
      </c>
      <c r="R664" s="167" t="str">
        <f t="shared" si="1299"/>
        <v/>
      </c>
    </row>
    <row r="665" spans="1:18" x14ac:dyDescent="0.2">
      <c r="A665" s="118">
        <v>18</v>
      </c>
      <c r="B665" s="75">
        <v>639</v>
      </c>
      <c r="C665" s="143"/>
      <c r="D665" s="144" t="s">
        <v>173</v>
      </c>
      <c r="E665" s="153">
        <f t="shared" si="1269"/>
        <v>30</v>
      </c>
      <c r="F665" s="153">
        <f t="shared" si="1270"/>
        <v>1</v>
      </c>
      <c r="G665" s="145">
        <f t="shared" si="1263"/>
        <v>24</v>
      </c>
      <c r="H665" s="160">
        <f t="shared" si="1266"/>
        <v>24</v>
      </c>
      <c r="I665" s="166" t="str">
        <f t="shared" ref="I665:R665" si="1301">IFERROR(IF(CEILING($H665*I643,1)=0,"",CEILING($H665*I643,1)),"")</f>
        <v/>
      </c>
      <c r="J665" s="145">
        <f t="shared" si="1301"/>
        <v>5</v>
      </c>
      <c r="K665" s="145" t="str">
        <f t="shared" si="1301"/>
        <v/>
      </c>
      <c r="L665" s="145" t="str">
        <f t="shared" ref="L665" si="1302">IFERROR(IF(CEILING($H665*L643,1)=0,"",CEILING($H665*L643,1)),"")</f>
        <v/>
      </c>
      <c r="M665" s="145">
        <f t="shared" si="1301"/>
        <v>8</v>
      </c>
      <c r="N665" s="145" t="str">
        <f t="shared" si="1301"/>
        <v/>
      </c>
      <c r="O665" s="145">
        <f t="shared" si="1301"/>
        <v>8</v>
      </c>
      <c r="P665" s="145">
        <f t="shared" si="1301"/>
        <v>5</v>
      </c>
      <c r="Q665" s="145">
        <f t="shared" si="1301"/>
        <v>3</v>
      </c>
      <c r="R665" s="167" t="str">
        <f t="shared" si="1301"/>
        <v/>
      </c>
    </row>
    <row r="666" spans="1:18" x14ac:dyDescent="0.2">
      <c r="A666" s="118">
        <v>19</v>
      </c>
      <c r="B666" s="75">
        <v>640</v>
      </c>
      <c r="C666" s="143"/>
      <c r="D666" s="144" t="s">
        <v>174</v>
      </c>
      <c r="E666" s="153">
        <f t="shared" si="1269"/>
        <v>30</v>
      </c>
      <c r="F666" s="153">
        <f t="shared" si="1270"/>
        <v>1</v>
      </c>
      <c r="G666" s="145">
        <f t="shared" si="1263"/>
        <v>4.8</v>
      </c>
      <c r="H666" s="160">
        <f t="shared" si="1266"/>
        <v>4.8</v>
      </c>
      <c r="I666" s="166" t="str">
        <f t="shared" ref="I666:R666" si="1303">IFERROR(IF(CEILING($H666*I643,1)=0,"",CEILING($H666*I643,1)),"")</f>
        <v/>
      </c>
      <c r="J666" s="145">
        <f t="shared" si="1303"/>
        <v>1</v>
      </c>
      <c r="K666" s="145" t="str">
        <f t="shared" si="1303"/>
        <v/>
      </c>
      <c r="L666" s="145" t="str">
        <f t="shared" ref="L666" si="1304">IFERROR(IF(CEILING($H666*L643,1)=0,"",CEILING($H666*L643,1)),"")</f>
        <v/>
      </c>
      <c r="M666" s="145">
        <f t="shared" si="1303"/>
        <v>2</v>
      </c>
      <c r="N666" s="145" t="str">
        <f t="shared" si="1303"/>
        <v/>
      </c>
      <c r="O666" s="145">
        <f t="shared" si="1303"/>
        <v>2</v>
      </c>
      <c r="P666" s="145">
        <f t="shared" si="1303"/>
        <v>1</v>
      </c>
      <c r="Q666" s="145">
        <f t="shared" si="1303"/>
        <v>1</v>
      </c>
      <c r="R666" s="167" t="str">
        <f t="shared" si="1303"/>
        <v/>
      </c>
    </row>
    <row r="667" spans="1:18" x14ac:dyDescent="0.2">
      <c r="A667" s="118">
        <v>20</v>
      </c>
      <c r="B667" s="75">
        <v>641</v>
      </c>
      <c r="C667" s="143"/>
      <c r="D667" s="144" t="s">
        <v>175</v>
      </c>
      <c r="E667" s="153">
        <f t="shared" si="1269"/>
        <v>30</v>
      </c>
      <c r="F667" s="153">
        <f t="shared" si="1270"/>
        <v>1</v>
      </c>
      <c r="G667" s="145">
        <f t="shared" si="1263"/>
        <v>9.6</v>
      </c>
      <c r="H667" s="160">
        <f t="shared" si="1266"/>
        <v>9.6</v>
      </c>
      <c r="I667" s="166" t="str">
        <f t="shared" ref="I667:R667" si="1305">IFERROR(IF(CEILING($H667*I643,1)=0,"",CEILING($H667*I643,1)),"")</f>
        <v/>
      </c>
      <c r="J667" s="145">
        <f t="shared" si="1305"/>
        <v>2</v>
      </c>
      <c r="K667" s="145" t="str">
        <f t="shared" si="1305"/>
        <v/>
      </c>
      <c r="L667" s="145" t="str">
        <f t="shared" ref="L667" si="1306">IFERROR(IF(CEILING($H667*L643,1)=0,"",CEILING($H667*L643,1)),"")</f>
        <v/>
      </c>
      <c r="M667" s="145">
        <f t="shared" si="1305"/>
        <v>3</v>
      </c>
      <c r="N667" s="145" t="str">
        <f t="shared" si="1305"/>
        <v/>
      </c>
      <c r="O667" s="145">
        <f t="shared" si="1305"/>
        <v>3</v>
      </c>
      <c r="P667" s="145">
        <f t="shared" si="1305"/>
        <v>2</v>
      </c>
      <c r="Q667" s="145">
        <f t="shared" si="1305"/>
        <v>1</v>
      </c>
      <c r="R667" s="167" t="str">
        <f t="shared" si="1305"/>
        <v/>
      </c>
    </row>
    <row r="668" spans="1:18" x14ac:dyDescent="0.2">
      <c r="A668" s="118">
        <v>21</v>
      </c>
      <c r="B668" s="75">
        <v>642</v>
      </c>
      <c r="C668" s="143"/>
      <c r="D668" s="144" t="s">
        <v>176</v>
      </c>
      <c r="E668" s="153">
        <f t="shared" si="1269"/>
        <v>30</v>
      </c>
      <c r="F668" s="153">
        <f t="shared" si="1270"/>
        <v>1</v>
      </c>
      <c r="G668" s="145">
        <f t="shared" si="1263"/>
        <v>24</v>
      </c>
      <c r="H668" s="160">
        <f t="shared" si="1266"/>
        <v>24</v>
      </c>
      <c r="I668" s="166" t="str">
        <f t="shared" ref="I668:R668" si="1307">IFERROR(IF(CEILING($H668*I643,1)=0,"",CEILING($H668*I643,1)),"")</f>
        <v/>
      </c>
      <c r="J668" s="145">
        <f t="shared" si="1307"/>
        <v>5</v>
      </c>
      <c r="K668" s="145" t="str">
        <f t="shared" si="1307"/>
        <v/>
      </c>
      <c r="L668" s="145" t="str">
        <f t="shared" ref="L668" si="1308">IFERROR(IF(CEILING($H668*L643,1)=0,"",CEILING($H668*L643,1)),"")</f>
        <v/>
      </c>
      <c r="M668" s="145">
        <f t="shared" si="1307"/>
        <v>8</v>
      </c>
      <c r="N668" s="145" t="str">
        <f t="shared" si="1307"/>
        <v/>
      </c>
      <c r="O668" s="145">
        <f t="shared" si="1307"/>
        <v>8</v>
      </c>
      <c r="P668" s="145">
        <f t="shared" si="1307"/>
        <v>5</v>
      </c>
      <c r="Q668" s="145">
        <f t="shared" si="1307"/>
        <v>3</v>
      </c>
      <c r="R668" s="167" t="str">
        <f t="shared" si="1307"/>
        <v/>
      </c>
    </row>
    <row r="669" spans="1:18" x14ac:dyDescent="0.2">
      <c r="A669" s="118">
        <v>22</v>
      </c>
      <c r="B669" s="75">
        <v>643</v>
      </c>
      <c r="C669" s="143"/>
      <c r="D669" s="144" t="s">
        <v>177</v>
      </c>
      <c r="E669" s="153">
        <f t="shared" si="1269"/>
        <v>30</v>
      </c>
      <c r="F669" s="153">
        <f t="shared" si="1270"/>
        <v>1</v>
      </c>
      <c r="G669" s="145">
        <f t="shared" si="1263"/>
        <v>4.8</v>
      </c>
      <c r="H669" s="160">
        <f t="shared" si="1266"/>
        <v>4.8</v>
      </c>
      <c r="I669" s="166" t="str">
        <f t="shared" ref="I669:R669" si="1309">IFERROR(IF(CEILING($H669*I643,1)=0,"",CEILING($H669*I643,1)),"")</f>
        <v/>
      </c>
      <c r="J669" s="145">
        <f t="shared" si="1309"/>
        <v>1</v>
      </c>
      <c r="K669" s="145" t="str">
        <f t="shared" si="1309"/>
        <v/>
      </c>
      <c r="L669" s="145" t="str">
        <f t="shared" ref="L669" si="1310">IFERROR(IF(CEILING($H669*L643,1)=0,"",CEILING($H669*L643,1)),"")</f>
        <v/>
      </c>
      <c r="M669" s="145">
        <f t="shared" si="1309"/>
        <v>2</v>
      </c>
      <c r="N669" s="145" t="str">
        <f t="shared" si="1309"/>
        <v/>
      </c>
      <c r="O669" s="145">
        <f t="shared" si="1309"/>
        <v>2</v>
      </c>
      <c r="P669" s="145">
        <f t="shared" si="1309"/>
        <v>1</v>
      </c>
      <c r="Q669" s="145">
        <f t="shared" si="1309"/>
        <v>1</v>
      </c>
      <c r="R669" s="167" t="str">
        <f t="shared" si="1309"/>
        <v/>
      </c>
    </row>
    <row r="670" spans="1:18" x14ac:dyDescent="0.2">
      <c r="A670" s="118">
        <v>23</v>
      </c>
      <c r="B670" s="75">
        <v>644</v>
      </c>
      <c r="C670" s="143"/>
      <c r="D670" s="144" t="s">
        <v>178</v>
      </c>
      <c r="E670" s="153">
        <f t="shared" si="1269"/>
        <v>30</v>
      </c>
      <c r="F670" s="153">
        <f t="shared" si="1270"/>
        <v>1</v>
      </c>
      <c r="G670" s="145">
        <f t="shared" si="1263"/>
        <v>4.8</v>
      </c>
      <c r="H670" s="160">
        <f t="shared" si="1266"/>
        <v>4.8</v>
      </c>
      <c r="I670" s="166" t="str">
        <f t="shared" ref="I670:R670" si="1311">IFERROR(IF(CEILING($H670*I643,1)=0,"",CEILING($H670*I643,1)),"")</f>
        <v/>
      </c>
      <c r="J670" s="145">
        <f t="shared" si="1311"/>
        <v>1</v>
      </c>
      <c r="K670" s="145" t="str">
        <f t="shared" si="1311"/>
        <v/>
      </c>
      <c r="L670" s="145" t="str">
        <f t="shared" ref="L670" si="1312">IFERROR(IF(CEILING($H670*L643,1)=0,"",CEILING($H670*L643,1)),"")</f>
        <v/>
      </c>
      <c r="M670" s="145">
        <f t="shared" si="1311"/>
        <v>2</v>
      </c>
      <c r="N670" s="145" t="str">
        <f t="shared" si="1311"/>
        <v/>
      </c>
      <c r="O670" s="145">
        <f t="shared" si="1311"/>
        <v>2</v>
      </c>
      <c r="P670" s="145">
        <f t="shared" si="1311"/>
        <v>1</v>
      </c>
      <c r="Q670" s="145">
        <f t="shared" si="1311"/>
        <v>1</v>
      </c>
      <c r="R670" s="167" t="str">
        <f t="shared" si="1311"/>
        <v/>
      </c>
    </row>
    <row r="671" spans="1:18" x14ac:dyDescent="0.2">
      <c r="A671" s="118">
        <v>24</v>
      </c>
      <c r="B671" s="75">
        <v>645</v>
      </c>
      <c r="C671" s="143"/>
      <c r="D671" s="144" t="s">
        <v>179</v>
      </c>
      <c r="E671" s="153">
        <f t="shared" si="1269"/>
        <v>30</v>
      </c>
      <c r="F671" s="153">
        <f t="shared" si="1270"/>
        <v>1</v>
      </c>
      <c r="G671" s="145">
        <f t="shared" si="1263"/>
        <v>24</v>
      </c>
      <c r="H671" s="160">
        <f t="shared" si="1266"/>
        <v>24</v>
      </c>
      <c r="I671" s="166" t="str">
        <f t="shared" ref="I671:R671" si="1313">IFERROR(IF(CEILING($H671*I643,1)=0,"",CEILING($H671*I643,1)),"")</f>
        <v/>
      </c>
      <c r="J671" s="145">
        <f t="shared" si="1313"/>
        <v>5</v>
      </c>
      <c r="K671" s="145" t="str">
        <f t="shared" si="1313"/>
        <v/>
      </c>
      <c r="L671" s="145" t="str">
        <f t="shared" ref="L671" si="1314">IFERROR(IF(CEILING($H671*L643,1)=0,"",CEILING($H671*L643,1)),"")</f>
        <v/>
      </c>
      <c r="M671" s="145">
        <f t="shared" si="1313"/>
        <v>8</v>
      </c>
      <c r="N671" s="145" t="str">
        <f t="shared" si="1313"/>
        <v/>
      </c>
      <c r="O671" s="145">
        <f t="shared" si="1313"/>
        <v>8</v>
      </c>
      <c r="P671" s="145">
        <f t="shared" si="1313"/>
        <v>5</v>
      </c>
      <c r="Q671" s="145">
        <f t="shared" si="1313"/>
        <v>3</v>
      </c>
      <c r="R671" s="167" t="str">
        <f t="shared" si="1313"/>
        <v/>
      </c>
    </row>
    <row r="672" spans="1:18" x14ac:dyDescent="0.2">
      <c r="A672" s="118">
        <v>25</v>
      </c>
      <c r="B672" s="75">
        <v>646</v>
      </c>
      <c r="C672" s="143"/>
      <c r="D672" s="144" t="s">
        <v>180</v>
      </c>
      <c r="E672" s="153">
        <f t="shared" si="1269"/>
        <v>30</v>
      </c>
      <c r="F672" s="153">
        <f t="shared" si="1270"/>
        <v>1</v>
      </c>
      <c r="G672" s="145">
        <f t="shared" si="1263"/>
        <v>9.6</v>
      </c>
      <c r="H672" s="160">
        <f t="shared" si="1266"/>
        <v>9.6</v>
      </c>
      <c r="I672" s="166" t="str">
        <f t="shared" ref="I672:R672" si="1315">IFERROR(IF(CEILING($H672*I643,1)=0,"",CEILING($H672*I643,1)),"")</f>
        <v/>
      </c>
      <c r="J672" s="145">
        <f t="shared" si="1315"/>
        <v>2</v>
      </c>
      <c r="K672" s="145" t="str">
        <f t="shared" si="1315"/>
        <v/>
      </c>
      <c r="L672" s="145" t="str">
        <f t="shared" ref="L672" si="1316">IFERROR(IF(CEILING($H672*L643,1)=0,"",CEILING($H672*L643,1)),"")</f>
        <v/>
      </c>
      <c r="M672" s="145">
        <f t="shared" si="1315"/>
        <v>3</v>
      </c>
      <c r="N672" s="145" t="str">
        <f t="shared" si="1315"/>
        <v/>
      </c>
      <c r="O672" s="145">
        <f t="shared" si="1315"/>
        <v>3</v>
      </c>
      <c r="P672" s="145">
        <f t="shared" si="1315"/>
        <v>2</v>
      </c>
      <c r="Q672" s="145">
        <f t="shared" si="1315"/>
        <v>1</v>
      </c>
      <c r="R672" s="167" t="str">
        <f t="shared" si="1315"/>
        <v/>
      </c>
    </row>
    <row r="673" spans="1:23" x14ac:dyDescent="0.2">
      <c r="A673" s="118">
        <v>26</v>
      </c>
      <c r="B673" s="75">
        <v>647</v>
      </c>
      <c r="C673" s="143"/>
      <c r="D673" s="144" t="s">
        <v>181</v>
      </c>
      <c r="E673" s="153">
        <f t="shared" si="1269"/>
        <v>30</v>
      </c>
      <c r="F673" s="153">
        <f t="shared" si="1270"/>
        <v>1</v>
      </c>
      <c r="G673" s="145">
        <f t="shared" si="1263"/>
        <v>14.4</v>
      </c>
      <c r="H673" s="160">
        <f t="shared" si="1266"/>
        <v>14.4</v>
      </c>
      <c r="I673" s="166" t="str">
        <f t="shared" ref="I673:R673" si="1317">IFERROR(IF(CEILING($H673*I643,1)=0,"",CEILING($H673*I643,1)),"")</f>
        <v/>
      </c>
      <c r="J673" s="145">
        <f t="shared" si="1317"/>
        <v>3</v>
      </c>
      <c r="K673" s="145" t="str">
        <f t="shared" si="1317"/>
        <v/>
      </c>
      <c r="L673" s="145" t="str">
        <f t="shared" ref="L673" si="1318">IFERROR(IF(CEILING($H673*L643,1)=0,"",CEILING($H673*L643,1)),"")</f>
        <v/>
      </c>
      <c r="M673" s="145">
        <f t="shared" si="1317"/>
        <v>5</v>
      </c>
      <c r="N673" s="145" t="str">
        <f t="shared" si="1317"/>
        <v/>
      </c>
      <c r="O673" s="145">
        <f t="shared" si="1317"/>
        <v>5</v>
      </c>
      <c r="P673" s="145">
        <f t="shared" si="1317"/>
        <v>3</v>
      </c>
      <c r="Q673" s="145">
        <f t="shared" si="1317"/>
        <v>2</v>
      </c>
      <c r="R673" s="167" t="str">
        <f t="shared" si="1317"/>
        <v/>
      </c>
    </row>
    <row r="674" spans="1:23" x14ac:dyDescent="0.2">
      <c r="A674" s="118">
        <v>27</v>
      </c>
      <c r="B674" s="75">
        <v>648</v>
      </c>
      <c r="C674" s="143"/>
      <c r="D674" s="144" t="s">
        <v>182</v>
      </c>
      <c r="E674" s="153">
        <f t="shared" si="1269"/>
        <v>30</v>
      </c>
      <c r="F674" s="153">
        <f t="shared" si="1270"/>
        <v>1</v>
      </c>
      <c r="G674" s="145">
        <f t="shared" si="1263"/>
        <v>24</v>
      </c>
      <c r="H674" s="160">
        <f t="shared" si="1266"/>
        <v>24</v>
      </c>
      <c r="I674" s="166" t="str">
        <f t="shared" ref="I674:R674" si="1319">IFERROR(IF(CEILING($H674*I643,1)=0,"",CEILING($H674*I643,1)),"")</f>
        <v/>
      </c>
      <c r="J674" s="145">
        <f t="shared" si="1319"/>
        <v>5</v>
      </c>
      <c r="K674" s="145" t="str">
        <f t="shared" si="1319"/>
        <v/>
      </c>
      <c r="L674" s="145" t="str">
        <f t="shared" ref="L674" si="1320">IFERROR(IF(CEILING($H674*L643,1)=0,"",CEILING($H674*L643,1)),"")</f>
        <v/>
      </c>
      <c r="M674" s="145">
        <f t="shared" si="1319"/>
        <v>8</v>
      </c>
      <c r="N674" s="145" t="str">
        <f t="shared" si="1319"/>
        <v/>
      </c>
      <c r="O674" s="145">
        <f t="shared" si="1319"/>
        <v>8</v>
      </c>
      <c r="P674" s="145">
        <f t="shared" si="1319"/>
        <v>5</v>
      </c>
      <c r="Q674" s="145">
        <f t="shared" si="1319"/>
        <v>3</v>
      </c>
      <c r="R674" s="167" t="str">
        <f t="shared" si="1319"/>
        <v/>
      </c>
    </row>
    <row r="675" spans="1:23" x14ac:dyDescent="0.2">
      <c r="A675" s="118">
        <v>28</v>
      </c>
      <c r="B675" s="75">
        <v>649</v>
      </c>
      <c r="C675" s="143"/>
      <c r="D675" s="144" t="s">
        <v>183</v>
      </c>
      <c r="E675" s="153">
        <f t="shared" si="1269"/>
        <v>30</v>
      </c>
      <c r="F675" s="153">
        <f t="shared" si="1270"/>
        <v>1</v>
      </c>
      <c r="G675" s="145">
        <f t="shared" si="1263"/>
        <v>6</v>
      </c>
      <c r="H675" s="160">
        <f t="shared" si="1266"/>
        <v>6</v>
      </c>
      <c r="I675" s="166" t="str">
        <f t="shared" ref="I675:R675" si="1321">IFERROR(IF(CEILING($H675*I643,1)=0,"",CEILING($H675*I643,1)),"")</f>
        <v/>
      </c>
      <c r="J675" s="145">
        <f t="shared" si="1321"/>
        <v>2</v>
      </c>
      <c r="K675" s="145" t="str">
        <f t="shared" si="1321"/>
        <v/>
      </c>
      <c r="L675" s="145" t="str">
        <f t="shared" ref="L675" si="1322">IFERROR(IF(CEILING($H675*L643,1)=0,"",CEILING($H675*L643,1)),"")</f>
        <v/>
      </c>
      <c r="M675" s="145">
        <f t="shared" si="1321"/>
        <v>2</v>
      </c>
      <c r="N675" s="145" t="str">
        <f t="shared" si="1321"/>
        <v/>
      </c>
      <c r="O675" s="145">
        <f t="shared" si="1321"/>
        <v>2</v>
      </c>
      <c r="P675" s="145">
        <f t="shared" si="1321"/>
        <v>2</v>
      </c>
      <c r="Q675" s="145">
        <f t="shared" si="1321"/>
        <v>1</v>
      </c>
      <c r="R675" s="167" t="str">
        <f t="shared" si="1321"/>
        <v/>
      </c>
    </row>
    <row r="676" spans="1:23" x14ac:dyDescent="0.2">
      <c r="A676" s="118">
        <v>29</v>
      </c>
      <c r="B676" s="75">
        <v>650</v>
      </c>
      <c r="C676" s="143"/>
      <c r="D676" s="144" t="s">
        <v>184</v>
      </c>
      <c r="E676" s="153">
        <f t="shared" si="1269"/>
        <v>30</v>
      </c>
      <c r="F676" s="153">
        <f t="shared" si="1270"/>
        <v>1</v>
      </c>
      <c r="G676" s="145">
        <f t="shared" si="1263"/>
        <v>14.4</v>
      </c>
      <c r="H676" s="160">
        <f t="shared" si="1266"/>
        <v>14.4</v>
      </c>
      <c r="I676" s="166" t="str">
        <f t="shared" ref="I676:R676" si="1323">IFERROR(IF(CEILING($H676*I643,1)=0,"",CEILING($H676*I643,1)),"")</f>
        <v/>
      </c>
      <c r="J676" s="145">
        <f t="shared" si="1323"/>
        <v>3</v>
      </c>
      <c r="K676" s="145" t="str">
        <f t="shared" si="1323"/>
        <v/>
      </c>
      <c r="L676" s="145" t="str">
        <f t="shared" ref="L676" si="1324">IFERROR(IF(CEILING($H676*L643,1)=0,"",CEILING($H676*L643,1)),"")</f>
        <v/>
      </c>
      <c r="M676" s="145">
        <f t="shared" si="1323"/>
        <v>5</v>
      </c>
      <c r="N676" s="145" t="str">
        <f t="shared" si="1323"/>
        <v/>
      </c>
      <c r="O676" s="145">
        <f t="shared" si="1323"/>
        <v>5</v>
      </c>
      <c r="P676" s="145">
        <f t="shared" si="1323"/>
        <v>3</v>
      </c>
      <c r="Q676" s="145">
        <f t="shared" si="1323"/>
        <v>2</v>
      </c>
      <c r="R676" s="167" t="str">
        <f t="shared" si="1323"/>
        <v/>
      </c>
    </row>
    <row r="677" spans="1:23" x14ac:dyDescent="0.2">
      <c r="A677" s="118">
        <v>30</v>
      </c>
      <c r="B677" s="75">
        <v>651</v>
      </c>
      <c r="C677" s="143"/>
      <c r="D677" s="144" t="s">
        <v>185</v>
      </c>
      <c r="E677" s="153">
        <f t="shared" si="1269"/>
        <v>30</v>
      </c>
      <c r="F677" s="153">
        <f t="shared" si="1270"/>
        <v>1</v>
      </c>
      <c r="G677" s="145">
        <f t="shared" si="1263"/>
        <v>24</v>
      </c>
      <c r="H677" s="160">
        <f t="shared" si="1266"/>
        <v>24</v>
      </c>
      <c r="I677" s="166" t="str">
        <f t="shared" ref="I677:R677" si="1325">IFERROR(IF(CEILING($H677*I643,1)=0,"",CEILING($H677*I643,1)),"")</f>
        <v/>
      </c>
      <c r="J677" s="145">
        <f t="shared" si="1325"/>
        <v>5</v>
      </c>
      <c r="K677" s="145" t="str">
        <f t="shared" si="1325"/>
        <v/>
      </c>
      <c r="L677" s="145" t="str">
        <f t="shared" ref="L677" si="1326">IFERROR(IF(CEILING($H677*L643,1)=0,"",CEILING($H677*L643,1)),"")</f>
        <v/>
      </c>
      <c r="M677" s="145">
        <f t="shared" si="1325"/>
        <v>8</v>
      </c>
      <c r="N677" s="145" t="str">
        <f t="shared" si="1325"/>
        <v/>
      </c>
      <c r="O677" s="145">
        <f t="shared" si="1325"/>
        <v>8</v>
      </c>
      <c r="P677" s="145">
        <f t="shared" si="1325"/>
        <v>5</v>
      </c>
      <c r="Q677" s="145">
        <f t="shared" si="1325"/>
        <v>3</v>
      </c>
      <c r="R677" s="167" t="str">
        <f t="shared" si="1325"/>
        <v/>
      </c>
    </row>
    <row r="678" spans="1:23" x14ac:dyDescent="0.2">
      <c r="A678" s="118">
        <v>31</v>
      </c>
      <c r="B678" s="75">
        <v>652</v>
      </c>
      <c r="C678" s="143"/>
      <c r="D678" s="144" t="s">
        <v>186</v>
      </c>
      <c r="E678" s="153">
        <f t="shared" si="1269"/>
        <v>30</v>
      </c>
      <c r="F678" s="153">
        <f t="shared" si="1270"/>
        <v>1</v>
      </c>
      <c r="G678" s="145">
        <f t="shared" si="1263"/>
        <v>9.6</v>
      </c>
      <c r="H678" s="160">
        <f t="shared" si="1266"/>
        <v>9.6</v>
      </c>
      <c r="I678" s="166" t="str">
        <f t="shared" ref="I678:R678" si="1327">IFERROR(IF(CEILING($H678*I643,1)=0,"",CEILING($H678*I643,1)),"")</f>
        <v/>
      </c>
      <c r="J678" s="145">
        <f t="shared" si="1327"/>
        <v>2</v>
      </c>
      <c r="K678" s="145" t="str">
        <f t="shared" si="1327"/>
        <v/>
      </c>
      <c r="L678" s="145" t="str">
        <f t="shared" ref="L678" si="1328">IFERROR(IF(CEILING($H678*L643,1)=0,"",CEILING($H678*L643,1)),"")</f>
        <v/>
      </c>
      <c r="M678" s="145">
        <f t="shared" si="1327"/>
        <v>3</v>
      </c>
      <c r="N678" s="145" t="str">
        <f t="shared" si="1327"/>
        <v/>
      </c>
      <c r="O678" s="145">
        <f t="shared" si="1327"/>
        <v>3</v>
      </c>
      <c r="P678" s="145">
        <f t="shared" si="1327"/>
        <v>2</v>
      </c>
      <c r="Q678" s="145">
        <f t="shared" si="1327"/>
        <v>1</v>
      </c>
      <c r="R678" s="167" t="str">
        <f t="shared" si="1327"/>
        <v/>
      </c>
    </row>
    <row r="679" spans="1:23" x14ac:dyDescent="0.2">
      <c r="A679" s="118">
        <v>32</v>
      </c>
      <c r="B679" s="75">
        <v>653</v>
      </c>
      <c r="C679" s="143"/>
      <c r="D679" s="144" t="s">
        <v>187</v>
      </c>
      <c r="E679" s="153">
        <f t="shared" si="1269"/>
        <v>30</v>
      </c>
      <c r="F679" s="153">
        <f t="shared" si="1270"/>
        <v>1</v>
      </c>
      <c r="G679" s="145">
        <f>E679*G638/E638</f>
        <v>19.2</v>
      </c>
      <c r="H679" s="160">
        <f t="shared" si="1266"/>
        <v>19.2</v>
      </c>
      <c r="I679" s="166" t="str">
        <f t="shared" ref="I679:R679" si="1329">IFERROR(IF(CEILING($H679*I643,1)=0,"",CEILING($H679*I643,1)),"")</f>
        <v/>
      </c>
      <c r="J679" s="145">
        <f t="shared" si="1329"/>
        <v>4</v>
      </c>
      <c r="K679" s="145" t="str">
        <f t="shared" si="1329"/>
        <v/>
      </c>
      <c r="L679" s="145" t="str">
        <f t="shared" ref="L679" si="1330">IFERROR(IF(CEILING($H679*L643,1)=0,"",CEILING($H679*L643,1)),"")</f>
        <v/>
      </c>
      <c r="M679" s="145">
        <f t="shared" si="1329"/>
        <v>6</v>
      </c>
      <c r="N679" s="145" t="str">
        <f t="shared" si="1329"/>
        <v/>
      </c>
      <c r="O679" s="145">
        <f t="shared" si="1329"/>
        <v>6</v>
      </c>
      <c r="P679" s="145">
        <f t="shared" si="1329"/>
        <v>4</v>
      </c>
      <c r="Q679" s="145">
        <f t="shared" si="1329"/>
        <v>2</v>
      </c>
      <c r="R679" s="167" t="str">
        <f t="shared" si="1329"/>
        <v/>
      </c>
    </row>
    <row r="680" spans="1:23" x14ac:dyDescent="0.2">
      <c r="A680" s="118">
        <v>33</v>
      </c>
      <c r="B680" s="75">
        <v>654</v>
      </c>
      <c r="C680" s="143"/>
      <c r="D680" s="144" t="s">
        <v>188</v>
      </c>
      <c r="E680" s="153">
        <f t="shared" si="1269"/>
        <v>30</v>
      </c>
      <c r="F680" s="153">
        <f t="shared" si="1270"/>
        <v>1</v>
      </c>
      <c r="G680" s="145">
        <f>E680*G639/E639</f>
        <v>14.4</v>
      </c>
      <c r="H680" s="160">
        <f t="shared" si="1266"/>
        <v>14.4</v>
      </c>
      <c r="I680" s="166" t="str">
        <f t="shared" ref="I680:R680" si="1331">IFERROR(IF(CEILING($H680*I643,1)=0,"",CEILING($H680*I643,1)),"")</f>
        <v/>
      </c>
      <c r="J680" s="145">
        <f t="shared" si="1331"/>
        <v>3</v>
      </c>
      <c r="K680" s="145" t="str">
        <f t="shared" si="1331"/>
        <v/>
      </c>
      <c r="L680" s="145" t="str">
        <f t="shared" ref="L680" si="1332">IFERROR(IF(CEILING($H680*L643,1)=0,"",CEILING($H680*L643,1)),"")</f>
        <v/>
      </c>
      <c r="M680" s="145">
        <f t="shared" si="1331"/>
        <v>5</v>
      </c>
      <c r="N680" s="145" t="str">
        <f t="shared" si="1331"/>
        <v/>
      </c>
      <c r="O680" s="145">
        <f t="shared" si="1331"/>
        <v>5</v>
      </c>
      <c r="P680" s="145">
        <f t="shared" si="1331"/>
        <v>3</v>
      </c>
      <c r="Q680" s="145">
        <f t="shared" si="1331"/>
        <v>2</v>
      </c>
      <c r="R680" s="167" t="str">
        <f t="shared" si="1331"/>
        <v/>
      </c>
    </row>
    <row r="681" spans="1:23" x14ac:dyDescent="0.2">
      <c r="A681" s="118">
        <v>34</v>
      </c>
      <c r="B681" s="75">
        <v>655</v>
      </c>
      <c r="C681" s="143"/>
      <c r="D681" s="144" t="s">
        <v>189</v>
      </c>
      <c r="E681" s="153">
        <f t="shared" si="1269"/>
        <v>30</v>
      </c>
      <c r="F681" s="153">
        <f t="shared" si="1270"/>
        <v>1</v>
      </c>
      <c r="G681" s="145">
        <f>E681*G640/E640</f>
        <v>3.6</v>
      </c>
      <c r="H681" s="160">
        <f t="shared" si="1266"/>
        <v>3.6</v>
      </c>
      <c r="I681" s="166" t="str">
        <f t="shared" ref="I681:R681" si="1333">IFERROR(IF(CEILING($H681*I643,1)=0,"",CEILING($H681*I643,1)),"")</f>
        <v/>
      </c>
      <c r="J681" s="145">
        <f t="shared" si="1333"/>
        <v>1</v>
      </c>
      <c r="K681" s="145" t="str">
        <f t="shared" si="1333"/>
        <v/>
      </c>
      <c r="L681" s="145" t="str">
        <f t="shared" ref="L681" si="1334">IFERROR(IF(CEILING($H681*L643,1)=0,"",CEILING($H681*L643,1)),"")</f>
        <v/>
      </c>
      <c r="M681" s="145">
        <f t="shared" si="1333"/>
        <v>2</v>
      </c>
      <c r="N681" s="145" t="str">
        <f t="shared" si="1333"/>
        <v/>
      </c>
      <c r="O681" s="145">
        <f t="shared" si="1333"/>
        <v>2</v>
      </c>
      <c r="P681" s="145">
        <f t="shared" si="1333"/>
        <v>1</v>
      </c>
      <c r="Q681" s="145">
        <f t="shared" si="1333"/>
        <v>1</v>
      </c>
      <c r="R681" s="167" t="str">
        <f t="shared" si="1333"/>
        <v/>
      </c>
    </row>
    <row r="682" spans="1:23" ht="13.5" thickBot="1" x14ac:dyDescent="0.25">
      <c r="A682" s="146">
        <v>35</v>
      </c>
      <c r="B682" s="75">
        <v>656</v>
      </c>
      <c r="C682" s="147"/>
      <c r="D682" s="148" t="s">
        <v>190</v>
      </c>
      <c r="E682" s="153">
        <f t="shared" si="1269"/>
        <v>30</v>
      </c>
      <c r="F682" s="153">
        <f t="shared" si="1270"/>
        <v>1</v>
      </c>
      <c r="G682" s="145">
        <f>E682*G641/E641</f>
        <v>7.2</v>
      </c>
      <c r="H682" s="160">
        <f t="shared" si="1266"/>
        <v>7.2</v>
      </c>
      <c r="I682" s="168" t="str">
        <f t="shared" ref="I682:R682" si="1335">IFERROR(IF(CEILING($H682*I643,1)=0,"",CEILING($H682*I643,1)),"")</f>
        <v/>
      </c>
      <c r="J682" s="169">
        <f t="shared" si="1335"/>
        <v>2</v>
      </c>
      <c r="K682" s="169" t="str">
        <f t="shared" si="1335"/>
        <v/>
      </c>
      <c r="L682" s="169" t="str">
        <f t="shared" ref="L682" si="1336">IFERROR(IF(CEILING($H682*L643,1)=0,"",CEILING($H682*L643,1)),"")</f>
        <v/>
      </c>
      <c r="M682" s="169">
        <f t="shared" si="1335"/>
        <v>3</v>
      </c>
      <c r="N682" s="169" t="str">
        <f t="shared" si="1335"/>
        <v/>
      </c>
      <c r="O682" s="169">
        <f t="shared" si="1335"/>
        <v>3</v>
      </c>
      <c r="P682" s="169">
        <f t="shared" si="1335"/>
        <v>2</v>
      </c>
      <c r="Q682" s="169">
        <f t="shared" si="1335"/>
        <v>1</v>
      </c>
      <c r="R682" s="170" t="str">
        <f t="shared" si="1335"/>
        <v/>
      </c>
    </row>
    <row r="683" spans="1:23" ht="13.5" thickBot="1" x14ac:dyDescent="0.25">
      <c r="A683" s="204" t="s">
        <v>50</v>
      </c>
      <c r="B683" s="214">
        <v>657</v>
      </c>
      <c r="C683" s="249" t="str">
        <f>Feature_Plan!E27</f>
        <v>Temperature adaptation</v>
      </c>
      <c r="D683" s="207"/>
      <c r="E683" s="259">
        <v>30</v>
      </c>
      <c r="F683" s="259">
        <v>1.25</v>
      </c>
      <c r="G683" s="208"/>
      <c r="H683" s="209"/>
      <c r="I683" s="210" t="str">
        <f>IF(VLOOKUP($C683,Feature_Plan!$E$11:$R$40,Feature_Plan!I$1,0)=0,"",VLOOKUP($C683,Feature_Plan!$E$11:$R$40,Feature_Plan!I$1,0))</f>
        <v/>
      </c>
      <c r="J683" s="211">
        <f>IF(VLOOKUP($C683,Feature_Plan!$E$11:$R$40,Feature_Plan!J$1,0)=0,"",VLOOKUP($C683,Feature_Plan!$E$11:$R$40,Feature_Plan!J$1,0))</f>
        <v>0.2</v>
      </c>
      <c r="K683" s="211" t="str">
        <f>IF(VLOOKUP($C683,Feature_Plan!$E$11:$R$40,Feature_Plan!K$1,0)=0,"",VLOOKUP($C683,Feature_Plan!$E$11:$R$40,Feature_Plan!K$1,0))</f>
        <v/>
      </c>
      <c r="L683" s="211" t="str">
        <f>IF(VLOOKUP($C683,Feature_Plan!$E$11:$R$40,Feature_Plan!L$1,0)=0,"",VLOOKUP($C683,Feature_Plan!$E$11:$R$40,Feature_Plan!L$1,0))</f>
        <v/>
      </c>
      <c r="M683" s="211">
        <f>IF(VLOOKUP($C683,Feature_Plan!$E$11:$R$40,Feature_Plan!M$1,0)=0,"",VLOOKUP($C683,Feature_Plan!$E$11:$R$40,Feature_Plan!M$1,0))</f>
        <v>0.5</v>
      </c>
      <c r="N683" s="211" t="str">
        <f>IF(VLOOKUP($C683,Feature_Plan!$E$11:$R$40,Feature_Plan!N$1,0)=0,"",VLOOKUP($C683,Feature_Plan!$E$11:$R$40,Feature_Plan!N$1,0))</f>
        <v/>
      </c>
      <c r="O683" s="211">
        <f>IF(VLOOKUP($C683,Feature_Plan!$E$11:$R$40,Feature_Plan!O$1,0)=0,"",VLOOKUP($C683,Feature_Plan!$E$11:$R$40,Feature_Plan!O$1,0))</f>
        <v>0.8</v>
      </c>
      <c r="P683" s="211">
        <f>IF(VLOOKUP($C683,Feature_Plan!$E$11:$R$40,Feature_Plan!P$1,0)=0,"",VLOOKUP($C683,Feature_Plan!$E$11:$R$40,Feature_Plan!P$1,0))</f>
        <v>1</v>
      </c>
      <c r="Q683" s="211">
        <f>IF(VLOOKUP($C683,Feature_Plan!$E$11:$R$40,Feature_Plan!Q$1,0)=0,"",VLOOKUP($C683,Feature_Plan!$E$11:$R$40,Feature_Plan!Q$1,0))</f>
        <v>1.1000000000000001</v>
      </c>
      <c r="R683" s="212">
        <f>IF(VLOOKUP($C683,Feature_Plan!$E$11:$R$40,Feature_Plan!R$1,0)=0,"",VLOOKUP($C683,Feature_Plan!$E$11:$R$40,Feature_Plan!R$1,0))</f>
        <v>1.2</v>
      </c>
      <c r="V683" s="136">
        <v>878410</v>
      </c>
      <c r="W683" s="136" t="s">
        <v>133</v>
      </c>
    </row>
    <row r="684" spans="1:23" x14ac:dyDescent="0.2">
      <c r="A684" s="213" t="s">
        <v>154</v>
      </c>
      <c r="B684" s="214">
        <v>658</v>
      </c>
      <c r="C684" s="250"/>
      <c r="D684" s="216"/>
      <c r="E684" s="217"/>
      <c r="F684" s="216"/>
      <c r="G684" s="251"/>
      <c r="H684" s="252"/>
      <c r="I684" s="220" t="str">
        <f>IF(I683="","",I683)</f>
        <v/>
      </c>
      <c r="J684" s="218">
        <f>IF(J683="","",J683-(SUM($I684:I684)))</f>
        <v>0.2</v>
      </c>
      <c r="K684" s="218" t="str">
        <f>IF(K683="","",K683-(SUM($I684:J684)))</f>
        <v/>
      </c>
      <c r="L684" s="218" t="str">
        <f>IF(L683="","",L683-(SUM($I684:K684)))</f>
        <v/>
      </c>
      <c r="M684" s="218">
        <f>IF(M683="","",M683-(SUM($I684:L684)))</f>
        <v>0.3</v>
      </c>
      <c r="N684" s="218" t="str">
        <f>IF(N683="","",N683-(SUM($I684:M684)))</f>
        <v/>
      </c>
      <c r="O684" s="218">
        <f>IF(O683="","",O683-(SUM($I684:N684)))</f>
        <v>0.30000000000000004</v>
      </c>
      <c r="P684" s="218">
        <f>IF(P683="","",P683-(SUM($I684:O684)))</f>
        <v>0.19999999999999996</v>
      </c>
      <c r="Q684" s="218">
        <f>IF(Q683="","",Q683-(SUM($I684:P684)))</f>
        <v>0.10000000000000009</v>
      </c>
      <c r="R684" s="221">
        <f>IF(R683="","",R683-(SUM($I684:Q684)))</f>
        <v>9.9999999999999867E-2</v>
      </c>
    </row>
    <row r="685" spans="1:23" ht="13.5" thickBot="1" x14ac:dyDescent="0.25">
      <c r="A685" s="222" t="s">
        <v>155</v>
      </c>
      <c r="B685" s="214">
        <v>659</v>
      </c>
      <c r="C685" s="223"/>
      <c r="D685" s="224"/>
      <c r="E685" s="225"/>
      <c r="F685" s="224"/>
      <c r="G685" s="226">
        <f>SUM(G689:G723)</f>
        <v>331.20000000000005</v>
      </c>
      <c r="H685" s="227">
        <f>SUM(H689:H723)</f>
        <v>414</v>
      </c>
      <c r="I685" s="228">
        <f>SUM(I689:I723)</f>
        <v>0</v>
      </c>
      <c r="J685" s="226">
        <f t="shared" ref="J685:R685" si="1337">SUM(J689:J723)</f>
        <v>97</v>
      </c>
      <c r="K685" s="226">
        <f t="shared" si="1337"/>
        <v>0</v>
      </c>
      <c r="L685" s="226">
        <f t="shared" ref="L685:M685" si="1338">SUM(L689:L723)</f>
        <v>0</v>
      </c>
      <c r="M685" s="226">
        <f t="shared" si="1338"/>
        <v>137</v>
      </c>
      <c r="N685" s="226">
        <f t="shared" si="1337"/>
        <v>0</v>
      </c>
      <c r="O685" s="226">
        <f t="shared" si="1337"/>
        <v>137</v>
      </c>
      <c r="P685" s="226">
        <f t="shared" si="1337"/>
        <v>97</v>
      </c>
      <c r="Q685" s="226">
        <f t="shared" si="1337"/>
        <v>56</v>
      </c>
      <c r="R685" s="229">
        <f t="shared" si="1337"/>
        <v>56</v>
      </c>
      <c r="S685" s="67">
        <f>SUM(I685:R685)</f>
        <v>580</v>
      </c>
    </row>
    <row r="686" spans="1:23" x14ac:dyDescent="0.2">
      <c r="A686" s="230" t="s">
        <v>215</v>
      </c>
      <c r="B686" s="214">
        <v>660</v>
      </c>
      <c r="C686" s="262" t="str">
        <f>CONCATENATE(C683,"\",A686)</f>
        <v>Temperature adaptation\Sys Eng</v>
      </c>
      <c r="D686" s="231"/>
      <c r="E686" s="232"/>
      <c r="F686" s="231"/>
      <c r="G686" s="233">
        <f>SUM(G689:G701)</f>
        <v>50.4</v>
      </c>
      <c r="H686" s="234">
        <f t="shared" ref="H686:R686" si="1339">SUM(H689:H701)</f>
        <v>63</v>
      </c>
      <c r="I686" s="235">
        <f t="shared" si="1339"/>
        <v>0</v>
      </c>
      <c r="J686" s="233">
        <f t="shared" si="1339"/>
        <v>18</v>
      </c>
      <c r="K686" s="233">
        <f t="shared" si="1339"/>
        <v>0</v>
      </c>
      <c r="L686" s="233">
        <f t="shared" ref="L686:M686" si="1340">SUM(L689:L701)</f>
        <v>0</v>
      </c>
      <c r="M686" s="233">
        <f t="shared" si="1340"/>
        <v>24</v>
      </c>
      <c r="N686" s="233">
        <f t="shared" si="1339"/>
        <v>0</v>
      </c>
      <c r="O686" s="233">
        <f t="shared" si="1339"/>
        <v>24</v>
      </c>
      <c r="P686" s="233">
        <f t="shared" si="1339"/>
        <v>18</v>
      </c>
      <c r="Q686" s="233">
        <f t="shared" si="1339"/>
        <v>14</v>
      </c>
      <c r="R686" s="236">
        <f t="shared" si="1339"/>
        <v>14</v>
      </c>
      <c r="S686" s="67">
        <f>SUM(I686:R686)</f>
        <v>112</v>
      </c>
    </row>
    <row r="687" spans="1:23" x14ac:dyDescent="0.2">
      <c r="A687" s="237" t="s">
        <v>216</v>
      </c>
      <c r="B687" s="214">
        <v>661</v>
      </c>
      <c r="C687" s="263" t="str">
        <f>CONCATENATE(C683,"\",A687)</f>
        <v>Temperature adaptation\SW Dev</v>
      </c>
      <c r="D687" s="238"/>
      <c r="E687" s="239"/>
      <c r="F687" s="238"/>
      <c r="G687" s="240">
        <f>SUM(G702:G714)</f>
        <v>158.39999999999998</v>
      </c>
      <c r="H687" s="241">
        <f t="shared" ref="H687:R687" si="1341">SUM(H702:H714)</f>
        <v>198</v>
      </c>
      <c r="I687" s="242">
        <f t="shared" si="1341"/>
        <v>0</v>
      </c>
      <c r="J687" s="240">
        <f t="shared" si="1341"/>
        <v>46</v>
      </c>
      <c r="K687" s="240">
        <f t="shared" si="1341"/>
        <v>0</v>
      </c>
      <c r="L687" s="240">
        <f t="shared" ref="L687:M687" si="1342">SUM(L702:L714)</f>
        <v>0</v>
      </c>
      <c r="M687" s="240">
        <f t="shared" si="1342"/>
        <v>63</v>
      </c>
      <c r="N687" s="240">
        <f t="shared" si="1341"/>
        <v>0</v>
      </c>
      <c r="O687" s="240">
        <f t="shared" si="1341"/>
        <v>63</v>
      </c>
      <c r="P687" s="240">
        <f t="shared" si="1341"/>
        <v>46</v>
      </c>
      <c r="Q687" s="240">
        <f t="shared" si="1341"/>
        <v>24</v>
      </c>
      <c r="R687" s="243">
        <f t="shared" si="1341"/>
        <v>24</v>
      </c>
      <c r="S687" s="67">
        <f>SUM(I687:R687)</f>
        <v>266</v>
      </c>
    </row>
    <row r="688" spans="1:23" ht="13.5" thickBot="1" x14ac:dyDescent="0.25">
      <c r="A688" s="244" t="s">
        <v>92</v>
      </c>
      <c r="B688" s="214">
        <v>662</v>
      </c>
      <c r="C688" s="264" t="str">
        <f>CONCATENATE(C683,"\",A688)</f>
        <v>Temperature adaptation\Testing</v>
      </c>
      <c r="D688" s="245"/>
      <c r="E688" s="246"/>
      <c r="F688" s="245"/>
      <c r="G688" s="247">
        <f>SUM(G715:G723)</f>
        <v>122.4</v>
      </c>
      <c r="H688" s="248">
        <f t="shared" ref="H688:R688" si="1343">SUM(H715:H723)</f>
        <v>153</v>
      </c>
      <c r="I688" s="242">
        <f t="shared" si="1343"/>
        <v>0</v>
      </c>
      <c r="J688" s="240">
        <f t="shared" si="1343"/>
        <v>33</v>
      </c>
      <c r="K688" s="240">
        <f t="shared" si="1343"/>
        <v>0</v>
      </c>
      <c r="L688" s="240">
        <f t="shared" ref="L688:M688" si="1344">SUM(L715:L723)</f>
        <v>0</v>
      </c>
      <c r="M688" s="240">
        <f t="shared" si="1344"/>
        <v>50</v>
      </c>
      <c r="N688" s="240">
        <f t="shared" si="1343"/>
        <v>0</v>
      </c>
      <c r="O688" s="240">
        <f t="shared" si="1343"/>
        <v>50</v>
      </c>
      <c r="P688" s="240">
        <f t="shared" si="1343"/>
        <v>33</v>
      </c>
      <c r="Q688" s="240">
        <f t="shared" si="1343"/>
        <v>18</v>
      </c>
      <c r="R688" s="243">
        <f t="shared" si="1343"/>
        <v>18</v>
      </c>
      <c r="S688" s="67">
        <f>SUM(I688:R688)</f>
        <v>202</v>
      </c>
    </row>
    <row r="689" spans="1:18" x14ac:dyDescent="0.2">
      <c r="A689" s="139">
        <v>1</v>
      </c>
      <c r="B689" s="75">
        <v>663</v>
      </c>
      <c r="C689" s="140"/>
      <c r="D689" s="141" t="s">
        <v>156</v>
      </c>
      <c r="E689" s="153">
        <f>E683</f>
        <v>30</v>
      </c>
      <c r="F689" s="153">
        <f>F683</f>
        <v>1.25</v>
      </c>
      <c r="G689" s="145">
        <f t="shared" ref="G689:G719" si="1345">E689*G648/E648</f>
        <v>2.4</v>
      </c>
      <c r="H689" s="160">
        <f>G689*F689</f>
        <v>3</v>
      </c>
      <c r="I689" s="164" t="str">
        <f>IFERROR(IF(CEILING($H689*I684,1)=0,"",CEILING($H689*I684,1)),"")</f>
        <v/>
      </c>
      <c r="J689" s="150">
        <f t="shared" ref="J689:R689" si="1346">IFERROR(IF(CEILING($H689*J684,1)=0,"",CEILING($H689*J684,1)),"")</f>
        <v>1</v>
      </c>
      <c r="K689" s="150" t="str">
        <f t="shared" si="1346"/>
        <v/>
      </c>
      <c r="L689" s="150" t="str">
        <f t="shared" ref="L689" si="1347">IFERROR(IF(CEILING($H689*L684,1)=0,"",CEILING($H689*L684,1)),"")</f>
        <v/>
      </c>
      <c r="M689" s="150">
        <f t="shared" si="1346"/>
        <v>1</v>
      </c>
      <c r="N689" s="150" t="str">
        <f t="shared" si="1346"/>
        <v/>
      </c>
      <c r="O689" s="150">
        <f t="shared" si="1346"/>
        <v>1</v>
      </c>
      <c r="P689" s="150">
        <f t="shared" si="1346"/>
        <v>1</v>
      </c>
      <c r="Q689" s="150">
        <f t="shared" si="1346"/>
        <v>1</v>
      </c>
      <c r="R689" s="165">
        <f t="shared" si="1346"/>
        <v>1</v>
      </c>
    </row>
    <row r="690" spans="1:18" x14ac:dyDescent="0.2">
      <c r="A690" s="118">
        <v>2</v>
      </c>
      <c r="B690" s="75">
        <v>664</v>
      </c>
      <c r="C690" s="143"/>
      <c r="D690" s="144" t="s">
        <v>157</v>
      </c>
      <c r="E690" s="153">
        <f>E689</f>
        <v>30</v>
      </c>
      <c r="F690" s="153">
        <f>F689</f>
        <v>1.25</v>
      </c>
      <c r="G690" s="145">
        <f t="shared" si="1345"/>
        <v>4.8</v>
      </c>
      <c r="H690" s="160">
        <f t="shared" ref="H690:H723" si="1348">G690*F690</f>
        <v>6</v>
      </c>
      <c r="I690" s="166" t="str">
        <f>IFERROR(IF(CEILING($H690*I684,1)=0,"",CEILING($H690*I684,1)),"")</f>
        <v/>
      </c>
      <c r="J690" s="145">
        <f t="shared" ref="J690:R690" si="1349">IFERROR(IF(CEILING($H690*J684,1)=0,"",CEILING($H690*J684,1)),"")</f>
        <v>2</v>
      </c>
      <c r="K690" s="145" t="str">
        <f t="shared" si="1349"/>
        <v/>
      </c>
      <c r="L690" s="145" t="str">
        <f t="shared" ref="L690" si="1350">IFERROR(IF(CEILING($H690*L684,1)=0,"",CEILING($H690*L684,1)),"")</f>
        <v/>
      </c>
      <c r="M690" s="145">
        <f t="shared" si="1349"/>
        <v>2</v>
      </c>
      <c r="N690" s="145" t="str">
        <f t="shared" si="1349"/>
        <v/>
      </c>
      <c r="O690" s="145">
        <f t="shared" si="1349"/>
        <v>2</v>
      </c>
      <c r="P690" s="145">
        <f t="shared" si="1349"/>
        <v>2</v>
      </c>
      <c r="Q690" s="145">
        <f t="shared" si="1349"/>
        <v>1</v>
      </c>
      <c r="R690" s="167">
        <f t="shared" si="1349"/>
        <v>1</v>
      </c>
    </row>
    <row r="691" spans="1:18" x14ac:dyDescent="0.2">
      <c r="A691" s="118">
        <v>3</v>
      </c>
      <c r="B691" s="75">
        <v>665</v>
      </c>
      <c r="C691" s="143"/>
      <c r="D691" s="144" t="s">
        <v>158</v>
      </c>
      <c r="E691" s="153">
        <f t="shared" ref="E691:E723" si="1351">E690</f>
        <v>30</v>
      </c>
      <c r="F691" s="153">
        <f t="shared" ref="F691:F723" si="1352">F690</f>
        <v>1.25</v>
      </c>
      <c r="G691" s="145">
        <f t="shared" si="1345"/>
        <v>1.2</v>
      </c>
      <c r="H691" s="160">
        <f t="shared" si="1348"/>
        <v>1.5</v>
      </c>
      <c r="I691" s="166" t="str">
        <f>IFERROR(IF(CEILING($H691*I684,1)=0,"",CEILING($H691*I684,1)),"")</f>
        <v/>
      </c>
      <c r="J691" s="145">
        <f t="shared" ref="J691:R691" si="1353">IFERROR(IF(CEILING($H691*J684,1)=0,"",CEILING($H691*J684,1)),"")</f>
        <v>1</v>
      </c>
      <c r="K691" s="145" t="str">
        <f t="shared" si="1353"/>
        <v/>
      </c>
      <c r="L691" s="145" t="str">
        <f t="shared" ref="L691" si="1354">IFERROR(IF(CEILING($H691*L684,1)=0,"",CEILING($H691*L684,1)),"")</f>
        <v/>
      </c>
      <c r="M691" s="145">
        <f t="shared" si="1353"/>
        <v>1</v>
      </c>
      <c r="N691" s="145" t="str">
        <f t="shared" si="1353"/>
        <v/>
      </c>
      <c r="O691" s="145">
        <f t="shared" si="1353"/>
        <v>1</v>
      </c>
      <c r="P691" s="145">
        <f t="shared" si="1353"/>
        <v>1</v>
      </c>
      <c r="Q691" s="145">
        <f t="shared" si="1353"/>
        <v>1</v>
      </c>
      <c r="R691" s="167">
        <f t="shared" si="1353"/>
        <v>1</v>
      </c>
    </row>
    <row r="692" spans="1:18" x14ac:dyDescent="0.2">
      <c r="A692" s="118">
        <v>4</v>
      </c>
      <c r="B692" s="75">
        <v>666</v>
      </c>
      <c r="C692" s="143"/>
      <c r="D692" s="144" t="s">
        <v>159</v>
      </c>
      <c r="E692" s="153">
        <f t="shared" si="1351"/>
        <v>30</v>
      </c>
      <c r="F692" s="153">
        <f t="shared" si="1352"/>
        <v>1.25</v>
      </c>
      <c r="G692" s="145">
        <f t="shared" si="1345"/>
        <v>2.4</v>
      </c>
      <c r="H692" s="160">
        <f t="shared" si="1348"/>
        <v>3</v>
      </c>
      <c r="I692" s="166" t="str">
        <f>IFERROR(IF(CEILING($H692*I684,1)=0,"",CEILING($H692*I684,1)),"")</f>
        <v/>
      </c>
      <c r="J692" s="145">
        <f t="shared" ref="J692:R692" si="1355">IFERROR(IF(CEILING($H692*J684,1)=0,"",CEILING($H692*J684,1)),"")</f>
        <v>1</v>
      </c>
      <c r="K692" s="145" t="str">
        <f t="shared" si="1355"/>
        <v/>
      </c>
      <c r="L692" s="145" t="str">
        <f t="shared" ref="L692" si="1356">IFERROR(IF(CEILING($H692*L684,1)=0,"",CEILING($H692*L684,1)),"")</f>
        <v/>
      </c>
      <c r="M692" s="145">
        <f t="shared" si="1355"/>
        <v>1</v>
      </c>
      <c r="N692" s="145" t="str">
        <f t="shared" si="1355"/>
        <v/>
      </c>
      <c r="O692" s="145">
        <f t="shared" si="1355"/>
        <v>1</v>
      </c>
      <c r="P692" s="145">
        <f t="shared" si="1355"/>
        <v>1</v>
      </c>
      <c r="Q692" s="145">
        <f t="shared" si="1355"/>
        <v>1</v>
      </c>
      <c r="R692" s="167">
        <f t="shared" si="1355"/>
        <v>1</v>
      </c>
    </row>
    <row r="693" spans="1:18" x14ac:dyDescent="0.2">
      <c r="A693" s="118">
        <v>5</v>
      </c>
      <c r="B693" s="75">
        <v>667</v>
      </c>
      <c r="C693" s="143"/>
      <c r="D693" s="144" t="s">
        <v>160</v>
      </c>
      <c r="E693" s="153">
        <f t="shared" si="1351"/>
        <v>30</v>
      </c>
      <c r="F693" s="153">
        <f t="shared" si="1352"/>
        <v>1.25</v>
      </c>
      <c r="G693" s="145">
        <f t="shared" si="1345"/>
        <v>1.2</v>
      </c>
      <c r="H693" s="160">
        <f t="shared" si="1348"/>
        <v>1.5</v>
      </c>
      <c r="I693" s="166" t="str">
        <f>IFERROR(IF(CEILING($H693*I684,1)=0,"",CEILING($H693*I684,1)),"")</f>
        <v/>
      </c>
      <c r="J693" s="145">
        <f t="shared" ref="J693:R693" si="1357">IFERROR(IF(CEILING($H693*J684,1)=0,"",CEILING($H693*J684,1)),"")</f>
        <v>1</v>
      </c>
      <c r="K693" s="145" t="str">
        <f t="shared" si="1357"/>
        <v/>
      </c>
      <c r="L693" s="145" t="str">
        <f t="shared" ref="L693" si="1358">IFERROR(IF(CEILING($H693*L684,1)=0,"",CEILING($H693*L684,1)),"")</f>
        <v/>
      </c>
      <c r="M693" s="145">
        <f t="shared" si="1357"/>
        <v>1</v>
      </c>
      <c r="N693" s="145" t="str">
        <f t="shared" si="1357"/>
        <v/>
      </c>
      <c r="O693" s="145">
        <f t="shared" si="1357"/>
        <v>1</v>
      </c>
      <c r="P693" s="145">
        <f t="shared" si="1357"/>
        <v>1</v>
      </c>
      <c r="Q693" s="145">
        <f t="shared" si="1357"/>
        <v>1</v>
      </c>
      <c r="R693" s="167">
        <f t="shared" si="1357"/>
        <v>1</v>
      </c>
    </row>
    <row r="694" spans="1:18" x14ac:dyDescent="0.2">
      <c r="A694" s="118">
        <v>6</v>
      </c>
      <c r="B694" s="75">
        <v>668</v>
      </c>
      <c r="C694" s="143"/>
      <c r="D694" s="144" t="s">
        <v>161</v>
      </c>
      <c r="E694" s="153">
        <f t="shared" si="1351"/>
        <v>30</v>
      </c>
      <c r="F694" s="153">
        <f t="shared" si="1352"/>
        <v>1.25</v>
      </c>
      <c r="G694" s="145">
        <f t="shared" si="1345"/>
        <v>3.6</v>
      </c>
      <c r="H694" s="160">
        <f t="shared" si="1348"/>
        <v>4.5</v>
      </c>
      <c r="I694" s="166" t="str">
        <f>IFERROR(IF(CEILING($H694*I684,1)=0,"",CEILING($H694*I684,1)),"")</f>
        <v/>
      </c>
      <c r="J694" s="145">
        <f t="shared" ref="J694:R694" si="1359">IFERROR(IF(CEILING($H694*J684,1)=0,"",CEILING($H694*J684,1)),"")</f>
        <v>1</v>
      </c>
      <c r="K694" s="145" t="str">
        <f t="shared" si="1359"/>
        <v/>
      </c>
      <c r="L694" s="145" t="str">
        <f t="shared" ref="L694" si="1360">IFERROR(IF(CEILING($H694*L684,1)=0,"",CEILING($H694*L684,1)),"")</f>
        <v/>
      </c>
      <c r="M694" s="145">
        <f t="shared" si="1359"/>
        <v>2</v>
      </c>
      <c r="N694" s="145" t="str">
        <f t="shared" si="1359"/>
        <v/>
      </c>
      <c r="O694" s="145">
        <f t="shared" si="1359"/>
        <v>2</v>
      </c>
      <c r="P694" s="145">
        <f t="shared" si="1359"/>
        <v>1</v>
      </c>
      <c r="Q694" s="145">
        <f t="shared" si="1359"/>
        <v>1</v>
      </c>
      <c r="R694" s="167">
        <f t="shared" si="1359"/>
        <v>1</v>
      </c>
    </row>
    <row r="695" spans="1:18" x14ac:dyDescent="0.2">
      <c r="A695" s="118">
        <v>7</v>
      </c>
      <c r="B695" s="75">
        <v>669</v>
      </c>
      <c r="C695" s="143"/>
      <c r="D695" s="144" t="s">
        <v>162</v>
      </c>
      <c r="E695" s="153">
        <f t="shared" si="1351"/>
        <v>30</v>
      </c>
      <c r="F695" s="153">
        <f t="shared" si="1352"/>
        <v>1.25</v>
      </c>
      <c r="G695" s="145">
        <f t="shared" si="1345"/>
        <v>2.4</v>
      </c>
      <c r="H695" s="160">
        <f t="shared" si="1348"/>
        <v>3</v>
      </c>
      <c r="I695" s="166" t="str">
        <f>IFERROR(IF(CEILING($H695*I684,1)=0,"",CEILING($H695*I684,1)),"")</f>
        <v/>
      </c>
      <c r="J695" s="145">
        <f t="shared" ref="J695:R695" si="1361">IFERROR(IF(CEILING($H695*J684,1)=0,"",CEILING($H695*J684,1)),"")</f>
        <v>1</v>
      </c>
      <c r="K695" s="145" t="str">
        <f t="shared" si="1361"/>
        <v/>
      </c>
      <c r="L695" s="145" t="str">
        <f t="shared" ref="L695" si="1362">IFERROR(IF(CEILING($H695*L684,1)=0,"",CEILING($H695*L684,1)),"")</f>
        <v/>
      </c>
      <c r="M695" s="145">
        <f t="shared" si="1361"/>
        <v>1</v>
      </c>
      <c r="N695" s="145" t="str">
        <f t="shared" si="1361"/>
        <v/>
      </c>
      <c r="O695" s="145">
        <f t="shared" si="1361"/>
        <v>1</v>
      </c>
      <c r="P695" s="145">
        <f t="shared" si="1361"/>
        <v>1</v>
      </c>
      <c r="Q695" s="145">
        <f t="shared" si="1361"/>
        <v>1</v>
      </c>
      <c r="R695" s="167">
        <f t="shared" si="1361"/>
        <v>1</v>
      </c>
    </row>
    <row r="696" spans="1:18" x14ac:dyDescent="0.2">
      <c r="A696" s="118">
        <v>8</v>
      </c>
      <c r="B696" s="75">
        <v>670</v>
      </c>
      <c r="C696" s="143"/>
      <c r="D696" s="144" t="s">
        <v>163</v>
      </c>
      <c r="E696" s="153">
        <f t="shared" si="1351"/>
        <v>30</v>
      </c>
      <c r="F696" s="153">
        <f t="shared" si="1352"/>
        <v>1.25</v>
      </c>
      <c r="G696" s="145">
        <f t="shared" si="1345"/>
        <v>2.4</v>
      </c>
      <c r="H696" s="160">
        <f t="shared" si="1348"/>
        <v>3</v>
      </c>
      <c r="I696" s="166" t="str">
        <f>IFERROR(IF(CEILING($H696*I684,1)=0,"",CEILING($H696*I684,1)),"")</f>
        <v/>
      </c>
      <c r="J696" s="145">
        <f t="shared" ref="J696:R696" si="1363">IFERROR(IF(CEILING($H696*J684,1)=0,"",CEILING($H696*J684,1)),"")</f>
        <v>1</v>
      </c>
      <c r="K696" s="145" t="str">
        <f t="shared" si="1363"/>
        <v/>
      </c>
      <c r="L696" s="145" t="str">
        <f t="shared" ref="L696" si="1364">IFERROR(IF(CEILING($H696*L684,1)=0,"",CEILING($H696*L684,1)),"")</f>
        <v/>
      </c>
      <c r="M696" s="145">
        <f t="shared" si="1363"/>
        <v>1</v>
      </c>
      <c r="N696" s="145" t="str">
        <f t="shared" si="1363"/>
        <v/>
      </c>
      <c r="O696" s="145">
        <f t="shared" si="1363"/>
        <v>1</v>
      </c>
      <c r="P696" s="145">
        <f t="shared" si="1363"/>
        <v>1</v>
      </c>
      <c r="Q696" s="145">
        <f t="shared" si="1363"/>
        <v>1</v>
      </c>
      <c r="R696" s="167">
        <f t="shared" si="1363"/>
        <v>1</v>
      </c>
    </row>
    <row r="697" spans="1:18" x14ac:dyDescent="0.2">
      <c r="A697" s="118">
        <v>9</v>
      </c>
      <c r="B697" s="75">
        <v>671</v>
      </c>
      <c r="C697" s="143"/>
      <c r="D697" s="144" t="s">
        <v>164</v>
      </c>
      <c r="E697" s="153">
        <f t="shared" si="1351"/>
        <v>30</v>
      </c>
      <c r="F697" s="153">
        <f t="shared" si="1352"/>
        <v>1.25</v>
      </c>
      <c r="G697" s="145">
        <f t="shared" si="1345"/>
        <v>1.2</v>
      </c>
      <c r="H697" s="160">
        <f t="shared" si="1348"/>
        <v>1.5</v>
      </c>
      <c r="I697" s="166" t="str">
        <f>IFERROR(IF(CEILING($H697*I684,1)=0,"",CEILING($H697*I684,1)),"")</f>
        <v/>
      </c>
      <c r="J697" s="145">
        <f t="shared" ref="J697:R697" si="1365">IFERROR(IF(CEILING($H697*J684,1)=0,"",CEILING($H697*J684,1)),"")</f>
        <v>1</v>
      </c>
      <c r="K697" s="145" t="str">
        <f t="shared" si="1365"/>
        <v/>
      </c>
      <c r="L697" s="145" t="str">
        <f t="shared" ref="L697" si="1366">IFERROR(IF(CEILING($H697*L684,1)=0,"",CEILING($H697*L684,1)),"")</f>
        <v/>
      </c>
      <c r="M697" s="145">
        <f t="shared" si="1365"/>
        <v>1</v>
      </c>
      <c r="N697" s="145" t="str">
        <f t="shared" si="1365"/>
        <v/>
      </c>
      <c r="O697" s="145">
        <f t="shared" si="1365"/>
        <v>1</v>
      </c>
      <c r="P697" s="145">
        <f t="shared" si="1365"/>
        <v>1</v>
      </c>
      <c r="Q697" s="145">
        <f t="shared" si="1365"/>
        <v>1</v>
      </c>
      <c r="R697" s="167">
        <f t="shared" si="1365"/>
        <v>1</v>
      </c>
    </row>
    <row r="698" spans="1:18" x14ac:dyDescent="0.2">
      <c r="A698" s="118">
        <v>10</v>
      </c>
      <c r="B698" s="75">
        <v>672</v>
      </c>
      <c r="C698" s="143"/>
      <c r="D698" s="144" t="s">
        <v>165</v>
      </c>
      <c r="E698" s="153">
        <f t="shared" si="1351"/>
        <v>30</v>
      </c>
      <c r="F698" s="153">
        <f t="shared" si="1352"/>
        <v>1.25</v>
      </c>
      <c r="G698" s="145">
        <f t="shared" si="1345"/>
        <v>14.4</v>
      </c>
      <c r="H698" s="160">
        <f t="shared" si="1348"/>
        <v>18</v>
      </c>
      <c r="I698" s="166" t="str">
        <f>IFERROR(IF(CEILING($H698*I684,1)=0,"",CEILING($H698*I684,1)),"")</f>
        <v/>
      </c>
      <c r="J698" s="145">
        <f t="shared" ref="J698:R698" si="1367">IFERROR(IF(CEILING($H698*J684,1)=0,"",CEILING($H698*J684,1)),"")</f>
        <v>4</v>
      </c>
      <c r="K698" s="145" t="str">
        <f t="shared" si="1367"/>
        <v/>
      </c>
      <c r="L698" s="145" t="str">
        <f t="shared" ref="L698" si="1368">IFERROR(IF(CEILING($H698*L684,1)=0,"",CEILING($H698*L684,1)),"")</f>
        <v/>
      </c>
      <c r="M698" s="145">
        <f t="shared" si="1367"/>
        <v>6</v>
      </c>
      <c r="N698" s="145" t="str">
        <f t="shared" si="1367"/>
        <v/>
      </c>
      <c r="O698" s="145">
        <f t="shared" si="1367"/>
        <v>6</v>
      </c>
      <c r="P698" s="145">
        <f t="shared" si="1367"/>
        <v>4</v>
      </c>
      <c r="Q698" s="145">
        <f t="shared" si="1367"/>
        <v>2</v>
      </c>
      <c r="R698" s="167">
        <f t="shared" si="1367"/>
        <v>2</v>
      </c>
    </row>
    <row r="699" spans="1:18" x14ac:dyDescent="0.2">
      <c r="A699" s="118">
        <v>11</v>
      </c>
      <c r="B699" s="75">
        <v>673</v>
      </c>
      <c r="C699" s="143"/>
      <c r="D699" s="144" t="s">
        <v>166</v>
      </c>
      <c r="E699" s="153">
        <f t="shared" si="1351"/>
        <v>30</v>
      </c>
      <c r="F699" s="153">
        <f t="shared" si="1352"/>
        <v>1.25</v>
      </c>
      <c r="G699" s="145">
        <f t="shared" si="1345"/>
        <v>3.6</v>
      </c>
      <c r="H699" s="160">
        <f t="shared" si="1348"/>
        <v>4.5</v>
      </c>
      <c r="I699" s="166" t="str">
        <f>IFERROR(IF(CEILING($H699*I684,1)=0,"",CEILING($H699*I684,1)),"")</f>
        <v/>
      </c>
      <c r="J699" s="145">
        <f t="shared" ref="J699:R699" si="1369">IFERROR(IF(CEILING($H699*J684,1)=0,"",CEILING($H699*J684,1)),"")</f>
        <v>1</v>
      </c>
      <c r="K699" s="145" t="str">
        <f t="shared" si="1369"/>
        <v/>
      </c>
      <c r="L699" s="145" t="str">
        <f t="shared" ref="L699" si="1370">IFERROR(IF(CEILING($H699*L684,1)=0,"",CEILING($H699*L684,1)),"")</f>
        <v/>
      </c>
      <c r="M699" s="145">
        <f t="shared" si="1369"/>
        <v>2</v>
      </c>
      <c r="N699" s="145" t="str">
        <f t="shared" si="1369"/>
        <v/>
      </c>
      <c r="O699" s="145">
        <f t="shared" si="1369"/>
        <v>2</v>
      </c>
      <c r="P699" s="145">
        <f t="shared" si="1369"/>
        <v>1</v>
      </c>
      <c r="Q699" s="145">
        <f t="shared" si="1369"/>
        <v>1</v>
      </c>
      <c r="R699" s="167">
        <f t="shared" si="1369"/>
        <v>1</v>
      </c>
    </row>
    <row r="700" spans="1:18" x14ac:dyDescent="0.2">
      <c r="A700" s="118">
        <v>12</v>
      </c>
      <c r="B700" s="75">
        <v>674</v>
      </c>
      <c r="C700" s="143"/>
      <c r="D700" s="144" t="s">
        <v>167</v>
      </c>
      <c r="E700" s="153">
        <f t="shared" si="1351"/>
        <v>30</v>
      </c>
      <c r="F700" s="153">
        <f t="shared" si="1352"/>
        <v>1.25</v>
      </c>
      <c r="G700" s="145">
        <f t="shared" si="1345"/>
        <v>7.2</v>
      </c>
      <c r="H700" s="160">
        <f t="shared" si="1348"/>
        <v>9</v>
      </c>
      <c r="I700" s="166" t="str">
        <f>IFERROR(IF(CEILING($H700*I684,1)=0,"",CEILING($H700*I684,1)),"")</f>
        <v/>
      </c>
      <c r="J700" s="145">
        <f t="shared" ref="J700:R700" si="1371">IFERROR(IF(CEILING($H700*J684,1)=0,"",CEILING($H700*J684,1)),"")</f>
        <v>2</v>
      </c>
      <c r="K700" s="145" t="str">
        <f t="shared" si="1371"/>
        <v/>
      </c>
      <c r="L700" s="145" t="str">
        <f t="shared" ref="L700" si="1372">IFERROR(IF(CEILING($H700*L684,1)=0,"",CEILING($H700*L684,1)),"")</f>
        <v/>
      </c>
      <c r="M700" s="145">
        <f t="shared" si="1371"/>
        <v>3</v>
      </c>
      <c r="N700" s="145" t="str">
        <f t="shared" si="1371"/>
        <v/>
      </c>
      <c r="O700" s="145">
        <f t="shared" si="1371"/>
        <v>3</v>
      </c>
      <c r="P700" s="145">
        <f t="shared" si="1371"/>
        <v>2</v>
      </c>
      <c r="Q700" s="145">
        <f t="shared" si="1371"/>
        <v>1</v>
      </c>
      <c r="R700" s="167">
        <f t="shared" si="1371"/>
        <v>1</v>
      </c>
    </row>
    <row r="701" spans="1:18" x14ac:dyDescent="0.2">
      <c r="A701" s="118">
        <v>13</v>
      </c>
      <c r="B701" s="75">
        <v>675</v>
      </c>
      <c r="C701" s="143"/>
      <c r="D701" s="144" t="s">
        <v>168</v>
      </c>
      <c r="E701" s="153">
        <f t="shared" si="1351"/>
        <v>30</v>
      </c>
      <c r="F701" s="153">
        <f t="shared" si="1352"/>
        <v>1.25</v>
      </c>
      <c r="G701" s="145">
        <f t="shared" si="1345"/>
        <v>3.6</v>
      </c>
      <c r="H701" s="160">
        <f t="shared" si="1348"/>
        <v>4.5</v>
      </c>
      <c r="I701" s="166" t="str">
        <f>IFERROR(IF(CEILING($H701*I684,1)=0,"",CEILING($H701*I684,1)),"")</f>
        <v/>
      </c>
      <c r="J701" s="145">
        <f t="shared" ref="J701:R701" si="1373">IFERROR(IF(CEILING($H701*J684,1)=0,"",CEILING($H701*J684,1)),"")</f>
        <v>1</v>
      </c>
      <c r="K701" s="145" t="str">
        <f t="shared" si="1373"/>
        <v/>
      </c>
      <c r="L701" s="145" t="str">
        <f t="shared" ref="L701" si="1374">IFERROR(IF(CEILING($H701*L684,1)=0,"",CEILING($H701*L684,1)),"")</f>
        <v/>
      </c>
      <c r="M701" s="145">
        <f t="shared" si="1373"/>
        <v>2</v>
      </c>
      <c r="N701" s="145" t="str">
        <f t="shared" si="1373"/>
        <v/>
      </c>
      <c r="O701" s="145">
        <f t="shared" si="1373"/>
        <v>2</v>
      </c>
      <c r="P701" s="145">
        <f t="shared" si="1373"/>
        <v>1</v>
      </c>
      <c r="Q701" s="145">
        <f t="shared" si="1373"/>
        <v>1</v>
      </c>
      <c r="R701" s="167">
        <f t="shared" si="1373"/>
        <v>1</v>
      </c>
    </row>
    <row r="702" spans="1:18" x14ac:dyDescent="0.2">
      <c r="A702" s="118">
        <v>14</v>
      </c>
      <c r="B702" s="75">
        <v>676</v>
      </c>
      <c r="C702" s="143"/>
      <c r="D702" s="144" t="s">
        <v>169</v>
      </c>
      <c r="E702" s="153">
        <f t="shared" si="1351"/>
        <v>30</v>
      </c>
      <c r="F702" s="153">
        <f t="shared" si="1352"/>
        <v>1.25</v>
      </c>
      <c r="G702" s="145">
        <f t="shared" si="1345"/>
        <v>14.4</v>
      </c>
      <c r="H702" s="160">
        <f t="shared" si="1348"/>
        <v>18</v>
      </c>
      <c r="I702" s="166" t="str">
        <f>IFERROR(IF(CEILING($H702*I684,1)=0,"",CEILING($H702*I684,1)),"")</f>
        <v/>
      </c>
      <c r="J702" s="145">
        <f t="shared" ref="J702:R702" si="1375">IFERROR(IF(CEILING($H702*J684,1)=0,"",CEILING($H702*J684,1)),"")</f>
        <v>4</v>
      </c>
      <c r="K702" s="145" t="str">
        <f t="shared" si="1375"/>
        <v/>
      </c>
      <c r="L702" s="145" t="str">
        <f t="shared" ref="L702" si="1376">IFERROR(IF(CEILING($H702*L684,1)=0,"",CEILING($H702*L684,1)),"")</f>
        <v/>
      </c>
      <c r="M702" s="145">
        <f t="shared" si="1375"/>
        <v>6</v>
      </c>
      <c r="N702" s="145" t="str">
        <f t="shared" si="1375"/>
        <v/>
      </c>
      <c r="O702" s="145">
        <f t="shared" si="1375"/>
        <v>6</v>
      </c>
      <c r="P702" s="145">
        <f t="shared" si="1375"/>
        <v>4</v>
      </c>
      <c r="Q702" s="145">
        <f t="shared" si="1375"/>
        <v>2</v>
      </c>
      <c r="R702" s="167">
        <f t="shared" si="1375"/>
        <v>2</v>
      </c>
    </row>
    <row r="703" spans="1:18" x14ac:dyDescent="0.2">
      <c r="A703" s="118">
        <v>15</v>
      </c>
      <c r="B703" s="75">
        <v>677</v>
      </c>
      <c r="C703" s="143"/>
      <c r="D703" s="144" t="s">
        <v>170</v>
      </c>
      <c r="E703" s="153">
        <f t="shared" si="1351"/>
        <v>30</v>
      </c>
      <c r="F703" s="153">
        <f t="shared" si="1352"/>
        <v>1.25</v>
      </c>
      <c r="G703" s="145">
        <f t="shared" si="1345"/>
        <v>4.8</v>
      </c>
      <c r="H703" s="160">
        <f t="shared" si="1348"/>
        <v>6</v>
      </c>
      <c r="I703" s="166" t="str">
        <f>IFERROR(IF(CEILING($H703*I684,1)=0,"",CEILING($H703*I684,1)),"")</f>
        <v/>
      </c>
      <c r="J703" s="145">
        <f t="shared" ref="J703:R703" si="1377">IFERROR(IF(CEILING($H703*J684,1)=0,"",CEILING($H703*J684,1)),"")</f>
        <v>2</v>
      </c>
      <c r="K703" s="145" t="str">
        <f t="shared" si="1377"/>
        <v/>
      </c>
      <c r="L703" s="145" t="str">
        <f t="shared" ref="L703" si="1378">IFERROR(IF(CEILING($H703*L684,1)=0,"",CEILING($H703*L684,1)),"")</f>
        <v/>
      </c>
      <c r="M703" s="145">
        <f t="shared" si="1377"/>
        <v>2</v>
      </c>
      <c r="N703" s="145" t="str">
        <f t="shared" si="1377"/>
        <v/>
      </c>
      <c r="O703" s="145">
        <f t="shared" si="1377"/>
        <v>2</v>
      </c>
      <c r="P703" s="145">
        <f t="shared" si="1377"/>
        <v>2</v>
      </c>
      <c r="Q703" s="145">
        <f t="shared" si="1377"/>
        <v>1</v>
      </c>
      <c r="R703" s="167">
        <f t="shared" si="1377"/>
        <v>1</v>
      </c>
    </row>
    <row r="704" spans="1:18" x14ac:dyDescent="0.2">
      <c r="A704" s="118">
        <v>16</v>
      </c>
      <c r="B704" s="75">
        <v>678</v>
      </c>
      <c r="C704" s="143"/>
      <c r="D704" s="144" t="s">
        <v>171</v>
      </c>
      <c r="E704" s="153">
        <f t="shared" si="1351"/>
        <v>30</v>
      </c>
      <c r="F704" s="153">
        <f t="shared" si="1352"/>
        <v>1.25</v>
      </c>
      <c r="G704" s="145">
        <f t="shared" si="1345"/>
        <v>14.4</v>
      </c>
      <c r="H704" s="160">
        <f t="shared" si="1348"/>
        <v>18</v>
      </c>
      <c r="I704" s="166" t="str">
        <f t="shared" ref="I704:R704" si="1379">IFERROR(IF(CEILING($H704*I684,1)=0,"",CEILING($H704*I684,1)),"")</f>
        <v/>
      </c>
      <c r="J704" s="145">
        <f t="shared" si="1379"/>
        <v>4</v>
      </c>
      <c r="K704" s="145" t="str">
        <f t="shared" si="1379"/>
        <v/>
      </c>
      <c r="L704" s="145" t="str">
        <f t="shared" ref="L704" si="1380">IFERROR(IF(CEILING($H704*L684,1)=0,"",CEILING($H704*L684,1)),"")</f>
        <v/>
      </c>
      <c r="M704" s="145">
        <f t="shared" si="1379"/>
        <v>6</v>
      </c>
      <c r="N704" s="145" t="str">
        <f t="shared" si="1379"/>
        <v/>
      </c>
      <c r="O704" s="145">
        <f t="shared" si="1379"/>
        <v>6</v>
      </c>
      <c r="P704" s="145">
        <f t="shared" si="1379"/>
        <v>4</v>
      </c>
      <c r="Q704" s="145">
        <f t="shared" si="1379"/>
        <v>2</v>
      </c>
      <c r="R704" s="167">
        <f t="shared" si="1379"/>
        <v>2</v>
      </c>
    </row>
    <row r="705" spans="1:18" x14ac:dyDescent="0.2">
      <c r="A705" s="118">
        <v>17</v>
      </c>
      <c r="B705" s="75">
        <v>679</v>
      </c>
      <c r="C705" s="143"/>
      <c r="D705" s="144" t="s">
        <v>172</v>
      </c>
      <c r="E705" s="153">
        <f t="shared" si="1351"/>
        <v>30</v>
      </c>
      <c r="F705" s="153">
        <f t="shared" si="1352"/>
        <v>1.25</v>
      </c>
      <c r="G705" s="145">
        <f t="shared" si="1345"/>
        <v>4.8</v>
      </c>
      <c r="H705" s="160">
        <f t="shared" si="1348"/>
        <v>6</v>
      </c>
      <c r="I705" s="166" t="str">
        <f t="shared" ref="I705:R705" si="1381">IFERROR(IF(CEILING($H705*I684,1)=0,"",CEILING($H705*I684,1)),"")</f>
        <v/>
      </c>
      <c r="J705" s="145">
        <f t="shared" si="1381"/>
        <v>2</v>
      </c>
      <c r="K705" s="145" t="str">
        <f t="shared" si="1381"/>
        <v/>
      </c>
      <c r="L705" s="145" t="str">
        <f t="shared" ref="L705" si="1382">IFERROR(IF(CEILING($H705*L684,1)=0,"",CEILING($H705*L684,1)),"")</f>
        <v/>
      </c>
      <c r="M705" s="145">
        <f t="shared" si="1381"/>
        <v>2</v>
      </c>
      <c r="N705" s="145" t="str">
        <f t="shared" si="1381"/>
        <v/>
      </c>
      <c r="O705" s="145">
        <f t="shared" si="1381"/>
        <v>2</v>
      </c>
      <c r="P705" s="145">
        <f t="shared" si="1381"/>
        <v>2</v>
      </c>
      <c r="Q705" s="145">
        <f t="shared" si="1381"/>
        <v>1</v>
      </c>
      <c r="R705" s="167">
        <f t="shared" si="1381"/>
        <v>1</v>
      </c>
    </row>
    <row r="706" spans="1:18" x14ac:dyDescent="0.2">
      <c r="A706" s="118">
        <v>18</v>
      </c>
      <c r="B706" s="75">
        <v>680</v>
      </c>
      <c r="C706" s="143"/>
      <c r="D706" s="144" t="s">
        <v>173</v>
      </c>
      <c r="E706" s="153">
        <f t="shared" si="1351"/>
        <v>30</v>
      </c>
      <c r="F706" s="153">
        <f t="shared" si="1352"/>
        <v>1.25</v>
      </c>
      <c r="G706" s="145">
        <f t="shared" si="1345"/>
        <v>24</v>
      </c>
      <c r="H706" s="160">
        <f t="shared" si="1348"/>
        <v>30</v>
      </c>
      <c r="I706" s="166" t="str">
        <f t="shared" ref="I706:R706" si="1383">IFERROR(IF(CEILING($H706*I684,1)=0,"",CEILING($H706*I684,1)),"")</f>
        <v/>
      </c>
      <c r="J706" s="145">
        <f t="shared" si="1383"/>
        <v>6</v>
      </c>
      <c r="K706" s="145" t="str">
        <f t="shared" si="1383"/>
        <v/>
      </c>
      <c r="L706" s="145" t="str">
        <f t="shared" ref="L706" si="1384">IFERROR(IF(CEILING($H706*L684,1)=0,"",CEILING($H706*L684,1)),"")</f>
        <v/>
      </c>
      <c r="M706" s="145">
        <f t="shared" si="1383"/>
        <v>9</v>
      </c>
      <c r="N706" s="145" t="str">
        <f t="shared" si="1383"/>
        <v/>
      </c>
      <c r="O706" s="145">
        <f t="shared" si="1383"/>
        <v>9</v>
      </c>
      <c r="P706" s="145">
        <f t="shared" si="1383"/>
        <v>6</v>
      </c>
      <c r="Q706" s="145">
        <f t="shared" si="1383"/>
        <v>3</v>
      </c>
      <c r="R706" s="167">
        <f t="shared" si="1383"/>
        <v>3</v>
      </c>
    </row>
    <row r="707" spans="1:18" x14ac:dyDescent="0.2">
      <c r="A707" s="118">
        <v>19</v>
      </c>
      <c r="B707" s="75">
        <v>681</v>
      </c>
      <c r="C707" s="143"/>
      <c r="D707" s="144" t="s">
        <v>174</v>
      </c>
      <c r="E707" s="153">
        <f t="shared" si="1351"/>
        <v>30</v>
      </c>
      <c r="F707" s="153">
        <f t="shared" si="1352"/>
        <v>1.25</v>
      </c>
      <c r="G707" s="145">
        <f t="shared" si="1345"/>
        <v>4.8</v>
      </c>
      <c r="H707" s="160">
        <f t="shared" si="1348"/>
        <v>6</v>
      </c>
      <c r="I707" s="166" t="str">
        <f t="shared" ref="I707:R707" si="1385">IFERROR(IF(CEILING($H707*I684,1)=0,"",CEILING($H707*I684,1)),"")</f>
        <v/>
      </c>
      <c r="J707" s="145">
        <f t="shared" si="1385"/>
        <v>2</v>
      </c>
      <c r="K707" s="145" t="str">
        <f t="shared" si="1385"/>
        <v/>
      </c>
      <c r="L707" s="145" t="str">
        <f t="shared" ref="L707" si="1386">IFERROR(IF(CEILING($H707*L684,1)=0,"",CEILING($H707*L684,1)),"")</f>
        <v/>
      </c>
      <c r="M707" s="145">
        <f t="shared" si="1385"/>
        <v>2</v>
      </c>
      <c r="N707" s="145" t="str">
        <f t="shared" si="1385"/>
        <v/>
      </c>
      <c r="O707" s="145">
        <f t="shared" si="1385"/>
        <v>2</v>
      </c>
      <c r="P707" s="145">
        <f t="shared" si="1385"/>
        <v>2</v>
      </c>
      <c r="Q707" s="145">
        <f t="shared" si="1385"/>
        <v>1</v>
      </c>
      <c r="R707" s="167">
        <f t="shared" si="1385"/>
        <v>1</v>
      </c>
    </row>
    <row r="708" spans="1:18" x14ac:dyDescent="0.2">
      <c r="A708" s="118">
        <v>20</v>
      </c>
      <c r="B708" s="75">
        <v>682</v>
      </c>
      <c r="C708" s="143"/>
      <c r="D708" s="144" t="s">
        <v>175</v>
      </c>
      <c r="E708" s="153">
        <f t="shared" si="1351"/>
        <v>30</v>
      </c>
      <c r="F708" s="153">
        <f t="shared" si="1352"/>
        <v>1.25</v>
      </c>
      <c r="G708" s="145">
        <f t="shared" si="1345"/>
        <v>9.6</v>
      </c>
      <c r="H708" s="160">
        <f t="shared" si="1348"/>
        <v>12</v>
      </c>
      <c r="I708" s="166" t="str">
        <f t="shared" ref="I708:R708" si="1387">IFERROR(IF(CEILING($H708*I684,1)=0,"",CEILING($H708*I684,1)),"")</f>
        <v/>
      </c>
      <c r="J708" s="145">
        <f t="shared" si="1387"/>
        <v>3</v>
      </c>
      <c r="K708" s="145" t="str">
        <f t="shared" si="1387"/>
        <v/>
      </c>
      <c r="L708" s="145" t="str">
        <f t="shared" ref="L708" si="1388">IFERROR(IF(CEILING($H708*L684,1)=0,"",CEILING($H708*L684,1)),"")</f>
        <v/>
      </c>
      <c r="M708" s="145">
        <f t="shared" si="1387"/>
        <v>4</v>
      </c>
      <c r="N708" s="145" t="str">
        <f t="shared" si="1387"/>
        <v/>
      </c>
      <c r="O708" s="145">
        <f t="shared" si="1387"/>
        <v>4</v>
      </c>
      <c r="P708" s="145">
        <f t="shared" si="1387"/>
        <v>3</v>
      </c>
      <c r="Q708" s="145">
        <f t="shared" si="1387"/>
        <v>2</v>
      </c>
      <c r="R708" s="167">
        <f t="shared" si="1387"/>
        <v>2</v>
      </c>
    </row>
    <row r="709" spans="1:18" x14ac:dyDescent="0.2">
      <c r="A709" s="118">
        <v>21</v>
      </c>
      <c r="B709" s="75">
        <v>683</v>
      </c>
      <c r="C709" s="143"/>
      <c r="D709" s="144" t="s">
        <v>176</v>
      </c>
      <c r="E709" s="153">
        <f t="shared" si="1351"/>
        <v>30</v>
      </c>
      <c r="F709" s="153">
        <f t="shared" si="1352"/>
        <v>1.25</v>
      </c>
      <c r="G709" s="145">
        <f t="shared" si="1345"/>
        <v>24</v>
      </c>
      <c r="H709" s="160">
        <f t="shared" si="1348"/>
        <v>30</v>
      </c>
      <c r="I709" s="166" t="str">
        <f t="shared" ref="I709:R709" si="1389">IFERROR(IF(CEILING($H709*I684,1)=0,"",CEILING($H709*I684,1)),"")</f>
        <v/>
      </c>
      <c r="J709" s="145">
        <f t="shared" si="1389"/>
        <v>6</v>
      </c>
      <c r="K709" s="145" t="str">
        <f t="shared" si="1389"/>
        <v/>
      </c>
      <c r="L709" s="145" t="str">
        <f t="shared" ref="L709" si="1390">IFERROR(IF(CEILING($H709*L684,1)=0,"",CEILING($H709*L684,1)),"")</f>
        <v/>
      </c>
      <c r="M709" s="145">
        <f t="shared" si="1389"/>
        <v>9</v>
      </c>
      <c r="N709" s="145" t="str">
        <f t="shared" si="1389"/>
        <v/>
      </c>
      <c r="O709" s="145">
        <f t="shared" si="1389"/>
        <v>9</v>
      </c>
      <c r="P709" s="145">
        <f t="shared" si="1389"/>
        <v>6</v>
      </c>
      <c r="Q709" s="145">
        <f t="shared" si="1389"/>
        <v>3</v>
      </c>
      <c r="R709" s="167">
        <f t="shared" si="1389"/>
        <v>3</v>
      </c>
    </row>
    <row r="710" spans="1:18" x14ac:dyDescent="0.2">
      <c r="A710" s="118">
        <v>22</v>
      </c>
      <c r="B710" s="75">
        <v>684</v>
      </c>
      <c r="C710" s="143"/>
      <c r="D710" s="144" t="s">
        <v>177</v>
      </c>
      <c r="E710" s="153">
        <f t="shared" si="1351"/>
        <v>30</v>
      </c>
      <c r="F710" s="153">
        <f t="shared" si="1352"/>
        <v>1.25</v>
      </c>
      <c r="G710" s="145">
        <f t="shared" si="1345"/>
        <v>4.8</v>
      </c>
      <c r="H710" s="160">
        <f t="shared" si="1348"/>
        <v>6</v>
      </c>
      <c r="I710" s="166" t="str">
        <f t="shared" ref="I710:R710" si="1391">IFERROR(IF(CEILING($H710*I684,1)=0,"",CEILING($H710*I684,1)),"")</f>
        <v/>
      </c>
      <c r="J710" s="145">
        <f t="shared" si="1391"/>
        <v>2</v>
      </c>
      <c r="K710" s="145" t="str">
        <f t="shared" si="1391"/>
        <v/>
      </c>
      <c r="L710" s="145" t="str">
        <f t="shared" ref="L710" si="1392">IFERROR(IF(CEILING($H710*L684,1)=0,"",CEILING($H710*L684,1)),"")</f>
        <v/>
      </c>
      <c r="M710" s="145">
        <f t="shared" si="1391"/>
        <v>2</v>
      </c>
      <c r="N710" s="145" t="str">
        <f t="shared" si="1391"/>
        <v/>
      </c>
      <c r="O710" s="145">
        <f t="shared" si="1391"/>
        <v>2</v>
      </c>
      <c r="P710" s="145">
        <f t="shared" si="1391"/>
        <v>2</v>
      </c>
      <c r="Q710" s="145">
        <f t="shared" si="1391"/>
        <v>1</v>
      </c>
      <c r="R710" s="167">
        <f t="shared" si="1391"/>
        <v>1</v>
      </c>
    </row>
    <row r="711" spans="1:18" x14ac:dyDescent="0.2">
      <c r="A711" s="118">
        <v>23</v>
      </c>
      <c r="B711" s="75">
        <v>685</v>
      </c>
      <c r="C711" s="143"/>
      <c r="D711" s="144" t="s">
        <v>178</v>
      </c>
      <c r="E711" s="153">
        <f t="shared" si="1351"/>
        <v>30</v>
      </c>
      <c r="F711" s="153">
        <f t="shared" si="1352"/>
        <v>1.25</v>
      </c>
      <c r="G711" s="145">
        <f t="shared" si="1345"/>
        <v>4.8</v>
      </c>
      <c r="H711" s="160">
        <f t="shared" si="1348"/>
        <v>6</v>
      </c>
      <c r="I711" s="166" t="str">
        <f t="shared" ref="I711:R711" si="1393">IFERROR(IF(CEILING($H711*I684,1)=0,"",CEILING($H711*I684,1)),"")</f>
        <v/>
      </c>
      <c r="J711" s="145">
        <f t="shared" si="1393"/>
        <v>2</v>
      </c>
      <c r="K711" s="145" t="str">
        <f t="shared" si="1393"/>
        <v/>
      </c>
      <c r="L711" s="145" t="str">
        <f t="shared" ref="L711" si="1394">IFERROR(IF(CEILING($H711*L684,1)=0,"",CEILING($H711*L684,1)),"")</f>
        <v/>
      </c>
      <c r="M711" s="145">
        <f t="shared" si="1393"/>
        <v>2</v>
      </c>
      <c r="N711" s="145" t="str">
        <f t="shared" si="1393"/>
        <v/>
      </c>
      <c r="O711" s="145">
        <f t="shared" si="1393"/>
        <v>2</v>
      </c>
      <c r="P711" s="145">
        <f t="shared" si="1393"/>
        <v>2</v>
      </c>
      <c r="Q711" s="145">
        <f t="shared" si="1393"/>
        <v>1</v>
      </c>
      <c r="R711" s="167">
        <f t="shared" si="1393"/>
        <v>1</v>
      </c>
    </row>
    <row r="712" spans="1:18" x14ac:dyDescent="0.2">
      <c r="A712" s="118">
        <v>24</v>
      </c>
      <c r="B712" s="75">
        <v>686</v>
      </c>
      <c r="C712" s="143"/>
      <c r="D712" s="144" t="s">
        <v>179</v>
      </c>
      <c r="E712" s="153">
        <f t="shared" si="1351"/>
        <v>30</v>
      </c>
      <c r="F712" s="153">
        <f t="shared" si="1352"/>
        <v>1.25</v>
      </c>
      <c r="G712" s="145">
        <f t="shared" si="1345"/>
        <v>24</v>
      </c>
      <c r="H712" s="160">
        <f t="shared" si="1348"/>
        <v>30</v>
      </c>
      <c r="I712" s="166" t="str">
        <f t="shared" ref="I712:R712" si="1395">IFERROR(IF(CEILING($H712*I684,1)=0,"",CEILING($H712*I684,1)),"")</f>
        <v/>
      </c>
      <c r="J712" s="145">
        <f t="shared" si="1395"/>
        <v>6</v>
      </c>
      <c r="K712" s="145" t="str">
        <f t="shared" si="1395"/>
        <v/>
      </c>
      <c r="L712" s="145" t="str">
        <f t="shared" ref="L712" si="1396">IFERROR(IF(CEILING($H712*L684,1)=0,"",CEILING($H712*L684,1)),"")</f>
        <v/>
      </c>
      <c r="M712" s="145">
        <f t="shared" si="1395"/>
        <v>9</v>
      </c>
      <c r="N712" s="145" t="str">
        <f t="shared" si="1395"/>
        <v/>
      </c>
      <c r="O712" s="145">
        <f t="shared" si="1395"/>
        <v>9</v>
      </c>
      <c r="P712" s="145">
        <f t="shared" si="1395"/>
        <v>6</v>
      </c>
      <c r="Q712" s="145">
        <f t="shared" si="1395"/>
        <v>3</v>
      </c>
      <c r="R712" s="167">
        <f t="shared" si="1395"/>
        <v>3</v>
      </c>
    </row>
    <row r="713" spans="1:18" x14ac:dyDescent="0.2">
      <c r="A713" s="118">
        <v>25</v>
      </c>
      <c r="B713" s="75">
        <v>687</v>
      </c>
      <c r="C713" s="143"/>
      <c r="D713" s="144" t="s">
        <v>180</v>
      </c>
      <c r="E713" s="153">
        <f t="shared" si="1351"/>
        <v>30</v>
      </c>
      <c r="F713" s="153">
        <f t="shared" si="1352"/>
        <v>1.25</v>
      </c>
      <c r="G713" s="145">
        <f t="shared" si="1345"/>
        <v>9.6</v>
      </c>
      <c r="H713" s="160">
        <f t="shared" si="1348"/>
        <v>12</v>
      </c>
      <c r="I713" s="166" t="str">
        <f t="shared" ref="I713:R713" si="1397">IFERROR(IF(CEILING($H713*I684,1)=0,"",CEILING($H713*I684,1)),"")</f>
        <v/>
      </c>
      <c r="J713" s="145">
        <f t="shared" si="1397"/>
        <v>3</v>
      </c>
      <c r="K713" s="145" t="str">
        <f t="shared" si="1397"/>
        <v/>
      </c>
      <c r="L713" s="145" t="str">
        <f t="shared" ref="L713" si="1398">IFERROR(IF(CEILING($H713*L684,1)=0,"",CEILING($H713*L684,1)),"")</f>
        <v/>
      </c>
      <c r="M713" s="145">
        <f t="shared" si="1397"/>
        <v>4</v>
      </c>
      <c r="N713" s="145" t="str">
        <f t="shared" si="1397"/>
        <v/>
      </c>
      <c r="O713" s="145">
        <f t="shared" si="1397"/>
        <v>4</v>
      </c>
      <c r="P713" s="145">
        <f t="shared" si="1397"/>
        <v>3</v>
      </c>
      <c r="Q713" s="145">
        <f t="shared" si="1397"/>
        <v>2</v>
      </c>
      <c r="R713" s="167">
        <f t="shared" si="1397"/>
        <v>2</v>
      </c>
    </row>
    <row r="714" spans="1:18" x14ac:dyDescent="0.2">
      <c r="A714" s="118">
        <v>26</v>
      </c>
      <c r="B714" s="75">
        <v>688</v>
      </c>
      <c r="C714" s="143"/>
      <c r="D714" s="144" t="s">
        <v>181</v>
      </c>
      <c r="E714" s="153">
        <f t="shared" si="1351"/>
        <v>30</v>
      </c>
      <c r="F714" s="153">
        <f t="shared" si="1352"/>
        <v>1.25</v>
      </c>
      <c r="G714" s="145">
        <f t="shared" si="1345"/>
        <v>14.4</v>
      </c>
      <c r="H714" s="160">
        <f t="shared" si="1348"/>
        <v>18</v>
      </c>
      <c r="I714" s="166" t="str">
        <f t="shared" ref="I714:R714" si="1399">IFERROR(IF(CEILING($H714*I684,1)=0,"",CEILING($H714*I684,1)),"")</f>
        <v/>
      </c>
      <c r="J714" s="145">
        <f t="shared" si="1399"/>
        <v>4</v>
      </c>
      <c r="K714" s="145" t="str">
        <f t="shared" si="1399"/>
        <v/>
      </c>
      <c r="L714" s="145" t="str">
        <f t="shared" ref="L714" si="1400">IFERROR(IF(CEILING($H714*L684,1)=0,"",CEILING($H714*L684,1)),"")</f>
        <v/>
      </c>
      <c r="M714" s="145">
        <f t="shared" si="1399"/>
        <v>6</v>
      </c>
      <c r="N714" s="145" t="str">
        <f t="shared" si="1399"/>
        <v/>
      </c>
      <c r="O714" s="145">
        <f t="shared" si="1399"/>
        <v>6</v>
      </c>
      <c r="P714" s="145">
        <f t="shared" si="1399"/>
        <v>4</v>
      </c>
      <c r="Q714" s="145">
        <f t="shared" si="1399"/>
        <v>2</v>
      </c>
      <c r="R714" s="167">
        <f t="shared" si="1399"/>
        <v>2</v>
      </c>
    </row>
    <row r="715" spans="1:18" x14ac:dyDescent="0.2">
      <c r="A715" s="118">
        <v>27</v>
      </c>
      <c r="B715" s="75">
        <v>689</v>
      </c>
      <c r="C715" s="143"/>
      <c r="D715" s="144" t="s">
        <v>182</v>
      </c>
      <c r="E715" s="153">
        <f t="shared" si="1351"/>
        <v>30</v>
      </c>
      <c r="F715" s="153">
        <f t="shared" si="1352"/>
        <v>1.25</v>
      </c>
      <c r="G715" s="145">
        <f t="shared" si="1345"/>
        <v>24</v>
      </c>
      <c r="H715" s="160">
        <f t="shared" si="1348"/>
        <v>30</v>
      </c>
      <c r="I715" s="166" t="str">
        <f t="shared" ref="I715:R715" si="1401">IFERROR(IF(CEILING($H715*I684,1)=0,"",CEILING($H715*I684,1)),"")</f>
        <v/>
      </c>
      <c r="J715" s="145">
        <f t="shared" si="1401"/>
        <v>6</v>
      </c>
      <c r="K715" s="145" t="str">
        <f t="shared" si="1401"/>
        <v/>
      </c>
      <c r="L715" s="145" t="str">
        <f t="shared" ref="L715" si="1402">IFERROR(IF(CEILING($H715*L684,1)=0,"",CEILING($H715*L684,1)),"")</f>
        <v/>
      </c>
      <c r="M715" s="145">
        <f t="shared" si="1401"/>
        <v>9</v>
      </c>
      <c r="N715" s="145" t="str">
        <f t="shared" si="1401"/>
        <v/>
      </c>
      <c r="O715" s="145">
        <f t="shared" si="1401"/>
        <v>9</v>
      </c>
      <c r="P715" s="145">
        <f t="shared" si="1401"/>
        <v>6</v>
      </c>
      <c r="Q715" s="145">
        <f t="shared" si="1401"/>
        <v>3</v>
      </c>
      <c r="R715" s="167">
        <f t="shared" si="1401"/>
        <v>3</v>
      </c>
    </row>
    <row r="716" spans="1:18" x14ac:dyDescent="0.2">
      <c r="A716" s="118">
        <v>28</v>
      </c>
      <c r="B716" s="75">
        <v>690</v>
      </c>
      <c r="C716" s="143"/>
      <c r="D716" s="144" t="s">
        <v>183</v>
      </c>
      <c r="E716" s="153">
        <f t="shared" si="1351"/>
        <v>30</v>
      </c>
      <c r="F716" s="153">
        <f t="shared" si="1352"/>
        <v>1.25</v>
      </c>
      <c r="G716" s="145">
        <f t="shared" si="1345"/>
        <v>6</v>
      </c>
      <c r="H716" s="160">
        <f t="shared" si="1348"/>
        <v>7.5</v>
      </c>
      <c r="I716" s="166" t="str">
        <f t="shared" ref="I716:R716" si="1403">IFERROR(IF(CEILING($H716*I684,1)=0,"",CEILING($H716*I684,1)),"")</f>
        <v/>
      </c>
      <c r="J716" s="145">
        <f t="shared" si="1403"/>
        <v>2</v>
      </c>
      <c r="K716" s="145" t="str">
        <f t="shared" si="1403"/>
        <v/>
      </c>
      <c r="L716" s="145" t="str">
        <f t="shared" ref="L716" si="1404">IFERROR(IF(CEILING($H716*L684,1)=0,"",CEILING($H716*L684,1)),"")</f>
        <v/>
      </c>
      <c r="M716" s="145">
        <f t="shared" si="1403"/>
        <v>3</v>
      </c>
      <c r="N716" s="145" t="str">
        <f t="shared" si="1403"/>
        <v/>
      </c>
      <c r="O716" s="145">
        <f t="shared" si="1403"/>
        <v>3</v>
      </c>
      <c r="P716" s="145">
        <f t="shared" si="1403"/>
        <v>2</v>
      </c>
      <c r="Q716" s="145">
        <f t="shared" si="1403"/>
        <v>1</v>
      </c>
      <c r="R716" s="167">
        <f t="shared" si="1403"/>
        <v>1</v>
      </c>
    </row>
    <row r="717" spans="1:18" x14ac:dyDescent="0.2">
      <c r="A717" s="118">
        <v>29</v>
      </c>
      <c r="B717" s="75">
        <v>691</v>
      </c>
      <c r="C717" s="143"/>
      <c r="D717" s="144" t="s">
        <v>184</v>
      </c>
      <c r="E717" s="153">
        <f t="shared" si="1351"/>
        <v>30</v>
      </c>
      <c r="F717" s="153">
        <f t="shared" si="1352"/>
        <v>1.25</v>
      </c>
      <c r="G717" s="145">
        <f t="shared" si="1345"/>
        <v>14.4</v>
      </c>
      <c r="H717" s="160">
        <f t="shared" si="1348"/>
        <v>18</v>
      </c>
      <c r="I717" s="166" t="str">
        <f t="shared" ref="I717:R717" si="1405">IFERROR(IF(CEILING($H717*I684,1)=0,"",CEILING($H717*I684,1)),"")</f>
        <v/>
      </c>
      <c r="J717" s="145">
        <f t="shared" si="1405"/>
        <v>4</v>
      </c>
      <c r="K717" s="145" t="str">
        <f t="shared" si="1405"/>
        <v/>
      </c>
      <c r="L717" s="145" t="str">
        <f t="shared" ref="L717" si="1406">IFERROR(IF(CEILING($H717*L684,1)=0,"",CEILING($H717*L684,1)),"")</f>
        <v/>
      </c>
      <c r="M717" s="145">
        <f t="shared" si="1405"/>
        <v>6</v>
      </c>
      <c r="N717" s="145" t="str">
        <f t="shared" si="1405"/>
        <v/>
      </c>
      <c r="O717" s="145">
        <f t="shared" si="1405"/>
        <v>6</v>
      </c>
      <c r="P717" s="145">
        <f t="shared" si="1405"/>
        <v>4</v>
      </c>
      <c r="Q717" s="145">
        <f t="shared" si="1405"/>
        <v>2</v>
      </c>
      <c r="R717" s="167">
        <f t="shared" si="1405"/>
        <v>2</v>
      </c>
    </row>
    <row r="718" spans="1:18" x14ac:dyDescent="0.2">
      <c r="A718" s="118">
        <v>30</v>
      </c>
      <c r="B718" s="75">
        <v>692</v>
      </c>
      <c r="C718" s="143"/>
      <c r="D718" s="144" t="s">
        <v>185</v>
      </c>
      <c r="E718" s="153">
        <f t="shared" si="1351"/>
        <v>30</v>
      </c>
      <c r="F718" s="153">
        <f t="shared" si="1352"/>
        <v>1.25</v>
      </c>
      <c r="G718" s="145">
        <f t="shared" si="1345"/>
        <v>24</v>
      </c>
      <c r="H718" s="160">
        <f t="shared" si="1348"/>
        <v>30</v>
      </c>
      <c r="I718" s="166" t="str">
        <f t="shared" ref="I718:R718" si="1407">IFERROR(IF(CEILING($H718*I684,1)=0,"",CEILING($H718*I684,1)),"")</f>
        <v/>
      </c>
      <c r="J718" s="145">
        <f t="shared" si="1407"/>
        <v>6</v>
      </c>
      <c r="K718" s="145" t="str">
        <f t="shared" si="1407"/>
        <v/>
      </c>
      <c r="L718" s="145" t="str">
        <f t="shared" ref="L718" si="1408">IFERROR(IF(CEILING($H718*L684,1)=0,"",CEILING($H718*L684,1)),"")</f>
        <v/>
      </c>
      <c r="M718" s="145">
        <f t="shared" si="1407"/>
        <v>9</v>
      </c>
      <c r="N718" s="145" t="str">
        <f t="shared" si="1407"/>
        <v/>
      </c>
      <c r="O718" s="145">
        <f t="shared" si="1407"/>
        <v>9</v>
      </c>
      <c r="P718" s="145">
        <f t="shared" si="1407"/>
        <v>6</v>
      </c>
      <c r="Q718" s="145">
        <f t="shared" si="1407"/>
        <v>3</v>
      </c>
      <c r="R718" s="167">
        <f t="shared" si="1407"/>
        <v>3</v>
      </c>
    </row>
    <row r="719" spans="1:18" x14ac:dyDescent="0.2">
      <c r="A719" s="118">
        <v>31</v>
      </c>
      <c r="B719" s="75">
        <v>693</v>
      </c>
      <c r="C719" s="143"/>
      <c r="D719" s="144" t="s">
        <v>186</v>
      </c>
      <c r="E719" s="153">
        <f t="shared" si="1351"/>
        <v>30</v>
      </c>
      <c r="F719" s="153">
        <f t="shared" si="1352"/>
        <v>1.25</v>
      </c>
      <c r="G719" s="145">
        <f t="shared" si="1345"/>
        <v>9.6</v>
      </c>
      <c r="H719" s="160">
        <f t="shared" si="1348"/>
        <v>12</v>
      </c>
      <c r="I719" s="166" t="str">
        <f t="shared" ref="I719:R719" si="1409">IFERROR(IF(CEILING($H719*I684,1)=0,"",CEILING($H719*I684,1)),"")</f>
        <v/>
      </c>
      <c r="J719" s="145">
        <f t="shared" si="1409"/>
        <v>3</v>
      </c>
      <c r="K719" s="145" t="str">
        <f t="shared" si="1409"/>
        <v/>
      </c>
      <c r="L719" s="145" t="str">
        <f t="shared" ref="L719" si="1410">IFERROR(IF(CEILING($H719*L684,1)=0,"",CEILING($H719*L684,1)),"")</f>
        <v/>
      </c>
      <c r="M719" s="145">
        <f t="shared" si="1409"/>
        <v>4</v>
      </c>
      <c r="N719" s="145" t="str">
        <f t="shared" si="1409"/>
        <v/>
      </c>
      <c r="O719" s="145">
        <f t="shared" si="1409"/>
        <v>4</v>
      </c>
      <c r="P719" s="145">
        <f t="shared" si="1409"/>
        <v>3</v>
      </c>
      <c r="Q719" s="145">
        <f t="shared" si="1409"/>
        <v>2</v>
      </c>
      <c r="R719" s="167">
        <f t="shared" si="1409"/>
        <v>2</v>
      </c>
    </row>
    <row r="720" spans="1:18" x14ac:dyDescent="0.2">
      <c r="A720" s="118">
        <v>32</v>
      </c>
      <c r="B720" s="75">
        <v>694</v>
      </c>
      <c r="C720" s="143"/>
      <c r="D720" s="144" t="s">
        <v>187</v>
      </c>
      <c r="E720" s="153">
        <f t="shared" si="1351"/>
        <v>30</v>
      </c>
      <c r="F720" s="153">
        <f t="shared" si="1352"/>
        <v>1.25</v>
      </c>
      <c r="G720" s="145">
        <f>E720*G679/E679</f>
        <v>19.2</v>
      </c>
      <c r="H720" s="160">
        <f t="shared" si="1348"/>
        <v>24</v>
      </c>
      <c r="I720" s="166" t="str">
        <f t="shared" ref="I720:R720" si="1411">IFERROR(IF(CEILING($H720*I684,1)=0,"",CEILING($H720*I684,1)),"")</f>
        <v/>
      </c>
      <c r="J720" s="145">
        <f t="shared" si="1411"/>
        <v>5</v>
      </c>
      <c r="K720" s="145" t="str">
        <f t="shared" si="1411"/>
        <v/>
      </c>
      <c r="L720" s="145" t="str">
        <f t="shared" ref="L720" si="1412">IFERROR(IF(CEILING($H720*L684,1)=0,"",CEILING($H720*L684,1)),"")</f>
        <v/>
      </c>
      <c r="M720" s="145">
        <f t="shared" si="1411"/>
        <v>8</v>
      </c>
      <c r="N720" s="145" t="str">
        <f t="shared" si="1411"/>
        <v/>
      </c>
      <c r="O720" s="145">
        <f t="shared" si="1411"/>
        <v>8</v>
      </c>
      <c r="P720" s="145">
        <f t="shared" si="1411"/>
        <v>5</v>
      </c>
      <c r="Q720" s="145">
        <f t="shared" si="1411"/>
        <v>3</v>
      </c>
      <c r="R720" s="167">
        <f t="shared" si="1411"/>
        <v>3</v>
      </c>
    </row>
    <row r="721" spans="1:19" x14ac:dyDescent="0.2">
      <c r="A721" s="118">
        <v>33</v>
      </c>
      <c r="B721" s="75">
        <v>695</v>
      </c>
      <c r="C721" s="143"/>
      <c r="D721" s="144" t="s">
        <v>188</v>
      </c>
      <c r="E721" s="153">
        <f t="shared" si="1351"/>
        <v>30</v>
      </c>
      <c r="F721" s="153">
        <f t="shared" si="1352"/>
        <v>1.25</v>
      </c>
      <c r="G721" s="145">
        <f>E721*G680/E680</f>
        <v>14.4</v>
      </c>
      <c r="H721" s="160">
        <f t="shared" si="1348"/>
        <v>18</v>
      </c>
      <c r="I721" s="166" t="str">
        <f t="shared" ref="I721:R721" si="1413">IFERROR(IF(CEILING($H721*I684,1)=0,"",CEILING($H721*I684,1)),"")</f>
        <v/>
      </c>
      <c r="J721" s="145">
        <f t="shared" si="1413"/>
        <v>4</v>
      </c>
      <c r="K721" s="145" t="str">
        <f t="shared" si="1413"/>
        <v/>
      </c>
      <c r="L721" s="145" t="str">
        <f t="shared" ref="L721" si="1414">IFERROR(IF(CEILING($H721*L684,1)=0,"",CEILING($H721*L684,1)),"")</f>
        <v/>
      </c>
      <c r="M721" s="145">
        <f t="shared" si="1413"/>
        <v>6</v>
      </c>
      <c r="N721" s="145" t="str">
        <f t="shared" si="1413"/>
        <v/>
      </c>
      <c r="O721" s="145">
        <f t="shared" si="1413"/>
        <v>6</v>
      </c>
      <c r="P721" s="145">
        <f t="shared" si="1413"/>
        <v>4</v>
      </c>
      <c r="Q721" s="145">
        <f t="shared" si="1413"/>
        <v>2</v>
      </c>
      <c r="R721" s="167">
        <f t="shared" si="1413"/>
        <v>2</v>
      </c>
    </row>
    <row r="722" spans="1:19" x14ac:dyDescent="0.2">
      <c r="A722" s="118">
        <v>34</v>
      </c>
      <c r="B722" s="75">
        <v>696</v>
      </c>
      <c r="C722" s="143"/>
      <c r="D722" s="144" t="s">
        <v>189</v>
      </c>
      <c r="E722" s="153">
        <f t="shared" si="1351"/>
        <v>30</v>
      </c>
      <c r="F722" s="153">
        <f t="shared" si="1352"/>
        <v>1.25</v>
      </c>
      <c r="G722" s="145">
        <f>E722*G681/E681</f>
        <v>3.6</v>
      </c>
      <c r="H722" s="160">
        <f t="shared" si="1348"/>
        <v>4.5</v>
      </c>
      <c r="I722" s="166" t="str">
        <f t="shared" ref="I722:R722" si="1415">IFERROR(IF(CEILING($H722*I684,1)=0,"",CEILING($H722*I684,1)),"")</f>
        <v/>
      </c>
      <c r="J722" s="145">
        <f t="shared" si="1415"/>
        <v>1</v>
      </c>
      <c r="K722" s="145" t="str">
        <f t="shared" si="1415"/>
        <v/>
      </c>
      <c r="L722" s="145" t="str">
        <f t="shared" ref="L722" si="1416">IFERROR(IF(CEILING($H722*L684,1)=0,"",CEILING($H722*L684,1)),"")</f>
        <v/>
      </c>
      <c r="M722" s="145">
        <f t="shared" si="1415"/>
        <v>2</v>
      </c>
      <c r="N722" s="145" t="str">
        <f t="shared" si="1415"/>
        <v/>
      </c>
      <c r="O722" s="145">
        <f t="shared" si="1415"/>
        <v>2</v>
      </c>
      <c r="P722" s="145">
        <f t="shared" si="1415"/>
        <v>1</v>
      </c>
      <c r="Q722" s="145">
        <f t="shared" si="1415"/>
        <v>1</v>
      </c>
      <c r="R722" s="167">
        <f t="shared" si="1415"/>
        <v>1</v>
      </c>
    </row>
    <row r="723" spans="1:19" ht="13.5" thickBot="1" x14ac:dyDescent="0.25">
      <c r="A723" s="146">
        <v>35</v>
      </c>
      <c r="B723" s="75">
        <v>697</v>
      </c>
      <c r="C723" s="147"/>
      <c r="D723" s="148" t="s">
        <v>190</v>
      </c>
      <c r="E723" s="153">
        <f t="shared" si="1351"/>
        <v>30</v>
      </c>
      <c r="F723" s="153">
        <f t="shared" si="1352"/>
        <v>1.25</v>
      </c>
      <c r="G723" s="145">
        <f>E723*G682/E682</f>
        <v>7.2</v>
      </c>
      <c r="H723" s="160">
        <f t="shared" si="1348"/>
        <v>9</v>
      </c>
      <c r="I723" s="168" t="str">
        <f t="shared" ref="I723:R723" si="1417">IFERROR(IF(CEILING($H723*I684,1)=0,"",CEILING($H723*I684,1)),"")</f>
        <v/>
      </c>
      <c r="J723" s="169">
        <f t="shared" si="1417"/>
        <v>2</v>
      </c>
      <c r="K723" s="169" t="str">
        <f t="shared" si="1417"/>
        <v/>
      </c>
      <c r="L723" s="169" t="str">
        <f t="shared" ref="L723" si="1418">IFERROR(IF(CEILING($H723*L684,1)=0,"",CEILING($H723*L684,1)),"")</f>
        <v/>
      </c>
      <c r="M723" s="169">
        <f t="shared" si="1417"/>
        <v>3</v>
      </c>
      <c r="N723" s="169" t="str">
        <f t="shared" si="1417"/>
        <v/>
      </c>
      <c r="O723" s="169">
        <f t="shared" si="1417"/>
        <v>3</v>
      </c>
      <c r="P723" s="169">
        <f t="shared" si="1417"/>
        <v>2</v>
      </c>
      <c r="Q723" s="169">
        <f t="shared" si="1417"/>
        <v>1</v>
      </c>
      <c r="R723" s="170">
        <f t="shared" si="1417"/>
        <v>1</v>
      </c>
    </row>
    <row r="724" spans="1:19" ht="13.5" thickBot="1" x14ac:dyDescent="0.25">
      <c r="A724" s="204" t="s">
        <v>50</v>
      </c>
      <c r="B724" s="214">
        <v>698</v>
      </c>
      <c r="C724" s="249" t="str">
        <f>Feature_Plan!E28</f>
        <v>Ageing compensation</v>
      </c>
      <c r="D724" s="207"/>
      <c r="E724" s="259">
        <v>30</v>
      </c>
      <c r="F724" s="259">
        <v>1.5</v>
      </c>
      <c r="G724" s="208"/>
      <c r="H724" s="209"/>
      <c r="I724" s="210" t="str">
        <f>IF(VLOOKUP($C724,Feature_Plan!$E$11:$R$40,Feature_Plan!I$1,0)=0,"",VLOOKUP($C724,Feature_Plan!$E$11:$R$40,Feature_Plan!I$1,0))</f>
        <v/>
      </c>
      <c r="J724" s="211" t="str">
        <f>IF(VLOOKUP($C724,Feature_Plan!$E$11:$R$40,Feature_Plan!J$1,0)=0,"",VLOOKUP($C724,Feature_Plan!$E$11:$R$40,Feature_Plan!J$1,0))</f>
        <v/>
      </c>
      <c r="K724" s="211" t="str">
        <f>IF(VLOOKUP($C724,Feature_Plan!$E$11:$R$40,Feature_Plan!K$1,0)=0,"",VLOOKUP($C724,Feature_Plan!$E$11:$R$40,Feature_Plan!K$1,0))</f>
        <v/>
      </c>
      <c r="L724" s="211" t="str">
        <f>IF(VLOOKUP($C724,Feature_Plan!$E$11:$R$40,Feature_Plan!L$1,0)=0,"",VLOOKUP($C724,Feature_Plan!$E$11:$R$40,Feature_Plan!L$1,0))</f>
        <v/>
      </c>
      <c r="M724" s="211">
        <f>IF(VLOOKUP($C724,Feature_Plan!$E$11:$R$40,Feature_Plan!M$1,0)=0,"",VLOOKUP($C724,Feature_Plan!$E$11:$R$40,Feature_Plan!M$1,0))</f>
        <v>0.5</v>
      </c>
      <c r="N724" s="211" t="str">
        <f>IF(VLOOKUP($C724,Feature_Plan!$E$11:$R$40,Feature_Plan!N$1,0)=0,"",VLOOKUP($C724,Feature_Plan!$E$11:$R$40,Feature_Plan!N$1,0))</f>
        <v/>
      </c>
      <c r="O724" s="211">
        <f>IF(VLOOKUP($C724,Feature_Plan!$E$11:$R$40,Feature_Plan!O$1,0)=0,"",VLOOKUP($C724,Feature_Plan!$E$11:$R$40,Feature_Plan!O$1,0))</f>
        <v>0.8</v>
      </c>
      <c r="P724" s="211">
        <f>IF(VLOOKUP($C724,Feature_Plan!$E$11:$R$40,Feature_Plan!P$1,0)=0,"",VLOOKUP($C724,Feature_Plan!$E$11:$R$40,Feature_Plan!P$1,0))</f>
        <v>1</v>
      </c>
      <c r="Q724" s="211">
        <f>IF(VLOOKUP($C724,Feature_Plan!$E$11:$R$40,Feature_Plan!Q$1,0)=0,"",VLOOKUP($C724,Feature_Plan!$E$11:$R$40,Feature_Plan!Q$1,0))</f>
        <v>1.1000000000000001</v>
      </c>
      <c r="R724" s="212">
        <f>IF(VLOOKUP($C724,Feature_Plan!$E$11:$R$40,Feature_Plan!R$1,0)=0,"",VLOOKUP($C724,Feature_Plan!$E$11:$R$40,Feature_Plan!R$1,0))</f>
        <v>1.2</v>
      </c>
    </row>
    <row r="725" spans="1:19" x14ac:dyDescent="0.2">
      <c r="A725" s="213" t="s">
        <v>154</v>
      </c>
      <c r="B725" s="214">
        <v>699</v>
      </c>
      <c r="C725" s="250"/>
      <c r="D725" s="216"/>
      <c r="E725" s="217"/>
      <c r="F725" s="216"/>
      <c r="G725" s="251"/>
      <c r="H725" s="252"/>
      <c r="I725" s="220" t="str">
        <f>IF(I724="","",I724)</f>
        <v/>
      </c>
      <c r="J725" s="218" t="str">
        <f>IF(J724="","",J724-(SUM($I725:I725)))</f>
        <v/>
      </c>
      <c r="K725" s="218" t="str">
        <f>IF(K724="","",K724-(SUM($I725:J725)))</f>
        <v/>
      </c>
      <c r="L725" s="218" t="str">
        <f>IF(L724="","",L724-(SUM($I725:K725)))</f>
        <v/>
      </c>
      <c r="M725" s="218">
        <f>IF(M724="","",M724-(SUM($I725:L725)))</f>
        <v>0.5</v>
      </c>
      <c r="N725" s="218" t="str">
        <f>IF(N724="","",N724-(SUM($I725:M725)))</f>
        <v/>
      </c>
      <c r="O725" s="218">
        <f>IF(O724="","",O724-(SUM($I725:N725)))</f>
        <v>0.30000000000000004</v>
      </c>
      <c r="P725" s="218">
        <f>IF(P724="","",P724-(SUM($I725:O725)))</f>
        <v>0.19999999999999996</v>
      </c>
      <c r="Q725" s="218">
        <f>IF(Q724="","",Q724-(SUM($I725:P725)))</f>
        <v>0.10000000000000009</v>
      </c>
      <c r="R725" s="221">
        <f>IF(R724="","",R724-(SUM($I725:Q725)))</f>
        <v>9.9999999999999867E-2</v>
      </c>
    </row>
    <row r="726" spans="1:19" ht="13.5" thickBot="1" x14ac:dyDescent="0.25">
      <c r="A726" s="222" t="s">
        <v>155</v>
      </c>
      <c r="B726" s="214">
        <v>700</v>
      </c>
      <c r="C726" s="223"/>
      <c r="D726" s="224"/>
      <c r="E726" s="225"/>
      <c r="F726" s="224"/>
      <c r="G726" s="226">
        <f>SUM(G730:G764)</f>
        <v>331.20000000000005</v>
      </c>
      <c r="H726" s="227">
        <f>SUM(H730:H764)</f>
        <v>496.8</v>
      </c>
      <c r="I726" s="228">
        <f>SUM(I730:I764)</f>
        <v>0</v>
      </c>
      <c r="J726" s="226">
        <f t="shared" ref="J726:R726" si="1419">SUM(J730:J764)</f>
        <v>0</v>
      </c>
      <c r="K726" s="226">
        <f t="shared" si="1419"/>
        <v>0</v>
      </c>
      <c r="L726" s="226">
        <f t="shared" ref="L726:M726" si="1420">SUM(L730:L764)</f>
        <v>0</v>
      </c>
      <c r="M726" s="226">
        <f t="shared" si="1420"/>
        <v>259</v>
      </c>
      <c r="N726" s="226">
        <f t="shared" si="1419"/>
        <v>0</v>
      </c>
      <c r="O726" s="226">
        <f t="shared" si="1419"/>
        <v>169</v>
      </c>
      <c r="P726" s="226">
        <f t="shared" si="1419"/>
        <v>120</v>
      </c>
      <c r="Q726" s="226">
        <f t="shared" si="1419"/>
        <v>69</v>
      </c>
      <c r="R726" s="229">
        <f t="shared" si="1419"/>
        <v>69</v>
      </c>
      <c r="S726" s="67">
        <f>SUM(I726:R726)</f>
        <v>686</v>
      </c>
    </row>
    <row r="727" spans="1:19" x14ac:dyDescent="0.2">
      <c r="A727" s="230" t="s">
        <v>215</v>
      </c>
      <c r="B727" s="214">
        <v>701</v>
      </c>
      <c r="C727" s="262" t="str">
        <f>CONCATENATE(C724,"\",A727)</f>
        <v>Ageing compensation\Sys Eng</v>
      </c>
      <c r="D727" s="231"/>
      <c r="E727" s="232"/>
      <c r="F727" s="231"/>
      <c r="G727" s="233">
        <f>SUM(G730:G742)</f>
        <v>50.4</v>
      </c>
      <c r="H727" s="234">
        <f t="shared" ref="H727:R727" si="1421">SUM(H730:H742)</f>
        <v>75.600000000000009</v>
      </c>
      <c r="I727" s="235">
        <f t="shared" si="1421"/>
        <v>0</v>
      </c>
      <c r="J727" s="233">
        <f t="shared" si="1421"/>
        <v>0</v>
      </c>
      <c r="K727" s="233">
        <f t="shared" si="1421"/>
        <v>0</v>
      </c>
      <c r="L727" s="233">
        <f t="shared" ref="L727:M727" si="1422">SUM(L730:L742)</f>
        <v>0</v>
      </c>
      <c r="M727" s="233">
        <f t="shared" si="1422"/>
        <v>41</v>
      </c>
      <c r="N727" s="233">
        <f t="shared" si="1421"/>
        <v>0</v>
      </c>
      <c r="O727" s="233">
        <f t="shared" si="1421"/>
        <v>31</v>
      </c>
      <c r="P727" s="233">
        <f t="shared" si="1421"/>
        <v>23</v>
      </c>
      <c r="Q727" s="233">
        <f t="shared" si="1421"/>
        <v>16</v>
      </c>
      <c r="R727" s="236">
        <f t="shared" si="1421"/>
        <v>16</v>
      </c>
      <c r="S727" s="67">
        <f>SUM(I727:R727)</f>
        <v>127</v>
      </c>
    </row>
    <row r="728" spans="1:19" x14ac:dyDescent="0.2">
      <c r="A728" s="237" t="s">
        <v>216</v>
      </c>
      <c r="B728" s="214">
        <v>702</v>
      </c>
      <c r="C728" s="263" t="str">
        <f>CONCATENATE(C724,"\",A728)</f>
        <v>Ageing compensation\SW Dev</v>
      </c>
      <c r="D728" s="238"/>
      <c r="E728" s="239"/>
      <c r="F728" s="238"/>
      <c r="G728" s="240">
        <f>SUM(G743:G755)</f>
        <v>158.39999999999998</v>
      </c>
      <c r="H728" s="241">
        <f t="shared" ref="H728:R728" si="1423">SUM(H743:H755)</f>
        <v>237.6</v>
      </c>
      <c r="I728" s="242">
        <f t="shared" si="1423"/>
        <v>0</v>
      </c>
      <c r="J728" s="240">
        <f t="shared" si="1423"/>
        <v>0</v>
      </c>
      <c r="K728" s="240">
        <f t="shared" si="1423"/>
        <v>0</v>
      </c>
      <c r="L728" s="240">
        <f t="shared" ref="L728:M728" si="1424">SUM(L743:L755)</f>
        <v>0</v>
      </c>
      <c r="M728" s="240">
        <f t="shared" si="1424"/>
        <v>123</v>
      </c>
      <c r="N728" s="240">
        <f t="shared" si="1423"/>
        <v>0</v>
      </c>
      <c r="O728" s="240">
        <f t="shared" si="1423"/>
        <v>79</v>
      </c>
      <c r="P728" s="240">
        <f t="shared" si="1423"/>
        <v>55</v>
      </c>
      <c r="Q728" s="240">
        <f t="shared" si="1423"/>
        <v>30</v>
      </c>
      <c r="R728" s="243">
        <f t="shared" si="1423"/>
        <v>30</v>
      </c>
      <c r="S728" s="67">
        <f>SUM(I728:R728)</f>
        <v>317</v>
      </c>
    </row>
    <row r="729" spans="1:19" ht="13.5" thickBot="1" x14ac:dyDescent="0.25">
      <c r="A729" s="244" t="s">
        <v>92</v>
      </c>
      <c r="B729" s="214">
        <v>703</v>
      </c>
      <c r="C729" s="264" t="str">
        <f>CONCATENATE(C724,"\",A729)</f>
        <v>Ageing compensation\Testing</v>
      </c>
      <c r="D729" s="245"/>
      <c r="E729" s="246"/>
      <c r="F729" s="245"/>
      <c r="G729" s="247">
        <f>SUM(G756:G764)</f>
        <v>122.4</v>
      </c>
      <c r="H729" s="248">
        <f t="shared" ref="H729:R729" si="1425">SUM(H756:H764)</f>
        <v>183.60000000000002</v>
      </c>
      <c r="I729" s="242">
        <f t="shared" si="1425"/>
        <v>0</v>
      </c>
      <c r="J729" s="240">
        <f t="shared" si="1425"/>
        <v>0</v>
      </c>
      <c r="K729" s="240">
        <f t="shared" si="1425"/>
        <v>0</v>
      </c>
      <c r="L729" s="240">
        <f t="shared" ref="L729:M729" si="1426">SUM(L756:L764)</f>
        <v>0</v>
      </c>
      <c r="M729" s="240">
        <f t="shared" si="1426"/>
        <v>95</v>
      </c>
      <c r="N729" s="240">
        <f t="shared" si="1425"/>
        <v>0</v>
      </c>
      <c r="O729" s="240">
        <f t="shared" si="1425"/>
        <v>59</v>
      </c>
      <c r="P729" s="240">
        <f t="shared" si="1425"/>
        <v>42</v>
      </c>
      <c r="Q729" s="240">
        <f t="shared" si="1425"/>
        <v>23</v>
      </c>
      <c r="R729" s="243">
        <f t="shared" si="1425"/>
        <v>23</v>
      </c>
      <c r="S729" s="67">
        <f>SUM(I729:R729)</f>
        <v>242</v>
      </c>
    </row>
    <row r="730" spans="1:19" x14ac:dyDescent="0.2">
      <c r="A730" s="139">
        <v>1</v>
      </c>
      <c r="B730" s="75">
        <v>704</v>
      </c>
      <c r="C730" s="140"/>
      <c r="D730" s="141" t="s">
        <v>156</v>
      </c>
      <c r="E730" s="153">
        <f>E724</f>
        <v>30</v>
      </c>
      <c r="F730" s="153">
        <f>F724</f>
        <v>1.5</v>
      </c>
      <c r="G730" s="145">
        <f t="shared" ref="G730:G760" si="1427">E730*G689/E689</f>
        <v>2.4</v>
      </c>
      <c r="H730" s="160">
        <f>G730*F730</f>
        <v>3.5999999999999996</v>
      </c>
      <c r="I730" s="164" t="str">
        <f>IFERROR(IF(CEILING($H730*I725,1)=0,"",CEILING($H730*I725,1)),"")</f>
        <v/>
      </c>
      <c r="J730" s="150" t="str">
        <f t="shared" ref="J730:R730" si="1428">IFERROR(IF(CEILING($H730*J725,1)=0,"",CEILING($H730*J725,1)),"")</f>
        <v/>
      </c>
      <c r="K730" s="150" t="str">
        <f t="shared" si="1428"/>
        <v/>
      </c>
      <c r="L730" s="150" t="str">
        <f t="shared" ref="L730" si="1429">IFERROR(IF(CEILING($H730*L725,1)=0,"",CEILING($H730*L725,1)),"")</f>
        <v/>
      </c>
      <c r="M730" s="150">
        <f t="shared" si="1428"/>
        <v>2</v>
      </c>
      <c r="N730" s="150" t="str">
        <f t="shared" si="1428"/>
        <v/>
      </c>
      <c r="O730" s="150">
        <f t="shared" si="1428"/>
        <v>2</v>
      </c>
      <c r="P730" s="150">
        <f t="shared" si="1428"/>
        <v>1</v>
      </c>
      <c r="Q730" s="150">
        <f t="shared" si="1428"/>
        <v>1</v>
      </c>
      <c r="R730" s="165">
        <f t="shared" si="1428"/>
        <v>1</v>
      </c>
    </row>
    <row r="731" spans="1:19" x14ac:dyDescent="0.2">
      <c r="A731" s="118">
        <v>2</v>
      </c>
      <c r="B731" s="75">
        <v>705</v>
      </c>
      <c r="C731" s="143"/>
      <c r="D731" s="144" t="s">
        <v>157</v>
      </c>
      <c r="E731" s="153">
        <f>E730</f>
        <v>30</v>
      </c>
      <c r="F731" s="153">
        <f>F730</f>
        <v>1.5</v>
      </c>
      <c r="G731" s="145">
        <f t="shared" si="1427"/>
        <v>4.8</v>
      </c>
      <c r="H731" s="160">
        <f t="shared" ref="H731:H764" si="1430">G731*F731</f>
        <v>7.1999999999999993</v>
      </c>
      <c r="I731" s="166" t="str">
        <f>IFERROR(IF(CEILING($H731*I725,1)=0,"",CEILING($H731*I725,1)),"")</f>
        <v/>
      </c>
      <c r="J731" s="145" t="str">
        <f t="shared" ref="J731:R731" si="1431">IFERROR(IF(CEILING($H731*J725,1)=0,"",CEILING($H731*J725,1)),"")</f>
        <v/>
      </c>
      <c r="K731" s="145" t="str">
        <f t="shared" si="1431"/>
        <v/>
      </c>
      <c r="L731" s="145" t="str">
        <f t="shared" ref="L731" si="1432">IFERROR(IF(CEILING($H731*L725,1)=0,"",CEILING($H731*L725,1)),"")</f>
        <v/>
      </c>
      <c r="M731" s="145">
        <f t="shared" si="1431"/>
        <v>4</v>
      </c>
      <c r="N731" s="145" t="str">
        <f t="shared" si="1431"/>
        <v/>
      </c>
      <c r="O731" s="145">
        <f t="shared" si="1431"/>
        <v>3</v>
      </c>
      <c r="P731" s="145">
        <f t="shared" si="1431"/>
        <v>2</v>
      </c>
      <c r="Q731" s="145">
        <f t="shared" si="1431"/>
        <v>1</v>
      </c>
      <c r="R731" s="167">
        <f t="shared" si="1431"/>
        <v>1</v>
      </c>
    </row>
    <row r="732" spans="1:19" x14ac:dyDescent="0.2">
      <c r="A732" s="118">
        <v>3</v>
      </c>
      <c r="B732" s="75">
        <v>706</v>
      </c>
      <c r="C732" s="143"/>
      <c r="D732" s="144" t="s">
        <v>158</v>
      </c>
      <c r="E732" s="153">
        <f t="shared" ref="E732:E764" si="1433">E731</f>
        <v>30</v>
      </c>
      <c r="F732" s="153">
        <f t="shared" ref="F732:F764" si="1434">F731</f>
        <v>1.5</v>
      </c>
      <c r="G732" s="145">
        <f t="shared" si="1427"/>
        <v>1.2</v>
      </c>
      <c r="H732" s="160">
        <f t="shared" si="1430"/>
        <v>1.7999999999999998</v>
      </c>
      <c r="I732" s="166" t="str">
        <f>IFERROR(IF(CEILING($H732*I725,1)=0,"",CEILING($H732*I725,1)),"")</f>
        <v/>
      </c>
      <c r="J732" s="145" t="str">
        <f t="shared" ref="J732:R732" si="1435">IFERROR(IF(CEILING($H732*J725,1)=0,"",CEILING($H732*J725,1)),"")</f>
        <v/>
      </c>
      <c r="K732" s="145" t="str">
        <f t="shared" si="1435"/>
        <v/>
      </c>
      <c r="L732" s="145" t="str">
        <f t="shared" ref="L732" si="1436">IFERROR(IF(CEILING($H732*L725,1)=0,"",CEILING($H732*L725,1)),"")</f>
        <v/>
      </c>
      <c r="M732" s="145">
        <f t="shared" si="1435"/>
        <v>1</v>
      </c>
      <c r="N732" s="145" t="str">
        <f t="shared" si="1435"/>
        <v/>
      </c>
      <c r="O732" s="145">
        <f t="shared" si="1435"/>
        <v>1</v>
      </c>
      <c r="P732" s="145">
        <f t="shared" si="1435"/>
        <v>1</v>
      </c>
      <c r="Q732" s="145">
        <f t="shared" si="1435"/>
        <v>1</v>
      </c>
      <c r="R732" s="167">
        <f t="shared" si="1435"/>
        <v>1</v>
      </c>
    </row>
    <row r="733" spans="1:19" x14ac:dyDescent="0.2">
      <c r="A733" s="118">
        <v>4</v>
      </c>
      <c r="B733" s="75">
        <v>707</v>
      </c>
      <c r="C733" s="143"/>
      <c r="D733" s="144" t="s">
        <v>159</v>
      </c>
      <c r="E733" s="153">
        <f t="shared" si="1433"/>
        <v>30</v>
      </c>
      <c r="F733" s="153">
        <f t="shared" si="1434"/>
        <v>1.5</v>
      </c>
      <c r="G733" s="145">
        <f t="shared" si="1427"/>
        <v>2.4</v>
      </c>
      <c r="H733" s="160">
        <f t="shared" si="1430"/>
        <v>3.5999999999999996</v>
      </c>
      <c r="I733" s="166" t="str">
        <f>IFERROR(IF(CEILING($H733*I725,1)=0,"",CEILING($H733*I725,1)),"")</f>
        <v/>
      </c>
      <c r="J733" s="145" t="str">
        <f t="shared" ref="J733:R733" si="1437">IFERROR(IF(CEILING($H733*J725,1)=0,"",CEILING($H733*J725,1)),"")</f>
        <v/>
      </c>
      <c r="K733" s="145" t="str">
        <f t="shared" si="1437"/>
        <v/>
      </c>
      <c r="L733" s="145" t="str">
        <f t="shared" ref="L733" si="1438">IFERROR(IF(CEILING($H733*L725,1)=0,"",CEILING($H733*L725,1)),"")</f>
        <v/>
      </c>
      <c r="M733" s="145">
        <f t="shared" si="1437"/>
        <v>2</v>
      </c>
      <c r="N733" s="145" t="str">
        <f t="shared" si="1437"/>
        <v/>
      </c>
      <c r="O733" s="145">
        <f t="shared" si="1437"/>
        <v>2</v>
      </c>
      <c r="P733" s="145">
        <f t="shared" si="1437"/>
        <v>1</v>
      </c>
      <c r="Q733" s="145">
        <f t="shared" si="1437"/>
        <v>1</v>
      </c>
      <c r="R733" s="167">
        <f t="shared" si="1437"/>
        <v>1</v>
      </c>
    </row>
    <row r="734" spans="1:19" x14ac:dyDescent="0.2">
      <c r="A734" s="118">
        <v>5</v>
      </c>
      <c r="B734" s="75">
        <v>708</v>
      </c>
      <c r="C734" s="143"/>
      <c r="D734" s="144" t="s">
        <v>160</v>
      </c>
      <c r="E734" s="153">
        <f t="shared" si="1433"/>
        <v>30</v>
      </c>
      <c r="F734" s="153">
        <f t="shared" si="1434"/>
        <v>1.5</v>
      </c>
      <c r="G734" s="145">
        <f t="shared" si="1427"/>
        <v>1.2</v>
      </c>
      <c r="H734" s="160">
        <f t="shared" si="1430"/>
        <v>1.7999999999999998</v>
      </c>
      <c r="I734" s="166" t="str">
        <f>IFERROR(IF(CEILING($H734*I725,1)=0,"",CEILING($H734*I725,1)),"")</f>
        <v/>
      </c>
      <c r="J734" s="145" t="str">
        <f t="shared" ref="J734:R734" si="1439">IFERROR(IF(CEILING($H734*J725,1)=0,"",CEILING($H734*J725,1)),"")</f>
        <v/>
      </c>
      <c r="K734" s="145" t="str">
        <f t="shared" si="1439"/>
        <v/>
      </c>
      <c r="L734" s="145" t="str">
        <f t="shared" ref="L734" si="1440">IFERROR(IF(CEILING($H734*L725,1)=0,"",CEILING($H734*L725,1)),"")</f>
        <v/>
      </c>
      <c r="M734" s="145">
        <f t="shared" si="1439"/>
        <v>1</v>
      </c>
      <c r="N734" s="145" t="str">
        <f t="shared" si="1439"/>
        <v/>
      </c>
      <c r="O734" s="145">
        <f t="shared" si="1439"/>
        <v>1</v>
      </c>
      <c r="P734" s="145">
        <f t="shared" si="1439"/>
        <v>1</v>
      </c>
      <c r="Q734" s="145">
        <f t="shared" si="1439"/>
        <v>1</v>
      </c>
      <c r="R734" s="167">
        <f t="shared" si="1439"/>
        <v>1</v>
      </c>
    </row>
    <row r="735" spans="1:19" x14ac:dyDescent="0.2">
      <c r="A735" s="118">
        <v>6</v>
      </c>
      <c r="B735" s="75">
        <v>709</v>
      </c>
      <c r="C735" s="143"/>
      <c r="D735" s="144" t="s">
        <v>161</v>
      </c>
      <c r="E735" s="153">
        <f t="shared" si="1433"/>
        <v>30</v>
      </c>
      <c r="F735" s="153">
        <f t="shared" si="1434"/>
        <v>1.5</v>
      </c>
      <c r="G735" s="145">
        <f t="shared" si="1427"/>
        <v>3.6</v>
      </c>
      <c r="H735" s="160">
        <f t="shared" si="1430"/>
        <v>5.4</v>
      </c>
      <c r="I735" s="166" t="str">
        <f>IFERROR(IF(CEILING($H735*I725,1)=0,"",CEILING($H735*I725,1)),"")</f>
        <v/>
      </c>
      <c r="J735" s="145" t="str">
        <f t="shared" ref="J735:R735" si="1441">IFERROR(IF(CEILING($H735*J725,1)=0,"",CEILING($H735*J725,1)),"")</f>
        <v/>
      </c>
      <c r="K735" s="145" t="str">
        <f t="shared" si="1441"/>
        <v/>
      </c>
      <c r="L735" s="145" t="str">
        <f t="shared" ref="L735" si="1442">IFERROR(IF(CEILING($H735*L725,1)=0,"",CEILING($H735*L725,1)),"")</f>
        <v/>
      </c>
      <c r="M735" s="145">
        <f t="shared" si="1441"/>
        <v>3</v>
      </c>
      <c r="N735" s="145" t="str">
        <f t="shared" si="1441"/>
        <v/>
      </c>
      <c r="O735" s="145">
        <f t="shared" si="1441"/>
        <v>2</v>
      </c>
      <c r="P735" s="145">
        <f t="shared" si="1441"/>
        <v>2</v>
      </c>
      <c r="Q735" s="145">
        <f t="shared" si="1441"/>
        <v>1</v>
      </c>
      <c r="R735" s="167">
        <f t="shared" si="1441"/>
        <v>1</v>
      </c>
    </row>
    <row r="736" spans="1:19" x14ac:dyDescent="0.2">
      <c r="A736" s="118">
        <v>7</v>
      </c>
      <c r="B736" s="75">
        <v>710</v>
      </c>
      <c r="C736" s="143"/>
      <c r="D736" s="144" t="s">
        <v>162</v>
      </c>
      <c r="E736" s="153">
        <f t="shared" si="1433"/>
        <v>30</v>
      </c>
      <c r="F736" s="153">
        <f t="shared" si="1434"/>
        <v>1.5</v>
      </c>
      <c r="G736" s="145">
        <f t="shared" si="1427"/>
        <v>2.4</v>
      </c>
      <c r="H736" s="160">
        <f t="shared" si="1430"/>
        <v>3.5999999999999996</v>
      </c>
      <c r="I736" s="166" t="str">
        <f>IFERROR(IF(CEILING($H736*I725,1)=0,"",CEILING($H736*I725,1)),"")</f>
        <v/>
      </c>
      <c r="J736" s="145" t="str">
        <f t="shared" ref="J736:R736" si="1443">IFERROR(IF(CEILING($H736*J725,1)=0,"",CEILING($H736*J725,1)),"")</f>
        <v/>
      </c>
      <c r="K736" s="145" t="str">
        <f t="shared" si="1443"/>
        <v/>
      </c>
      <c r="L736" s="145" t="str">
        <f t="shared" ref="L736" si="1444">IFERROR(IF(CEILING($H736*L725,1)=0,"",CEILING($H736*L725,1)),"")</f>
        <v/>
      </c>
      <c r="M736" s="145">
        <f t="shared" si="1443"/>
        <v>2</v>
      </c>
      <c r="N736" s="145" t="str">
        <f t="shared" si="1443"/>
        <v/>
      </c>
      <c r="O736" s="145">
        <f t="shared" si="1443"/>
        <v>2</v>
      </c>
      <c r="P736" s="145">
        <f t="shared" si="1443"/>
        <v>1</v>
      </c>
      <c r="Q736" s="145">
        <f t="shared" si="1443"/>
        <v>1</v>
      </c>
      <c r="R736" s="167">
        <f t="shared" si="1443"/>
        <v>1</v>
      </c>
    </row>
    <row r="737" spans="1:18" x14ac:dyDescent="0.2">
      <c r="A737" s="118">
        <v>8</v>
      </c>
      <c r="B737" s="75">
        <v>711</v>
      </c>
      <c r="C737" s="143"/>
      <c r="D737" s="144" t="s">
        <v>163</v>
      </c>
      <c r="E737" s="153">
        <f t="shared" si="1433"/>
        <v>30</v>
      </c>
      <c r="F737" s="153">
        <f t="shared" si="1434"/>
        <v>1.5</v>
      </c>
      <c r="G737" s="145">
        <f t="shared" si="1427"/>
        <v>2.4</v>
      </c>
      <c r="H737" s="160">
        <f t="shared" si="1430"/>
        <v>3.5999999999999996</v>
      </c>
      <c r="I737" s="166" t="str">
        <f>IFERROR(IF(CEILING($H737*I725,1)=0,"",CEILING($H737*I725,1)),"")</f>
        <v/>
      </c>
      <c r="J737" s="145" t="str">
        <f t="shared" ref="J737:R737" si="1445">IFERROR(IF(CEILING($H737*J725,1)=0,"",CEILING($H737*J725,1)),"")</f>
        <v/>
      </c>
      <c r="K737" s="145" t="str">
        <f t="shared" si="1445"/>
        <v/>
      </c>
      <c r="L737" s="145" t="str">
        <f t="shared" ref="L737" si="1446">IFERROR(IF(CEILING($H737*L725,1)=0,"",CEILING($H737*L725,1)),"")</f>
        <v/>
      </c>
      <c r="M737" s="145">
        <f t="shared" si="1445"/>
        <v>2</v>
      </c>
      <c r="N737" s="145" t="str">
        <f t="shared" si="1445"/>
        <v/>
      </c>
      <c r="O737" s="145">
        <f t="shared" si="1445"/>
        <v>2</v>
      </c>
      <c r="P737" s="145">
        <f t="shared" si="1445"/>
        <v>1</v>
      </c>
      <c r="Q737" s="145">
        <f t="shared" si="1445"/>
        <v>1</v>
      </c>
      <c r="R737" s="167">
        <f t="shared" si="1445"/>
        <v>1</v>
      </c>
    </row>
    <row r="738" spans="1:18" x14ac:dyDescent="0.2">
      <c r="A738" s="118">
        <v>9</v>
      </c>
      <c r="B738" s="75">
        <v>712</v>
      </c>
      <c r="C738" s="143"/>
      <c r="D738" s="144" t="s">
        <v>164</v>
      </c>
      <c r="E738" s="153">
        <f t="shared" si="1433"/>
        <v>30</v>
      </c>
      <c r="F738" s="153">
        <f t="shared" si="1434"/>
        <v>1.5</v>
      </c>
      <c r="G738" s="145">
        <f t="shared" si="1427"/>
        <v>1.2</v>
      </c>
      <c r="H738" s="160">
        <f t="shared" si="1430"/>
        <v>1.7999999999999998</v>
      </c>
      <c r="I738" s="166" t="str">
        <f>IFERROR(IF(CEILING($H738*I725,1)=0,"",CEILING($H738*I725,1)),"")</f>
        <v/>
      </c>
      <c r="J738" s="145" t="str">
        <f t="shared" ref="J738:R738" si="1447">IFERROR(IF(CEILING($H738*J725,1)=0,"",CEILING($H738*J725,1)),"")</f>
        <v/>
      </c>
      <c r="K738" s="145" t="str">
        <f t="shared" si="1447"/>
        <v/>
      </c>
      <c r="L738" s="145" t="str">
        <f t="shared" ref="L738" si="1448">IFERROR(IF(CEILING($H738*L725,1)=0,"",CEILING($H738*L725,1)),"")</f>
        <v/>
      </c>
      <c r="M738" s="145">
        <f t="shared" si="1447"/>
        <v>1</v>
      </c>
      <c r="N738" s="145" t="str">
        <f t="shared" si="1447"/>
        <v/>
      </c>
      <c r="O738" s="145">
        <f t="shared" si="1447"/>
        <v>1</v>
      </c>
      <c r="P738" s="145">
        <f t="shared" si="1447"/>
        <v>1</v>
      </c>
      <c r="Q738" s="145">
        <f t="shared" si="1447"/>
        <v>1</v>
      </c>
      <c r="R738" s="167">
        <f t="shared" si="1447"/>
        <v>1</v>
      </c>
    </row>
    <row r="739" spans="1:18" x14ac:dyDescent="0.2">
      <c r="A739" s="118">
        <v>10</v>
      </c>
      <c r="B739" s="75">
        <v>713</v>
      </c>
      <c r="C739" s="143"/>
      <c r="D739" s="144" t="s">
        <v>165</v>
      </c>
      <c r="E739" s="153">
        <f t="shared" si="1433"/>
        <v>30</v>
      </c>
      <c r="F739" s="153">
        <f t="shared" si="1434"/>
        <v>1.5</v>
      </c>
      <c r="G739" s="145">
        <f t="shared" si="1427"/>
        <v>14.4</v>
      </c>
      <c r="H739" s="160">
        <f t="shared" si="1430"/>
        <v>21.6</v>
      </c>
      <c r="I739" s="166" t="str">
        <f>IFERROR(IF(CEILING($H739*I725,1)=0,"",CEILING($H739*I725,1)),"")</f>
        <v/>
      </c>
      <c r="J739" s="145" t="str">
        <f t="shared" ref="J739:R739" si="1449">IFERROR(IF(CEILING($H739*J725,1)=0,"",CEILING($H739*J725,1)),"")</f>
        <v/>
      </c>
      <c r="K739" s="145" t="str">
        <f t="shared" si="1449"/>
        <v/>
      </c>
      <c r="L739" s="145" t="str">
        <f t="shared" ref="L739" si="1450">IFERROR(IF(CEILING($H739*L725,1)=0,"",CEILING($H739*L725,1)),"")</f>
        <v/>
      </c>
      <c r="M739" s="145">
        <f t="shared" si="1449"/>
        <v>11</v>
      </c>
      <c r="N739" s="145" t="str">
        <f t="shared" si="1449"/>
        <v/>
      </c>
      <c r="O739" s="145">
        <f t="shared" si="1449"/>
        <v>7</v>
      </c>
      <c r="P739" s="145">
        <f t="shared" si="1449"/>
        <v>5</v>
      </c>
      <c r="Q739" s="145">
        <f t="shared" si="1449"/>
        <v>3</v>
      </c>
      <c r="R739" s="167">
        <f t="shared" si="1449"/>
        <v>3</v>
      </c>
    </row>
    <row r="740" spans="1:18" x14ac:dyDescent="0.2">
      <c r="A740" s="118">
        <v>11</v>
      </c>
      <c r="B740" s="75">
        <v>714</v>
      </c>
      <c r="C740" s="143"/>
      <c r="D740" s="144" t="s">
        <v>166</v>
      </c>
      <c r="E740" s="153">
        <f t="shared" si="1433"/>
        <v>30</v>
      </c>
      <c r="F740" s="153">
        <f t="shared" si="1434"/>
        <v>1.5</v>
      </c>
      <c r="G740" s="145">
        <f t="shared" si="1427"/>
        <v>3.6</v>
      </c>
      <c r="H740" s="160">
        <f t="shared" si="1430"/>
        <v>5.4</v>
      </c>
      <c r="I740" s="166" t="str">
        <f>IFERROR(IF(CEILING($H740*I725,1)=0,"",CEILING($H740*I725,1)),"")</f>
        <v/>
      </c>
      <c r="J740" s="145" t="str">
        <f t="shared" ref="J740:R740" si="1451">IFERROR(IF(CEILING($H740*J725,1)=0,"",CEILING($H740*J725,1)),"")</f>
        <v/>
      </c>
      <c r="K740" s="145" t="str">
        <f t="shared" si="1451"/>
        <v/>
      </c>
      <c r="L740" s="145" t="str">
        <f t="shared" ref="L740" si="1452">IFERROR(IF(CEILING($H740*L725,1)=0,"",CEILING($H740*L725,1)),"")</f>
        <v/>
      </c>
      <c r="M740" s="145">
        <f t="shared" si="1451"/>
        <v>3</v>
      </c>
      <c r="N740" s="145" t="str">
        <f t="shared" si="1451"/>
        <v/>
      </c>
      <c r="O740" s="145">
        <f t="shared" si="1451"/>
        <v>2</v>
      </c>
      <c r="P740" s="145">
        <f t="shared" si="1451"/>
        <v>2</v>
      </c>
      <c r="Q740" s="145">
        <f t="shared" si="1451"/>
        <v>1</v>
      </c>
      <c r="R740" s="167">
        <f t="shared" si="1451"/>
        <v>1</v>
      </c>
    </row>
    <row r="741" spans="1:18" x14ac:dyDescent="0.2">
      <c r="A741" s="118">
        <v>12</v>
      </c>
      <c r="B741" s="75">
        <v>715</v>
      </c>
      <c r="C741" s="143"/>
      <c r="D741" s="144" t="s">
        <v>167</v>
      </c>
      <c r="E741" s="153">
        <f t="shared" si="1433"/>
        <v>30</v>
      </c>
      <c r="F741" s="153">
        <f t="shared" si="1434"/>
        <v>1.5</v>
      </c>
      <c r="G741" s="145">
        <f t="shared" si="1427"/>
        <v>7.2</v>
      </c>
      <c r="H741" s="160">
        <f t="shared" si="1430"/>
        <v>10.8</v>
      </c>
      <c r="I741" s="166" t="str">
        <f>IFERROR(IF(CEILING($H741*I725,1)=0,"",CEILING($H741*I725,1)),"")</f>
        <v/>
      </c>
      <c r="J741" s="145" t="str">
        <f t="shared" ref="J741:R741" si="1453">IFERROR(IF(CEILING($H741*J725,1)=0,"",CEILING($H741*J725,1)),"")</f>
        <v/>
      </c>
      <c r="K741" s="145" t="str">
        <f t="shared" si="1453"/>
        <v/>
      </c>
      <c r="L741" s="145" t="str">
        <f t="shared" ref="L741" si="1454">IFERROR(IF(CEILING($H741*L725,1)=0,"",CEILING($H741*L725,1)),"")</f>
        <v/>
      </c>
      <c r="M741" s="145">
        <f t="shared" si="1453"/>
        <v>6</v>
      </c>
      <c r="N741" s="145" t="str">
        <f t="shared" si="1453"/>
        <v/>
      </c>
      <c r="O741" s="145">
        <f t="shared" si="1453"/>
        <v>4</v>
      </c>
      <c r="P741" s="145">
        <f t="shared" si="1453"/>
        <v>3</v>
      </c>
      <c r="Q741" s="145">
        <f t="shared" si="1453"/>
        <v>2</v>
      </c>
      <c r="R741" s="167">
        <f t="shared" si="1453"/>
        <v>2</v>
      </c>
    </row>
    <row r="742" spans="1:18" x14ac:dyDescent="0.2">
      <c r="A742" s="118">
        <v>13</v>
      </c>
      <c r="B742" s="75">
        <v>716</v>
      </c>
      <c r="C742" s="143"/>
      <c r="D742" s="144" t="s">
        <v>168</v>
      </c>
      <c r="E742" s="153">
        <f t="shared" si="1433"/>
        <v>30</v>
      </c>
      <c r="F742" s="153">
        <f t="shared" si="1434"/>
        <v>1.5</v>
      </c>
      <c r="G742" s="145">
        <f t="shared" si="1427"/>
        <v>3.6</v>
      </c>
      <c r="H742" s="160">
        <f t="shared" si="1430"/>
        <v>5.4</v>
      </c>
      <c r="I742" s="166" t="str">
        <f>IFERROR(IF(CEILING($H742*I725,1)=0,"",CEILING($H742*I725,1)),"")</f>
        <v/>
      </c>
      <c r="J742" s="145" t="str">
        <f t="shared" ref="J742:R742" si="1455">IFERROR(IF(CEILING($H742*J725,1)=0,"",CEILING($H742*J725,1)),"")</f>
        <v/>
      </c>
      <c r="K742" s="145" t="str">
        <f t="shared" si="1455"/>
        <v/>
      </c>
      <c r="L742" s="145" t="str">
        <f t="shared" ref="L742" si="1456">IFERROR(IF(CEILING($H742*L725,1)=0,"",CEILING($H742*L725,1)),"")</f>
        <v/>
      </c>
      <c r="M742" s="145">
        <f t="shared" si="1455"/>
        <v>3</v>
      </c>
      <c r="N742" s="145" t="str">
        <f t="shared" si="1455"/>
        <v/>
      </c>
      <c r="O742" s="145">
        <f t="shared" si="1455"/>
        <v>2</v>
      </c>
      <c r="P742" s="145">
        <f t="shared" si="1455"/>
        <v>2</v>
      </c>
      <c r="Q742" s="145">
        <f t="shared" si="1455"/>
        <v>1</v>
      </c>
      <c r="R742" s="167">
        <f t="shared" si="1455"/>
        <v>1</v>
      </c>
    </row>
    <row r="743" spans="1:18" x14ac:dyDescent="0.2">
      <c r="A743" s="118">
        <v>14</v>
      </c>
      <c r="B743" s="75">
        <v>717</v>
      </c>
      <c r="C743" s="143"/>
      <c r="D743" s="144" t="s">
        <v>169</v>
      </c>
      <c r="E743" s="153">
        <f t="shared" si="1433"/>
        <v>30</v>
      </c>
      <c r="F743" s="153">
        <f t="shared" si="1434"/>
        <v>1.5</v>
      </c>
      <c r="G743" s="145">
        <f t="shared" si="1427"/>
        <v>14.4</v>
      </c>
      <c r="H743" s="160">
        <f t="shared" si="1430"/>
        <v>21.6</v>
      </c>
      <c r="I743" s="166" t="str">
        <f>IFERROR(IF(CEILING($H743*I725,1)=0,"",CEILING($H743*I725,1)),"")</f>
        <v/>
      </c>
      <c r="J743" s="145" t="str">
        <f t="shared" ref="J743:R743" si="1457">IFERROR(IF(CEILING($H743*J725,1)=0,"",CEILING($H743*J725,1)),"")</f>
        <v/>
      </c>
      <c r="K743" s="145" t="str">
        <f t="shared" si="1457"/>
        <v/>
      </c>
      <c r="L743" s="145" t="str">
        <f t="shared" ref="L743" si="1458">IFERROR(IF(CEILING($H743*L725,1)=0,"",CEILING($H743*L725,1)),"")</f>
        <v/>
      </c>
      <c r="M743" s="145">
        <f t="shared" si="1457"/>
        <v>11</v>
      </c>
      <c r="N743" s="145" t="str">
        <f t="shared" si="1457"/>
        <v/>
      </c>
      <c r="O743" s="145">
        <f t="shared" si="1457"/>
        <v>7</v>
      </c>
      <c r="P743" s="145">
        <f t="shared" si="1457"/>
        <v>5</v>
      </c>
      <c r="Q743" s="145">
        <f t="shared" si="1457"/>
        <v>3</v>
      </c>
      <c r="R743" s="167">
        <f t="shared" si="1457"/>
        <v>3</v>
      </c>
    </row>
    <row r="744" spans="1:18" x14ac:dyDescent="0.2">
      <c r="A744" s="118">
        <v>15</v>
      </c>
      <c r="B744" s="75">
        <v>718</v>
      </c>
      <c r="C744" s="143"/>
      <c r="D744" s="144" t="s">
        <v>170</v>
      </c>
      <c r="E744" s="153">
        <f t="shared" si="1433"/>
        <v>30</v>
      </c>
      <c r="F744" s="153">
        <f t="shared" si="1434"/>
        <v>1.5</v>
      </c>
      <c r="G744" s="145">
        <f t="shared" si="1427"/>
        <v>4.8</v>
      </c>
      <c r="H744" s="160">
        <f t="shared" si="1430"/>
        <v>7.1999999999999993</v>
      </c>
      <c r="I744" s="166" t="str">
        <f>IFERROR(IF(CEILING($H744*I725,1)=0,"",CEILING($H744*I725,1)),"")</f>
        <v/>
      </c>
      <c r="J744" s="145" t="str">
        <f t="shared" ref="J744:R744" si="1459">IFERROR(IF(CEILING($H744*J725,1)=0,"",CEILING($H744*J725,1)),"")</f>
        <v/>
      </c>
      <c r="K744" s="145" t="str">
        <f t="shared" si="1459"/>
        <v/>
      </c>
      <c r="L744" s="145" t="str">
        <f t="shared" ref="L744" si="1460">IFERROR(IF(CEILING($H744*L725,1)=0,"",CEILING($H744*L725,1)),"")</f>
        <v/>
      </c>
      <c r="M744" s="145">
        <f t="shared" si="1459"/>
        <v>4</v>
      </c>
      <c r="N744" s="145" t="str">
        <f t="shared" si="1459"/>
        <v/>
      </c>
      <c r="O744" s="145">
        <f t="shared" si="1459"/>
        <v>3</v>
      </c>
      <c r="P744" s="145">
        <f t="shared" si="1459"/>
        <v>2</v>
      </c>
      <c r="Q744" s="145">
        <f t="shared" si="1459"/>
        <v>1</v>
      </c>
      <c r="R744" s="167">
        <f t="shared" si="1459"/>
        <v>1</v>
      </c>
    </row>
    <row r="745" spans="1:18" x14ac:dyDescent="0.2">
      <c r="A745" s="118">
        <v>16</v>
      </c>
      <c r="B745" s="75">
        <v>719</v>
      </c>
      <c r="C745" s="143"/>
      <c r="D745" s="144" t="s">
        <v>171</v>
      </c>
      <c r="E745" s="153">
        <f t="shared" si="1433"/>
        <v>30</v>
      </c>
      <c r="F745" s="153">
        <f t="shared" si="1434"/>
        <v>1.5</v>
      </c>
      <c r="G745" s="145">
        <f t="shared" si="1427"/>
        <v>14.4</v>
      </c>
      <c r="H745" s="160">
        <f t="shared" si="1430"/>
        <v>21.6</v>
      </c>
      <c r="I745" s="166" t="str">
        <f t="shared" ref="I745:R745" si="1461">IFERROR(IF(CEILING($H745*I725,1)=0,"",CEILING($H745*I725,1)),"")</f>
        <v/>
      </c>
      <c r="J745" s="145" t="str">
        <f t="shared" si="1461"/>
        <v/>
      </c>
      <c r="K745" s="145" t="str">
        <f t="shared" si="1461"/>
        <v/>
      </c>
      <c r="L745" s="145" t="str">
        <f t="shared" ref="L745" si="1462">IFERROR(IF(CEILING($H745*L725,1)=0,"",CEILING($H745*L725,1)),"")</f>
        <v/>
      </c>
      <c r="M745" s="145">
        <f t="shared" si="1461"/>
        <v>11</v>
      </c>
      <c r="N745" s="145" t="str">
        <f t="shared" si="1461"/>
        <v/>
      </c>
      <c r="O745" s="145">
        <f t="shared" si="1461"/>
        <v>7</v>
      </c>
      <c r="P745" s="145">
        <f t="shared" si="1461"/>
        <v>5</v>
      </c>
      <c r="Q745" s="145">
        <f t="shared" si="1461"/>
        <v>3</v>
      </c>
      <c r="R745" s="167">
        <f t="shared" si="1461"/>
        <v>3</v>
      </c>
    </row>
    <row r="746" spans="1:18" x14ac:dyDescent="0.2">
      <c r="A746" s="118">
        <v>17</v>
      </c>
      <c r="B746" s="75">
        <v>720</v>
      </c>
      <c r="C746" s="143"/>
      <c r="D746" s="144" t="s">
        <v>172</v>
      </c>
      <c r="E746" s="153">
        <f t="shared" si="1433"/>
        <v>30</v>
      </c>
      <c r="F746" s="153">
        <f t="shared" si="1434"/>
        <v>1.5</v>
      </c>
      <c r="G746" s="145">
        <f t="shared" si="1427"/>
        <v>4.8</v>
      </c>
      <c r="H746" s="160">
        <f t="shared" si="1430"/>
        <v>7.1999999999999993</v>
      </c>
      <c r="I746" s="166" t="str">
        <f t="shared" ref="I746:R746" si="1463">IFERROR(IF(CEILING($H746*I725,1)=0,"",CEILING($H746*I725,1)),"")</f>
        <v/>
      </c>
      <c r="J746" s="145" t="str">
        <f t="shared" si="1463"/>
        <v/>
      </c>
      <c r="K746" s="145" t="str">
        <f t="shared" si="1463"/>
        <v/>
      </c>
      <c r="L746" s="145" t="str">
        <f t="shared" ref="L746" si="1464">IFERROR(IF(CEILING($H746*L725,1)=0,"",CEILING($H746*L725,1)),"")</f>
        <v/>
      </c>
      <c r="M746" s="145">
        <f t="shared" si="1463"/>
        <v>4</v>
      </c>
      <c r="N746" s="145" t="str">
        <f t="shared" si="1463"/>
        <v/>
      </c>
      <c r="O746" s="145">
        <f t="shared" si="1463"/>
        <v>3</v>
      </c>
      <c r="P746" s="145">
        <f t="shared" si="1463"/>
        <v>2</v>
      </c>
      <c r="Q746" s="145">
        <f t="shared" si="1463"/>
        <v>1</v>
      </c>
      <c r="R746" s="167">
        <f t="shared" si="1463"/>
        <v>1</v>
      </c>
    </row>
    <row r="747" spans="1:18" x14ac:dyDescent="0.2">
      <c r="A747" s="118">
        <v>18</v>
      </c>
      <c r="B747" s="75">
        <v>721</v>
      </c>
      <c r="C747" s="143"/>
      <c r="D747" s="144" t="s">
        <v>173</v>
      </c>
      <c r="E747" s="153">
        <f t="shared" si="1433"/>
        <v>30</v>
      </c>
      <c r="F747" s="153">
        <f t="shared" si="1434"/>
        <v>1.5</v>
      </c>
      <c r="G747" s="145">
        <f t="shared" si="1427"/>
        <v>24</v>
      </c>
      <c r="H747" s="160">
        <f t="shared" si="1430"/>
        <v>36</v>
      </c>
      <c r="I747" s="166" t="str">
        <f t="shared" ref="I747:R747" si="1465">IFERROR(IF(CEILING($H747*I725,1)=0,"",CEILING($H747*I725,1)),"")</f>
        <v/>
      </c>
      <c r="J747" s="145" t="str">
        <f t="shared" si="1465"/>
        <v/>
      </c>
      <c r="K747" s="145" t="str">
        <f t="shared" si="1465"/>
        <v/>
      </c>
      <c r="L747" s="145" t="str">
        <f t="shared" ref="L747" si="1466">IFERROR(IF(CEILING($H747*L725,1)=0,"",CEILING($H747*L725,1)),"")</f>
        <v/>
      </c>
      <c r="M747" s="145">
        <f t="shared" si="1465"/>
        <v>18</v>
      </c>
      <c r="N747" s="145" t="str">
        <f t="shared" si="1465"/>
        <v/>
      </c>
      <c r="O747" s="145">
        <f t="shared" si="1465"/>
        <v>11</v>
      </c>
      <c r="P747" s="145">
        <f t="shared" si="1465"/>
        <v>8</v>
      </c>
      <c r="Q747" s="145">
        <f t="shared" si="1465"/>
        <v>4</v>
      </c>
      <c r="R747" s="167">
        <f t="shared" si="1465"/>
        <v>4</v>
      </c>
    </row>
    <row r="748" spans="1:18" x14ac:dyDescent="0.2">
      <c r="A748" s="118">
        <v>19</v>
      </c>
      <c r="B748" s="75">
        <v>722</v>
      </c>
      <c r="C748" s="143"/>
      <c r="D748" s="144" t="s">
        <v>174</v>
      </c>
      <c r="E748" s="153">
        <f t="shared" si="1433"/>
        <v>30</v>
      </c>
      <c r="F748" s="153">
        <f t="shared" si="1434"/>
        <v>1.5</v>
      </c>
      <c r="G748" s="145">
        <f t="shared" si="1427"/>
        <v>4.8</v>
      </c>
      <c r="H748" s="160">
        <f t="shared" si="1430"/>
        <v>7.1999999999999993</v>
      </c>
      <c r="I748" s="166" t="str">
        <f t="shared" ref="I748:R748" si="1467">IFERROR(IF(CEILING($H748*I725,1)=0,"",CEILING($H748*I725,1)),"")</f>
        <v/>
      </c>
      <c r="J748" s="145" t="str">
        <f t="shared" si="1467"/>
        <v/>
      </c>
      <c r="K748" s="145" t="str">
        <f t="shared" si="1467"/>
        <v/>
      </c>
      <c r="L748" s="145" t="str">
        <f t="shared" ref="L748" si="1468">IFERROR(IF(CEILING($H748*L725,1)=0,"",CEILING($H748*L725,1)),"")</f>
        <v/>
      </c>
      <c r="M748" s="145">
        <f t="shared" si="1467"/>
        <v>4</v>
      </c>
      <c r="N748" s="145" t="str">
        <f t="shared" si="1467"/>
        <v/>
      </c>
      <c r="O748" s="145">
        <f t="shared" si="1467"/>
        <v>3</v>
      </c>
      <c r="P748" s="145">
        <f t="shared" si="1467"/>
        <v>2</v>
      </c>
      <c r="Q748" s="145">
        <f t="shared" si="1467"/>
        <v>1</v>
      </c>
      <c r="R748" s="167">
        <f t="shared" si="1467"/>
        <v>1</v>
      </c>
    </row>
    <row r="749" spans="1:18" x14ac:dyDescent="0.2">
      <c r="A749" s="118">
        <v>20</v>
      </c>
      <c r="B749" s="75">
        <v>723</v>
      </c>
      <c r="C749" s="143"/>
      <c r="D749" s="144" t="s">
        <v>175</v>
      </c>
      <c r="E749" s="153">
        <f t="shared" si="1433"/>
        <v>30</v>
      </c>
      <c r="F749" s="153">
        <f t="shared" si="1434"/>
        <v>1.5</v>
      </c>
      <c r="G749" s="145">
        <f t="shared" si="1427"/>
        <v>9.6</v>
      </c>
      <c r="H749" s="160">
        <f t="shared" si="1430"/>
        <v>14.399999999999999</v>
      </c>
      <c r="I749" s="166" t="str">
        <f t="shared" ref="I749:R749" si="1469">IFERROR(IF(CEILING($H749*I725,1)=0,"",CEILING($H749*I725,1)),"")</f>
        <v/>
      </c>
      <c r="J749" s="145" t="str">
        <f t="shared" si="1469"/>
        <v/>
      </c>
      <c r="K749" s="145" t="str">
        <f t="shared" si="1469"/>
        <v/>
      </c>
      <c r="L749" s="145" t="str">
        <f t="shared" ref="L749" si="1470">IFERROR(IF(CEILING($H749*L725,1)=0,"",CEILING($H749*L725,1)),"")</f>
        <v/>
      </c>
      <c r="M749" s="145">
        <f t="shared" si="1469"/>
        <v>8</v>
      </c>
      <c r="N749" s="145" t="str">
        <f t="shared" si="1469"/>
        <v/>
      </c>
      <c r="O749" s="145">
        <f t="shared" si="1469"/>
        <v>5</v>
      </c>
      <c r="P749" s="145">
        <f t="shared" si="1469"/>
        <v>3</v>
      </c>
      <c r="Q749" s="145">
        <f t="shared" si="1469"/>
        <v>2</v>
      </c>
      <c r="R749" s="167">
        <f t="shared" si="1469"/>
        <v>2</v>
      </c>
    </row>
    <row r="750" spans="1:18" x14ac:dyDescent="0.2">
      <c r="A750" s="118">
        <v>21</v>
      </c>
      <c r="B750" s="75">
        <v>724</v>
      </c>
      <c r="C750" s="143"/>
      <c r="D750" s="144" t="s">
        <v>176</v>
      </c>
      <c r="E750" s="153">
        <f t="shared" si="1433"/>
        <v>30</v>
      </c>
      <c r="F750" s="153">
        <f t="shared" si="1434"/>
        <v>1.5</v>
      </c>
      <c r="G750" s="145">
        <f t="shared" si="1427"/>
        <v>24</v>
      </c>
      <c r="H750" s="160">
        <f t="shared" si="1430"/>
        <v>36</v>
      </c>
      <c r="I750" s="166" t="str">
        <f t="shared" ref="I750:R750" si="1471">IFERROR(IF(CEILING($H750*I725,1)=0,"",CEILING($H750*I725,1)),"")</f>
        <v/>
      </c>
      <c r="J750" s="145" t="str">
        <f t="shared" si="1471"/>
        <v/>
      </c>
      <c r="K750" s="145" t="str">
        <f t="shared" si="1471"/>
        <v/>
      </c>
      <c r="L750" s="145" t="str">
        <f t="shared" ref="L750" si="1472">IFERROR(IF(CEILING($H750*L725,1)=0,"",CEILING($H750*L725,1)),"")</f>
        <v/>
      </c>
      <c r="M750" s="145">
        <f t="shared" si="1471"/>
        <v>18</v>
      </c>
      <c r="N750" s="145" t="str">
        <f t="shared" si="1471"/>
        <v/>
      </c>
      <c r="O750" s="145">
        <f t="shared" si="1471"/>
        <v>11</v>
      </c>
      <c r="P750" s="145">
        <f t="shared" si="1471"/>
        <v>8</v>
      </c>
      <c r="Q750" s="145">
        <f t="shared" si="1471"/>
        <v>4</v>
      </c>
      <c r="R750" s="167">
        <f t="shared" si="1471"/>
        <v>4</v>
      </c>
    </row>
    <row r="751" spans="1:18" x14ac:dyDescent="0.2">
      <c r="A751" s="118">
        <v>22</v>
      </c>
      <c r="B751" s="75">
        <v>725</v>
      </c>
      <c r="C751" s="143"/>
      <c r="D751" s="144" t="s">
        <v>177</v>
      </c>
      <c r="E751" s="153">
        <f t="shared" si="1433"/>
        <v>30</v>
      </c>
      <c r="F751" s="153">
        <f t="shared" si="1434"/>
        <v>1.5</v>
      </c>
      <c r="G751" s="145">
        <f t="shared" si="1427"/>
        <v>4.8</v>
      </c>
      <c r="H751" s="160">
        <f t="shared" si="1430"/>
        <v>7.1999999999999993</v>
      </c>
      <c r="I751" s="166" t="str">
        <f t="shared" ref="I751:R751" si="1473">IFERROR(IF(CEILING($H751*I725,1)=0,"",CEILING($H751*I725,1)),"")</f>
        <v/>
      </c>
      <c r="J751" s="145" t="str">
        <f t="shared" si="1473"/>
        <v/>
      </c>
      <c r="K751" s="145" t="str">
        <f t="shared" si="1473"/>
        <v/>
      </c>
      <c r="L751" s="145" t="str">
        <f t="shared" ref="L751" si="1474">IFERROR(IF(CEILING($H751*L725,1)=0,"",CEILING($H751*L725,1)),"")</f>
        <v/>
      </c>
      <c r="M751" s="145">
        <f t="shared" si="1473"/>
        <v>4</v>
      </c>
      <c r="N751" s="145" t="str">
        <f t="shared" si="1473"/>
        <v/>
      </c>
      <c r="O751" s="145">
        <f t="shared" si="1473"/>
        <v>3</v>
      </c>
      <c r="P751" s="145">
        <f t="shared" si="1473"/>
        <v>2</v>
      </c>
      <c r="Q751" s="145">
        <f t="shared" si="1473"/>
        <v>1</v>
      </c>
      <c r="R751" s="167">
        <f t="shared" si="1473"/>
        <v>1</v>
      </c>
    </row>
    <row r="752" spans="1:18" x14ac:dyDescent="0.2">
      <c r="A752" s="118">
        <v>23</v>
      </c>
      <c r="B752" s="75">
        <v>726</v>
      </c>
      <c r="C752" s="143"/>
      <c r="D752" s="144" t="s">
        <v>178</v>
      </c>
      <c r="E752" s="153">
        <f t="shared" si="1433"/>
        <v>30</v>
      </c>
      <c r="F752" s="153">
        <f t="shared" si="1434"/>
        <v>1.5</v>
      </c>
      <c r="G752" s="145">
        <f t="shared" si="1427"/>
        <v>4.8</v>
      </c>
      <c r="H752" s="160">
        <f t="shared" si="1430"/>
        <v>7.1999999999999993</v>
      </c>
      <c r="I752" s="166" t="str">
        <f t="shared" ref="I752:R752" si="1475">IFERROR(IF(CEILING($H752*I725,1)=0,"",CEILING($H752*I725,1)),"")</f>
        <v/>
      </c>
      <c r="J752" s="145" t="str">
        <f t="shared" si="1475"/>
        <v/>
      </c>
      <c r="K752" s="145" t="str">
        <f t="shared" si="1475"/>
        <v/>
      </c>
      <c r="L752" s="145" t="str">
        <f t="shared" ref="L752" si="1476">IFERROR(IF(CEILING($H752*L725,1)=0,"",CEILING($H752*L725,1)),"")</f>
        <v/>
      </c>
      <c r="M752" s="145">
        <f t="shared" si="1475"/>
        <v>4</v>
      </c>
      <c r="N752" s="145" t="str">
        <f t="shared" si="1475"/>
        <v/>
      </c>
      <c r="O752" s="145">
        <f t="shared" si="1475"/>
        <v>3</v>
      </c>
      <c r="P752" s="145">
        <f t="shared" si="1475"/>
        <v>2</v>
      </c>
      <c r="Q752" s="145">
        <f t="shared" si="1475"/>
        <v>1</v>
      </c>
      <c r="R752" s="167">
        <f t="shared" si="1475"/>
        <v>1</v>
      </c>
    </row>
    <row r="753" spans="1:23" x14ac:dyDescent="0.2">
      <c r="A753" s="118">
        <v>24</v>
      </c>
      <c r="B753" s="75">
        <v>727</v>
      </c>
      <c r="C753" s="143"/>
      <c r="D753" s="144" t="s">
        <v>179</v>
      </c>
      <c r="E753" s="153">
        <f t="shared" si="1433"/>
        <v>30</v>
      </c>
      <c r="F753" s="153">
        <f t="shared" si="1434"/>
        <v>1.5</v>
      </c>
      <c r="G753" s="145">
        <f t="shared" si="1427"/>
        <v>24</v>
      </c>
      <c r="H753" s="160">
        <f t="shared" si="1430"/>
        <v>36</v>
      </c>
      <c r="I753" s="166" t="str">
        <f t="shared" ref="I753:R753" si="1477">IFERROR(IF(CEILING($H753*I725,1)=0,"",CEILING($H753*I725,1)),"")</f>
        <v/>
      </c>
      <c r="J753" s="145" t="str">
        <f t="shared" si="1477"/>
        <v/>
      </c>
      <c r="K753" s="145" t="str">
        <f t="shared" si="1477"/>
        <v/>
      </c>
      <c r="L753" s="145" t="str">
        <f t="shared" ref="L753" si="1478">IFERROR(IF(CEILING($H753*L725,1)=0,"",CEILING($H753*L725,1)),"")</f>
        <v/>
      </c>
      <c r="M753" s="145">
        <f t="shared" si="1477"/>
        <v>18</v>
      </c>
      <c r="N753" s="145" t="str">
        <f t="shared" si="1477"/>
        <v/>
      </c>
      <c r="O753" s="145">
        <f t="shared" si="1477"/>
        <v>11</v>
      </c>
      <c r="P753" s="145">
        <f t="shared" si="1477"/>
        <v>8</v>
      </c>
      <c r="Q753" s="145">
        <f t="shared" si="1477"/>
        <v>4</v>
      </c>
      <c r="R753" s="167">
        <f t="shared" si="1477"/>
        <v>4</v>
      </c>
    </row>
    <row r="754" spans="1:23" x14ac:dyDescent="0.2">
      <c r="A754" s="118">
        <v>25</v>
      </c>
      <c r="B754" s="75">
        <v>728</v>
      </c>
      <c r="C754" s="143"/>
      <c r="D754" s="144" t="s">
        <v>180</v>
      </c>
      <c r="E754" s="153">
        <f t="shared" si="1433"/>
        <v>30</v>
      </c>
      <c r="F754" s="153">
        <f t="shared" si="1434"/>
        <v>1.5</v>
      </c>
      <c r="G754" s="145">
        <f t="shared" si="1427"/>
        <v>9.6</v>
      </c>
      <c r="H754" s="160">
        <f t="shared" si="1430"/>
        <v>14.399999999999999</v>
      </c>
      <c r="I754" s="166" t="str">
        <f t="shared" ref="I754:R754" si="1479">IFERROR(IF(CEILING($H754*I725,1)=0,"",CEILING($H754*I725,1)),"")</f>
        <v/>
      </c>
      <c r="J754" s="145" t="str">
        <f t="shared" si="1479"/>
        <v/>
      </c>
      <c r="K754" s="145" t="str">
        <f t="shared" si="1479"/>
        <v/>
      </c>
      <c r="L754" s="145" t="str">
        <f t="shared" ref="L754" si="1480">IFERROR(IF(CEILING($H754*L725,1)=0,"",CEILING($H754*L725,1)),"")</f>
        <v/>
      </c>
      <c r="M754" s="145">
        <f t="shared" si="1479"/>
        <v>8</v>
      </c>
      <c r="N754" s="145" t="str">
        <f t="shared" si="1479"/>
        <v/>
      </c>
      <c r="O754" s="145">
        <f t="shared" si="1479"/>
        <v>5</v>
      </c>
      <c r="P754" s="145">
        <f t="shared" si="1479"/>
        <v>3</v>
      </c>
      <c r="Q754" s="145">
        <f t="shared" si="1479"/>
        <v>2</v>
      </c>
      <c r="R754" s="167">
        <f t="shared" si="1479"/>
        <v>2</v>
      </c>
    </row>
    <row r="755" spans="1:23" x14ac:dyDescent="0.2">
      <c r="A755" s="118">
        <v>26</v>
      </c>
      <c r="B755" s="75">
        <v>729</v>
      </c>
      <c r="C755" s="143"/>
      <c r="D755" s="144" t="s">
        <v>181</v>
      </c>
      <c r="E755" s="153">
        <f t="shared" si="1433"/>
        <v>30</v>
      </c>
      <c r="F755" s="153">
        <f t="shared" si="1434"/>
        <v>1.5</v>
      </c>
      <c r="G755" s="145">
        <f t="shared" si="1427"/>
        <v>14.4</v>
      </c>
      <c r="H755" s="160">
        <f t="shared" si="1430"/>
        <v>21.6</v>
      </c>
      <c r="I755" s="166" t="str">
        <f t="shared" ref="I755:R755" si="1481">IFERROR(IF(CEILING($H755*I725,1)=0,"",CEILING($H755*I725,1)),"")</f>
        <v/>
      </c>
      <c r="J755" s="145" t="str">
        <f t="shared" si="1481"/>
        <v/>
      </c>
      <c r="K755" s="145" t="str">
        <f t="shared" si="1481"/>
        <v/>
      </c>
      <c r="L755" s="145" t="str">
        <f t="shared" ref="L755" si="1482">IFERROR(IF(CEILING($H755*L725,1)=0,"",CEILING($H755*L725,1)),"")</f>
        <v/>
      </c>
      <c r="M755" s="145">
        <f t="shared" si="1481"/>
        <v>11</v>
      </c>
      <c r="N755" s="145" t="str">
        <f t="shared" si="1481"/>
        <v/>
      </c>
      <c r="O755" s="145">
        <f t="shared" si="1481"/>
        <v>7</v>
      </c>
      <c r="P755" s="145">
        <f t="shared" si="1481"/>
        <v>5</v>
      </c>
      <c r="Q755" s="145">
        <f t="shared" si="1481"/>
        <v>3</v>
      </c>
      <c r="R755" s="167">
        <f t="shared" si="1481"/>
        <v>3</v>
      </c>
    </row>
    <row r="756" spans="1:23" x14ac:dyDescent="0.2">
      <c r="A756" s="118">
        <v>27</v>
      </c>
      <c r="B756" s="75">
        <v>730</v>
      </c>
      <c r="C756" s="143"/>
      <c r="D756" s="144" t="s">
        <v>182</v>
      </c>
      <c r="E756" s="153">
        <f t="shared" si="1433"/>
        <v>30</v>
      </c>
      <c r="F756" s="153">
        <f t="shared" si="1434"/>
        <v>1.5</v>
      </c>
      <c r="G756" s="145">
        <f t="shared" si="1427"/>
        <v>24</v>
      </c>
      <c r="H756" s="160">
        <f t="shared" si="1430"/>
        <v>36</v>
      </c>
      <c r="I756" s="166" t="str">
        <f t="shared" ref="I756:R756" si="1483">IFERROR(IF(CEILING($H756*I725,1)=0,"",CEILING($H756*I725,1)),"")</f>
        <v/>
      </c>
      <c r="J756" s="145" t="str">
        <f t="shared" si="1483"/>
        <v/>
      </c>
      <c r="K756" s="145" t="str">
        <f t="shared" si="1483"/>
        <v/>
      </c>
      <c r="L756" s="145" t="str">
        <f t="shared" ref="L756" si="1484">IFERROR(IF(CEILING($H756*L725,1)=0,"",CEILING($H756*L725,1)),"")</f>
        <v/>
      </c>
      <c r="M756" s="145">
        <f t="shared" si="1483"/>
        <v>18</v>
      </c>
      <c r="N756" s="145" t="str">
        <f t="shared" si="1483"/>
        <v/>
      </c>
      <c r="O756" s="145">
        <f t="shared" si="1483"/>
        <v>11</v>
      </c>
      <c r="P756" s="145">
        <f t="shared" si="1483"/>
        <v>8</v>
      </c>
      <c r="Q756" s="145">
        <f t="shared" si="1483"/>
        <v>4</v>
      </c>
      <c r="R756" s="167">
        <f t="shared" si="1483"/>
        <v>4</v>
      </c>
    </row>
    <row r="757" spans="1:23" x14ac:dyDescent="0.2">
      <c r="A757" s="118">
        <v>28</v>
      </c>
      <c r="B757" s="75">
        <v>731</v>
      </c>
      <c r="C757" s="143"/>
      <c r="D757" s="144" t="s">
        <v>183</v>
      </c>
      <c r="E757" s="153">
        <f t="shared" si="1433"/>
        <v>30</v>
      </c>
      <c r="F757" s="153">
        <f t="shared" si="1434"/>
        <v>1.5</v>
      </c>
      <c r="G757" s="145">
        <f t="shared" si="1427"/>
        <v>6</v>
      </c>
      <c r="H757" s="160">
        <f t="shared" si="1430"/>
        <v>9</v>
      </c>
      <c r="I757" s="166" t="str">
        <f t="shared" ref="I757:R757" si="1485">IFERROR(IF(CEILING($H757*I725,1)=0,"",CEILING($H757*I725,1)),"")</f>
        <v/>
      </c>
      <c r="J757" s="145" t="str">
        <f t="shared" si="1485"/>
        <v/>
      </c>
      <c r="K757" s="145" t="str">
        <f t="shared" si="1485"/>
        <v/>
      </c>
      <c r="L757" s="145" t="str">
        <f t="shared" ref="L757" si="1486">IFERROR(IF(CEILING($H757*L725,1)=0,"",CEILING($H757*L725,1)),"")</f>
        <v/>
      </c>
      <c r="M757" s="145">
        <f t="shared" si="1485"/>
        <v>5</v>
      </c>
      <c r="N757" s="145" t="str">
        <f t="shared" si="1485"/>
        <v/>
      </c>
      <c r="O757" s="145">
        <f t="shared" si="1485"/>
        <v>3</v>
      </c>
      <c r="P757" s="145">
        <f t="shared" si="1485"/>
        <v>2</v>
      </c>
      <c r="Q757" s="145">
        <f t="shared" si="1485"/>
        <v>1</v>
      </c>
      <c r="R757" s="167">
        <f t="shared" si="1485"/>
        <v>1</v>
      </c>
    </row>
    <row r="758" spans="1:23" x14ac:dyDescent="0.2">
      <c r="A758" s="118">
        <v>29</v>
      </c>
      <c r="B758" s="75">
        <v>732</v>
      </c>
      <c r="C758" s="143"/>
      <c r="D758" s="144" t="s">
        <v>184</v>
      </c>
      <c r="E758" s="153">
        <f t="shared" si="1433"/>
        <v>30</v>
      </c>
      <c r="F758" s="153">
        <f t="shared" si="1434"/>
        <v>1.5</v>
      </c>
      <c r="G758" s="145">
        <f t="shared" si="1427"/>
        <v>14.4</v>
      </c>
      <c r="H758" s="160">
        <f t="shared" si="1430"/>
        <v>21.6</v>
      </c>
      <c r="I758" s="166" t="str">
        <f t="shared" ref="I758:R758" si="1487">IFERROR(IF(CEILING($H758*I725,1)=0,"",CEILING($H758*I725,1)),"")</f>
        <v/>
      </c>
      <c r="J758" s="145" t="str">
        <f t="shared" si="1487"/>
        <v/>
      </c>
      <c r="K758" s="145" t="str">
        <f t="shared" si="1487"/>
        <v/>
      </c>
      <c r="L758" s="145" t="str">
        <f t="shared" ref="L758" si="1488">IFERROR(IF(CEILING($H758*L725,1)=0,"",CEILING($H758*L725,1)),"")</f>
        <v/>
      </c>
      <c r="M758" s="145">
        <f t="shared" si="1487"/>
        <v>11</v>
      </c>
      <c r="N758" s="145" t="str">
        <f t="shared" si="1487"/>
        <v/>
      </c>
      <c r="O758" s="145">
        <f t="shared" si="1487"/>
        <v>7</v>
      </c>
      <c r="P758" s="145">
        <f t="shared" si="1487"/>
        <v>5</v>
      </c>
      <c r="Q758" s="145">
        <f t="shared" si="1487"/>
        <v>3</v>
      </c>
      <c r="R758" s="167">
        <f t="shared" si="1487"/>
        <v>3</v>
      </c>
    </row>
    <row r="759" spans="1:23" x14ac:dyDescent="0.2">
      <c r="A759" s="118">
        <v>30</v>
      </c>
      <c r="B759" s="75">
        <v>733</v>
      </c>
      <c r="C759" s="143"/>
      <c r="D759" s="144" t="s">
        <v>185</v>
      </c>
      <c r="E759" s="153">
        <f t="shared" si="1433"/>
        <v>30</v>
      </c>
      <c r="F759" s="153">
        <f t="shared" si="1434"/>
        <v>1.5</v>
      </c>
      <c r="G759" s="145">
        <f t="shared" si="1427"/>
        <v>24</v>
      </c>
      <c r="H759" s="160">
        <f t="shared" si="1430"/>
        <v>36</v>
      </c>
      <c r="I759" s="166" t="str">
        <f t="shared" ref="I759:R759" si="1489">IFERROR(IF(CEILING($H759*I725,1)=0,"",CEILING($H759*I725,1)),"")</f>
        <v/>
      </c>
      <c r="J759" s="145" t="str">
        <f t="shared" si="1489"/>
        <v/>
      </c>
      <c r="K759" s="145" t="str">
        <f t="shared" si="1489"/>
        <v/>
      </c>
      <c r="L759" s="145" t="str">
        <f t="shared" ref="L759" si="1490">IFERROR(IF(CEILING($H759*L725,1)=0,"",CEILING($H759*L725,1)),"")</f>
        <v/>
      </c>
      <c r="M759" s="145">
        <f t="shared" si="1489"/>
        <v>18</v>
      </c>
      <c r="N759" s="145" t="str">
        <f t="shared" si="1489"/>
        <v/>
      </c>
      <c r="O759" s="145">
        <f t="shared" si="1489"/>
        <v>11</v>
      </c>
      <c r="P759" s="145">
        <f t="shared" si="1489"/>
        <v>8</v>
      </c>
      <c r="Q759" s="145">
        <f t="shared" si="1489"/>
        <v>4</v>
      </c>
      <c r="R759" s="167">
        <f t="shared" si="1489"/>
        <v>4</v>
      </c>
    </row>
    <row r="760" spans="1:23" x14ac:dyDescent="0.2">
      <c r="A760" s="118">
        <v>31</v>
      </c>
      <c r="B760" s="75">
        <v>734</v>
      </c>
      <c r="C760" s="143"/>
      <c r="D760" s="144" t="s">
        <v>186</v>
      </c>
      <c r="E760" s="153">
        <f t="shared" si="1433"/>
        <v>30</v>
      </c>
      <c r="F760" s="153">
        <f t="shared" si="1434"/>
        <v>1.5</v>
      </c>
      <c r="G760" s="145">
        <f t="shared" si="1427"/>
        <v>9.6</v>
      </c>
      <c r="H760" s="160">
        <f t="shared" si="1430"/>
        <v>14.399999999999999</v>
      </c>
      <c r="I760" s="166" t="str">
        <f t="shared" ref="I760:R760" si="1491">IFERROR(IF(CEILING($H760*I725,1)=0,"",CEILING($H760*I725,1)),"")</f>
        <v/>
      </c>
      <c r="J760" s="145" t="str">
        <f t="shared" si="1491"/>
        <v/>
      </c>
      <c r="K760" s="145" t="str">
        <f t="shared" si="1491"/>
        <v/>
      </c>
      <c r="L760" s="145" t="str">
        <f t="shared" ref="L760" si="1492">IFERROR(IF(CEILING($H760*L725,1)=0,"",CEILING($H760*L725,1)),"")</f>
        <v/>
      </c>
      <c r="M760" s="145">
        <f t="shared" si="1491"/>
        <v>8</v>
      </c>
      <c r="N760" s="145" t="str">
        <f t="shared" si="1491"/>
        <v/>
      </c>
      <c r="O760" s="145">
        <f t="shared" si="1491"/>
        <v>5</v>
      </c>
      <c r="P760" s="145">
        <f t="shared" si="1491"/>
        <v>3</v>
      </c>
      <c r="Q760" s="145">
        <f t="shared" si="1491"/>
        <v>2</v>
      </c>
      <c r="R760" s="167">
        <f t="shared" si="1491"/>
        <v>2</v>
      </c>
    </row>
    <row r="761" spans="1:23" x14ac:dyDescent="0.2">
      <c r="A761" s="118">
        <v>32</v>
      </c>
      <c r="B761" s="75">
        <v>735</v>
      </c>
      <c r="C761" s="143"/>
      <c r="D761" s="144" t="s">
        <v>187</v>
      </c>
      <c r="E761" s="153">
        <f t="shared" si="1433"/>
        <v>30</v>
      </c>
      <c r="F761" s="153">
        <f t="shared" si="1434"/>
        <v>1.5</v>
      </c>
      <c r="G761" s="145">
        <f>E761*G720/E720</f>
        <v>19.2</v>
      </c>
      <c r="H761" s="160">
        <f t="shared" si="1430"/>
        <v>28.799999999999997</v>
      </c>
      <c r="I761" s="166" t="str">
        <f t="shared" ref="I761:R761" si="1493">IFERROR(IF(CEILING($H761*I725,1)=0,"",CEILING($H761*I725,1)),"")</f>
        <v/>
      </c>
      <c r="J761" s="145" t="str">
        <f t="shared" si="1493"/>
        <v/>
      </c>
      <c r="K761" s="145" t="str">
        <f t="shared" si="1493"/>
        <v/>
      </c>
      <c r="L761" s="145" t="str">
        <f t="shared" ref="L761" si="1494">IFERROR(IF(CEILING($H761*L725,1)=0,"",CEILING($H761*L725,1)),"")</f>
        <v/>
      </c>
      <c r="M761" s="145">
        <f t="shared" si="1493"/>
        <v>15</v>
      </c>
      <c r="N761" s="145" t="str">
        <f t="shared" si="1493"/>
        <v/>
      </c>
      <c r="O761" s="145">
        <f t="shared" si="1493"/>
        <v>9</v>
      </c>
      <c r="P761" s="145">
        <f t="shared" si="1493"/>
        <v>6</v>
      </c>
      <c r="Q761" s="145">
        <f t="shared" si="1493"/>
        <v>3</v>
      </c>
      <c r="R761" s="167">
        <f t="shared" si="1493"/>
        <v>3</v>
      </c>
    </row>
    <row r="762" spans="1:23" x14ac:dyDescent="0.2">
      <c r="A762" s="118">
        <v>33</v>
      </c>
      <c r="B762" s="75">
        <v>736</v>
      </c>
      <c r="C762" s="143"/>
      <c r="D762" s="144" t="s">
        <v>188</v>
      </c>
      <c r="E762" s="153">
        <f t="shared" si="1433"/>
        <v>30</v>
      </c>
      <c r="F762" s="153">
        <f t="shared" si="1434"/>
        <v>1.5</v>
      </c>
      <c r="G762" s="145">
        <f>E762*G721/E721</f>
        <v>14.4</v>
      </c>
      <c r="H762" s="160">
        <f t="shared" si="1430"/>
        <v>21.6</v>
      </c>
      <c r="I762" s="166" t="str">
        <f t="shared" ref="I762:R762" si="1495">IFERROR(IF(CEILING($H762*I725,1)=0,"",CEILING($H762*I725,1)),"")</f>
        <v/>
      </c>
      <c r="J762" s="145" t="str">
        <f t="shared" si="1495"/>
        <v/>
      </c>
      <c r="K762" s="145" t="str">
        <f t="shared" si="1495"/>
        <v/>
      </c>
      <c r="L762" s="145" t="str">
        <f t="shared" ref="L762" si="1496">IFERROR(IF(CEILING($H762*L725,1)=0,"",CEILING($H762*L725,1)),"")</f>
        <v/>
      </c>
      <c r="M762" s="145">
        <f t="shared" si="1495"/>
        <v>11</v>
      </c>
      <c r="N762" s="145" t="str">
        <f t="shared" si="1495"/>
        <v/>
      </c>
      <c r="O762" s="145">
        <f t="shared" si="1495"/>
        <v>7</v>
      </c>
      <c r="P762" s="145">
        <f t="shared" si="1495"/>
        <v>5</v>
      </c>
      <c r="Q762" s="145">
        <f t="shared" si="1495"/>
        <v>3</v>
      </c>
      <c r="R762" s="167">
        <f t="shared" si="1495"/>
        <v>3</v>
      </c>
    </row>
    <row r="763" spans="1:23" x14ac:dyDescent="0.2">
      <c r="A763" s="118">
        <v>34</v>
      </c>
      <c r="B763" s="75">
        <v>737</v>
      </c>
      <c r="C763" s="143"/>
      <c r="D763" s="144" t="s">
        <v>189</v>
      </c>
      <c r="E763" s="153">
        <f t="shared" si="1433"/>
        <v>30</v>
      </c>
      <c r="F763" s="153">
        <f t="shared" si="1434"/>
        <v>1.5</v>
      </c>
      <c r="G763" s="145">
        <f>E763*G722/E722</f>
        <v>3.6</v>
      </c>
      <c r="H763" s="160">
        <f t="shared" si="1430"/>
        <v>5.4</v>
      </c>
      <c r="I763" s="166" t="str">
        <f t="shared" ref="I763:R763" si="1497">IFERROR(IF(CEILING($H763*I725,1)=0,"",CEILING($H763*I725,1)),"")</f>
        <v/>
      </c>
      <c r="J763" s="145" t="str">
        <f t="shared" si="1497"/>
        <v/>
      </c>
      <c r="K763" s="145" t="str">
        <f t="shared" si="1497"/>
        <v/>
      </c>
      <c r="L763" s="145" t="str">
        <f t="shared" ref="L763" si="1498">IFERROR(IF(CEILING($H763*L725,1)=0,"",CEILING($H763*L725,1)),"")</f>
        <v/>
      </c>
      <c r="M763" s="145">
        <f t="shared" si="1497"/>
        <v>3</v>
      </c>
      <c r="N763" s="145" t="str">
        <f t="shared" si="1497"/>
        <v/>
      </c>
      <c r="O763" s="145">
        <f t="shared" si="1497"/>
        <v>2</v>
      </c>
      <c r="P763" s="145">
        <f t="shared" si="1497"/>
        <v>2</v>
      </c>
      <c r="Q763" s="145">
        <f t="shared" si="1497"/>
        <v>1</v>
      </c>
      <c r="R763" s="167">
        <f t="shared" si="1497"/>
        <v>1</v>
      </c>
    </row>
    <row r="764" spans="1:23" ht="13.5" thickBot="1" x14ac:dyDescent="0.25">
      <c r="A764" s="146">
        <v>35</v>
      </c>
      <c r="B764" s="75">
        <v>738</v>
      </c>
      <c r="C764" s="147"/>
      <c r="D764" s="148" t="s">
        <v>190</v>
      </c>
      <c r="E764" s="153">
        <f t="shared" si="1433"/>
        <v>30</v>
      </c>
      <c r="F764" s="153">
        <f t="shared" si="1434"/>
        <v>1.5</v>
      </c>
      <c r="G764" s="145">
        <f>E764*G723/E723</f>
        <v>7.2</v>
      </c>
      <c r="H764" s="160">
        <f t="shared" si="1430"/>
        <v>10.8</v>
      </c>
      <c r="I764" s="168" t="str">
        <f t="shared" ref="I764:R764" si="1499">IFERROR(IF(CEILING($H764*I725,1)=0,"",CEILING($H764*I725,1)),"")</f>
        <v/>
      </c>
      <c r="J764" s="169" t="str">
        <f t="shared" si="1499"/>
        <v/>
      </c>
      <c r="K764" s="169" t="str">
        <f t="shared" si="1499"/>
        <v/>
      </c>
      <c r="L764" s="169" t="str">
        <f t="shared" ref="L764" si="1500">IFERROR(IF(CEILING($H764*L725,1)=0,"",CEILING($H764*L725,1)),"")</f>
        <v/>
      </c>
      <c r="M764" s="169">
        <f t="shared" si="1499"/>
        <v>6</v>
      </c>
      <c r="N764" s="169" t="str">
        <f t="shared" si="1499"/>
        <v/>
      </c>
      <c r="O764" s="169">
        <f t="shared" si="1499"/>
        <v>4</v>
      </c>
      <c r="P764" s="169">
        <f t="shared" si="1499"/>
        <v>3</v>
      </c>
      <c r="Q764" s="169">
        <f t="shared" si="1499"/>
        <v>2</v>
      </c>
      <c r="R764" s="170">
        <f t="shared" si="1499"/>
        <v>2</v>
      </c>
    </row>
    <row r="765" spans="1:23" ht="13.5" thickBot="1" x14ac:dyDescent="0.25">
      <c r="A765" s="204" t="s">
        <v>50</v>
      </c>
      <c r="B765" s="214">
        <v>739</v>
      </c>
      <c r="C765" s="249" t="str">
        <f>Feature_Plan!E29</f>
        <v>Nachlauf</v>
      </c>
      <c r="D765" s="207"/>
      <c r="E765" s="259">
        <v>20</v>
      </c>
      <c r="F765" s="259">
        <v>1</v>
      </c>
      <c r="G765" s="208"/>
      <c r="H765" s="209"/>
      <c r="I765" s="210" t="str">
        <f>IF(VLOOKUP($C765,Feature_Plan!$E$11:$R$40,Feature_Plan!I$1,0)=0,"",VLOOKUP($C765,Feature_Plan!$E$11:$R$40,Feature_Plan!I$1,0))</f>
        <v/>
      </c>
      <c r="J765" s="211">
        <f>IF(VLOOKUP($C765,Feature_Plan!$E$11:$R$40,Feature_Plan!J$1,0)=0,"",VLOOKUP($C765,Feature_Plan!$E$11:$R$40,Feature_Plan!J$1,0))</f>
        <v>0.2</v>
      </c>
      <c r="K765" s="211" t="str">
        <f>IF(VLOOKUP($C765,Feature_Plan!$E$11:$R$40,Feature_Plan!K$1,0)=0,"",VLOOKUP($C765,Feature_Plan!$E$11:$R$40,Feature_Plan!K$1,0))</f>
        <v/>
      </c>
      <c r="L765" s="211" t="str">
        <f>IF(VLOOKUP($C765,Feature_Plan!$E$11:$R$40,Feature_Plan!L$1,0)=0,"",VLOOKUP($C765,Feature_Plan!$E$11:$R$40,Feature_Plan!L$1,0))</f>
        <v/>
      </c>
      <c r="M765" s="211">
        <f>IF(VLOOKUP($C765,Feature_Plan!$E$11:$R$40,Feature_Plan!M$1,0)=0,"",VLOOKUP($C765,Feature_Plan!$E$11:$R$40,Feature_Plan!M$1,0))</f>
        <v>1</v>
      </c>
      <c r="N765" s="211" t="str">
        <f>IF(VLOOKUP($C765,Feature_Plan!$E$11:$R$40,Feature_Plan!N$1,0)=0,"",VLOOKUP($C765,Feature_Plan!$E$11:$R$40,Feature_Plan!N$1,0))</f>
        <v/>
      </c>
      <c r="O765" s="211" t="str">
        <f>IF(VLOOKUP($C765,Feature_Plan!$E$11:$R$40,Feature_Plan!O$1,0)=0,"",VLOOKUP($C765,Feature_Plan!$E$11:$R$40,Feature_Plan!O$1,0))</f>
        <v/>
      </c>
      <c r="P765" s="211" t="str">
        <f>IF(VLOOKUP($C765,Feature_Plan!$E$11:$R$40,Feature_Plan!P$1,0)=0,"",VLOOKUP($C765,Feature_Plan!$E$11:$R$40,Feature_Plan!P$1,0))</f>
        <v/>
      </c>
      <c r="Q765" s="211">
        <f>IF(VLOOKUP($C765,Feature_Plan!$E$11:$R$40,Feature_Plan!Q$1,0)=0,"",VLOOKUP($C765,Feature_Plan!$E$11:$R$40,Feature_Plan!Q$1,0))</f>
        <v>1.1000000000000001</v>
      </c>
      <c r="R765" s="212">
        <f>IF(VLOOKUP($C765,Feature_Plan!$E$11:$R$40,Feature_Plan!R$1,0)=0,"",VLOOKUP($C765,Feature_Plan!$E$11:$R$40,Feature_Plan!R$1,0))</f>
        <v>1.2</v>
      </c>
      <c r="V765" s="136">
        <v>878413</v>
      </c>
      <c r="W765" s="136" t="s">
        <v>133</v>
      </c>
    </row>
    <row r="766" spans="1:23" x14ac:dyDescent="0.2">
      <c r="A766" s="213" t="s">
        <v>154</v>
      </c>
      <c r="B766" s="214">
        <v>740</v>
      </c>
      <c r="C766" s="250"/>
      <c r="D766" s="216"/>
      <c r="E766" s="217"/>
      <c r="F766" s="216"/>
      <c r="G766" s="251"/>
      <c r="H766" s="252"/>
      <c r="I766" s="220" t="str">
        <f>IF(I765="","",I765)</f>
        <v/>
      </c>
      <c r="J766" s="218">
        <f>IF(J765="","",J765-(SUM($I766:I766)))</f>
        <v>0.2</v>
      </c>
      <c r="K766" s="218" t="str">
        <f>IF(K765="","",K765-(SUM($I766:J766)))</f>
        <v/>
      </c>
      <c r="L766" s="218" t="str">
        <f>IF(L765="","",L765-(SUM($I766:K766)))</f>
        <v/>
      </c>
      <c r="M766" s="218">
        <f>IF(M765="","",M765-(SUM($I766:L766)))</f>
        <v>0.8</v>
      </c>
      <c r="N766" s="218" t="str">
        <f>IF(N765="","",N765-(SUM($I766:M766)))</f>
        <v/>
      </c>
      <c r="O766" s="218" t="str">
        <f>IF(O765="","",O765-(SUM($I766:N766)))</f>
        <v/>
      </c>
      <c r="P766" s="218" t="str">
        <f>IF(P765="","",P765-(SUM($I766:O766)))</f>
        <v/>
      </c>
      <c r="Q766" s="218">
        <f>IF(Q765="","",Q765-(SUM($I766:P766)))</f>
        <v>0.10000000000000009</v>
      </c>
      <c r="R766" s="221">
        <f>IF(R765="","",R765-(SUM($I766:Q766)))</f>
        <v>9.9999999999999867E-2</v>
      </c>
    </row>
    <row r="767" spans="1:23" ht="13.5" thickBot="1" x14ac:dyDescent="0.25">
      <c r="A767" s="222" t="s">
        <v>155</v>
      </c>
      <c r="B767" s="214">
        <v>741</v>
      </c>
      <c r="C767" s="223"/>
      <c r="D767" s="224"/>
      <c r="E767" s="225"/>
      <c r="F767" s="224"/>
      <c r="G767" s="226">
        <f>SUM(G771:G805)</f>
        <v>220.80000000000004</v>
      </c>
      <c r="H767" s="227">
        <f>SUM(H771:H805)</f>
        <v>220.80000000000004</v>
      </c>
      <c r="I767" s="228">
        <f>SUM(I771:I805)</f>
        <v>0</v>
      </c>
      <c r="J767" s="226">
        <f t="shared" ref="J767:R767" si="1501">SUM(J771:J805)</f>
        <v>61</v>
      </c>
      <c r="K767" s="226">
        <f t="shared" si="1501"/>
        <v>0</v>
      </c>
      <c r="L767" s="226">
        <f t="shared" ref="L767:M767" si="1502">SUM(L771:L805)</f>
        <v>0</v>
      </c>
      <c r="M767" s="226">
        <f t="shared" si="1502"/>
        <v>191</v>
      </c>
      <c r="N767" s="226">
        <f t="shared" si="1501"/>
        <v>0</v>
      </c>
      <c r="O767" s="226">
        <f t="shared" si="1501"/>
        <v>0</v>
      </c>
      <c r="P767" s="226">
        <f t="shared" si="1501"/>
        <v>0</v>
      </c>
      <c r="Q767" s="226">
        <f t="shared" si="1501"/>
        <v>41</v>
      </c>
      <c r="R767" s="229">
        <f t="shared" si="1501"/>
        <v>41</v>
      </c>
      <c r="S767" s="67">
        <f>SUM(I767:R767)</f>
        <v>334</v>
      </c>
    </row>
    <row r="768" spans="1:23" x14ac:dyDescent="0.2">
      <c r="A768" s="230" t="s">
        <v>215</v>
      </c>
      <c r="B768" s="214">
        <v>742</v>
      </c>
      <c r="C768" s="262" t="str">
        <f>CONCATENATE(C765,"\",A768)</f>
        <v>Nachlauf\Sys Eng</v>
      </c>
      <c r="D768" s="231"/>
      <c r="E768" s="232"/>
      <c r="F768" s="231"/>
      <c r="G768" s="233">
        <f>SUM(G771:G783)</f>
        <v>33.6</v>
      </c>
      <c r="H768" s="234">
        <f t="shared" ref="H768:R768" si="1503">SUM(H771:H783)</f>
        <v>33.6</v>
      </c>
      <c r="I768" s="235">
        <f t="shared" si="1503"/>
        <v>0</v>
      </c>
      <c r="J768" s="233">
        <f t="shared" si="1503"/>
        <v>14</v>
      </c>
      <c r="K768" s="233">
        <f t="shared" si="1503"/>
        <v>0</v>
      </c>
      <c r="L768" s="233">
        <f t="shared" ref="L768:M768" si="1504">SUM(L771:L783)</f>
        <v>0</v>
      </c>
      <c r="M768" s="233">
        <f t="shared" si="1504"/>
        <v>32</v>
      </c>
      <c r="N768" s="233">
        <f t="shared" si="1503"/>
        <v>0</v>
      </c>
      <c r="O768" s="233">
        <f t="shared" si="1503"/>
        <v>0</v>
      </c>
      <c r="P768" s="233">
        <f t="shared" si="1503"/>
        <v>0</v>
      </c>
      <c r="Q768" s="233">
        <f t="shared" si="1503"/>
        <v>13</v>
      </c>
      <c r="R768" s="236">
        <f t="shared" si="1503"/>
        <v>13</v>
      </c>
      <c r="S768" s="67">
        <f>SUM(I768:R768)</f>
        <v>72</v>
      </c>
    </row>
    <row r="769" spans="1:19" x14ac:dyDescent="0.2">
      <c r="A769" s="237" t="s">
        <v>216</v>
      </c>
      <c r="B769" s="214">
        <v>743</v>
      </c>
      <c r="C769" s="263" t="str">
        <f>CONCATENATE(C765,"\",A769)</f>
        <v>Nachlauf\SW Dev</v>
      </c>
      <c r="D769" s="238"/>
      <c r="E769" s="239"/>
      <c r="F769" s="238"/>
      <c r="G769" s="240">
        <f>SUM(G784:G796)</f>
        <v>105.6</v>
      </c>
      <c r="H769" s="241">
        <f t="shared" ref="H769:R769" si="1505">SUM(H784:H796)</f>
        <v>105.6</v>
      </c>
      <c r="I769" s="242">
        <f t="shared" si="1505"/>
        <v>0</v>
      </c>
      <c r="J769" s="240">
        <f t="shared" si="1505"/>
        <v>27</v>
      </c>
      <c r="K769" s="240">
        <f t="shared" si="1505"/>
        <v>0</v>
      </c>
      <c r="L769" s="240">
        <f t="shared" ref="L769:M769" si="1506">SUM(L784:L796)</f>
        <v>0</v>
      </c>
      <c r="M769" s="240">
        <f t="shared" si="1506"/>
        <v>90</v>
      </c>
      <c r="N769" s="240">
        <f t="shared" si="1505"/>
        <v>0</v>
      </c>
      <c r="O769" s="240">
        <f t="shared" si="1505"/>
        <v>0</v>
      </c>
      <c r="P769" s="240">
        <f t="shared" si="1505"/>
        <v>0</v>
      </c>
      <c r="Q769" s="240">
        <f t="shared" si="1505"/>
        <v>16</v>
      </c>
      <c r="R769" s="243">
        <f t="shared" si="1505"/>
        <v>16</v>
      </c>
      <c r="S769" s="67">
        <f>SUM(I769:R769)</f>
        <v>149</v>
      </c>
    </row>
    <row r="770" spans="1:19" ht="13.5" thickBot="1" x14ac:dyDescent="0.25">
      <c r="A770" s="244" t="s">
        <v>92</v>
      </c>
      <c r="B770" s="214">
        <v>744</v>
      </c>
      <c r="C770" s="264" t="str">
        <f>CONCATENATE(C765,"\",A770)</f>
        <v>Nachlauf\Testing</v>
      </c>
      <c r="D770" s="245"/>
      <c r="E770" s="246"/>
      <c r="F770" s="245"/>
      <c r="G770" s="247">
        <f>SUM(G797:G805)</f>
        <v>81.599999999999994</v>
      </c>
      <c r="H770" s="248">
        <f t="shared" ref="H770:R770" si="1507">SUM(H797:H805)</f>
        <v>81.599999999999994</v>
      </c>
      <c r="I770" s="242">
        <f t="shared" si="1507"/>
        <v>0</v>
      </c>
      <c r="J770" s="240">
        <f t="shared" si="1507"/>
        <v>20</v>
      </c>
      <c r="K770" s="240">
        <f t="shared" si="1507"/>
        <v>0</v>
      </c>
      <c r="L770" s="240">
        <f t="shared" ref="L770:M770" si="1508">SUM(L797:L805)</f>
        <v>0</v>
      </c>
      <c r="M770" s="240">
        <f t="shared" si="1508"/>
        <v>69</v>
      </c>
      <c r="N770" s="240">
        <f t="shared" si="1507"/>
        <v>0</v>
      </c>
      <c r="O770" s="240">
        <f t="shared" si="1507"/>
        <v>0</v>
      </c>
      <c r="P770" s="240">
        <f t="shared" si="1507"/>
        <v>0</v>
      </c>
      <c r="Q770" s="240">
        <f t="shared" si="1507"/>
        <v>12</v>
      </c>
      <c r="R770" s="243">
        <f t="shared" si="1507"/>
        <v>12</v>
      </c>
      <c r="S770" s="67">
        <f>SUM(I770:R770)</f>
        <v>113</v>
      </c>
    </row>
    <row r="771" spans="1:19" x14ac:dyDescent="0.2">
      <c r="A771" s="139">
        <v>1</v>
      </c>
      <c r="B771" s="75">
        <v>745</v>
      </c>
      <c r="C771" s="140"/>
      <c r="D771" s="141" t="s">
        <v>156</v>
      </c>
      <c r="E771" s="153">
        <f>E765</f>
        <v>20</v>
      </c>
      <c r="F771" s="153">
        <f>F765</f>
        <v>1</v>
      </c>
      <c r="G771" s="145">
        <f t="shared" ref="G771:G801" si="1509">E771*G730/E730</f>
        <v>1.6</v>
      </c>
      <c r="H771" s="160">
        <f>G771*F771</f>
        <v>1.6</v>
      </c>
      <c r="I771" s="164" t="str">
        <f>IFERROR(IF(CEILING($H771*I766,1)=0,"",CEILING($H771*I766,1)),"")</f>
        <v/>
      </c>
      <c r="J771" s="150">
        <f t="shared" ref="J771:R771" si="1510">IFERROR(IF(CEILING($H771*J766,1)=0,"",CEILING($H771*J766,1)),"")</f>
        <v>1</v>
      </c>
      <c r="K771" s="150" t="str">
        <f t="shared" si="1510"/>
        <v/>
      </c>
      <c r="L771" s="150" t="str">
        <f t="shared" ref="L771" si="1511">IFERROR(IF(CEILING($H771*L766,1)=0,"",CEILING($H771*L766,1)),"")</f>
        <v/>
      </c>
      <c r="M771" s="150">
        <f t="shared" si="1510"/>
        <v>2</v>
      </c>
      <c r="N771" s="150" t="str">
        <f t="shared" si="1510"/>
        <v/>
      </c>
      <c r="O771" s="150" t="str">
        <f t="shared" si="1510"/>
        <v/>
      </c>
      <c r="P771" s="150" t="str">
        <f t="shared" si="1510"/>
        <v/>
      </c>
      <c r="Q771" s="150">
        <f t="shared" si="1510"/>
        <v>1</v>
      </c>
      <c r="R771" s="165">
        <f t="shared" si="1510"/>
        <v>1</v>
      </c>
    </row>
    <row r="772" spans="1:19" x14ac:dyDescent="0.2">
      <c r="A772" s="118">
        <v>2</v>
      </c>
      <c r="B772" s="75">
        <v>746</v>
      </c>
      <c r="C772" s="143"/>
      <c r="D772" s="144" t="s">
        <v>157</v>
      </c>
      <c r="E772" s="153">
        <f>E771</f>
        <v>20</v>
      </c>
      <c r="F772" s="153">
        <f>F771</f>
        <v>1</v>
      </c>
      <c r="G772" s="145">
        <f t="shared" si="1509"/>
        <v>3.2</v>
      </c>
      <c r="H772" s="160">
        <f t="shared" ref="H772:H805" si="1512">G772*F772</f>
        <v>3.2</v>
      </c>
      <c r="I772" s="166" t="str">
        <f>IFERROR(IF(CEILING($H772*I766,1)=0,"",CEILING($H772*I766,1)),"")</f>
        <v/>
      </c>
      <c r="J772" s="145">
        <f t="shared" ref="J772:R772" si="1513">IFERROR(IF(CEILING($H772*J766,1)=0,"",CEILING($H772*J766,1)),"")</f>
        <v>1</v>
      </c>
      <c r="K772" s="145" t="str">
        <f t="shared" si="1513"/>
        <v/>
      </c>
      <c r="L772" s="145" t="str">
        <f t="shared" ref="L772" si="1514">IFERROR(IF(CEILING($H772*L766,1)=0,"",CEILING($H772*L766,1)),"")</f>
        <v/>
      </c>
      <c r="M772" s="145">
        <f t="shared" si="1513"/>
        <v>3</v>
      </c>
      <c r="N772" s="145" t="str">
        <f t="shared" si="1513"/>
        <v/>
      </c>
      <c r="O772" s="145" t="str">
        <f t="shared" si="1513"/>
        <v/>
      </c>
      <c r="P772" s="145" t="str">
        <f t="shared" si="1513"/>
        <v/>
      </c>
      <c r="Q772" s="145">
        <f t="shared" si="1513"/>
        <v>1</v>
      </c>
      <c r="R772" s="167">
        <f t="shared" si="1513"/>
        <v>1</v>
      </c>
    </row>
    <row r="773" spans="1:19" x14ac:dyDescent="0.2">
      <c r="A773" s="118">
        <v>3</v>
      </c>
      <c r="B773" s="75">
        <v>747</v>
      </c>
      <c r="C773" s="143"/>
      <c r="D773" s="144" t="s">
        <v>158</v>
      </c>
      <c r="E773" s="153">
        <f t="shared" ref="E773:E805" si="1515">E772</f>
        <v>20</v>
      </c>
      <c r="F773" s="153">
        <f t="shared" ref="F773:F805" si="1516">F772</f>
        <v>1</v>
      </c>
      <c r="G773" s="145">
        <f t="shared" si="1509"/>
        <v>0.8</v>
      </c>
      <c r="H773" s="160">
        <f t="shared" si="1512"/>
        <v>0.8</v>
      </c>
      <c r="I773" s="166" t="str">
        <f>IFERROR(IF(CEILING($H773*I766,1)=0,"",CEILING($H773*I766,1)),"")</f>
        <v/>
      </c>
      <c r="J773" s="145">
        <f t="shared" ref="J773:R773" si="1517">IFERROR(IF(CEILING($H773*J766,1)=0,"",CEILING($H773*J766,1)),"")</f>
        <v>1</v>
      </c>
      <c r="K773" s="145" t="str">
        <f t="shared" si="1517"/>
        <v/>
      </c>
      <c r="L773" s="145" t="str">
        <f t="shared" ref="L773" si="1518">IFERROR(IF(CEILING($H773*L766,1)=0,"",CEILING($H773*L766,1)),"")</f>
        <v/>
      </c>
      <c r="M773" s="145">
        <f t="shared" si="1517"/>
        <v>1</v>
      </c>
      <c r="N773" s="145" t="str">
        <f t="shared" si="1517"/>
        <v/>
      </c>
      <c r="O773" s="145" t="str">
        <f t="shared" si="1517"/>
        <v/>
      </c>
      <c r="P773" s="145" t="str">
        <f t="shared" si="1517"/>
        <v/>
      </c>
      <c r="Q773" s="145">
        <f t="shared" si="1517"/>
        <v>1</v>
      </c>
      <c r="R773" s="167">
        <f t="shared" si="1517"/>
        <v>1</v>
      </c>
    </row>
    <row r="774" spans="1:19" x14ac:dyDescent="0.2">
      <c r="A774" s="118">
        <v>4</v>
      </c>
      <c r="B774" s="75">
        <v>748</v>
      </c>
      <c r="C774" s="143"/>
      <c r="D774" s="144" t="s">
        <v>159</v>
      </c>
      <c r="E774" s="153">
        <f t="shared" si="1515"/>
        <v>20</v>
      </c>
      <c r="F774" s="153">
        <f t="shared" si="1516"/>
        <v>1</v>
      </c>
      <c r="G774" s="145">
        <f t="shared" si="1509"/>
        <v>1.6</v>
      </c>
      <c r="H774" s="160">
        <f t="shared" si="1512"/>
        <v>1.6</v>
      </c>
      <c r="I774" s="166" t="str">
        <f>IFERROR(IF(CEILING($H774*I766,1)=0,"",CEILING($H774*I766,1)),"")</f>
        <v/>
      </c>
      <c r="J774" s="145">
        <f t="shared" ref="J774:R774" si="1519">IFERROR(IF(CEILING($H774*J766,1)=0,"",CEILING($H774*J766,1)),"")</f>
        <v>1</v>
      </c>
      <c r="K774" s="145" t="str">
        <f t="shared" si="1519"/>
        <v/>
      </c>
      <c r="L774" s="145" t="str">
        <f t="shared" ref="L774" si="1520">IFERROR(IF(CEILING($H774*L766,1)=0,"",CEILING($H774*L766,1)),"")</f>
        <v/>
      </c>
      <c r="M774" s="145">
        <f t="shared" si="1519"/>
        <v>2</v>
      </c>
      <c r="N774" s="145" t="str">
        <f t="shared" si="1519"/>
        <v/>
      </c>
      <c r="O774" s="145" t="str">
        <f t="shared" si="1519"/>
        <v/>
      </c>
      <c r="P774" s="145" t="str">
        <f t="shared" si="1519"/>
        <v/>
      </c>
      <c r="Q774" s="145">
        <f t="shared" si="1519"/>
        <v>1</v>
      </c>
      <c r="R774" s="167">
        <f t="shared" si="1519"/>
        <v>1</v>
      </c>
    </row>
    <row r="775" spans="1:19" x14ac:dyDescent="0.2">
      <c r="A775" s="118">
        <v>5</v>
      </c>
      <c r="B775" s="75">
        <v>749</v>
      </c>
      <c r="C775" s="143"/>
      <c r="D775" s="144" t="s">
        <v>160</v>
      </c>
      <c r="E775" s="153">
        <f t="shared" si="1515"/>
        <v>20</v>
      </c>
      <c r="F775" s="153">
        <f t="shared" si="1516"/>
        <v>1</v>
      </c>
      <c r="G775" s="145">
        <f t="shared" si="1509"/>
        <v>0.8</v>
      </c>
      <c r="H775" s="160">
        <f t="shared" si="1512"/>
        <v>0.8</v>
      </c>
      <c r="I775" s="166" t="str">
        <f>IFERROR(IF(CEILING($H775*I766,1)=0,"",CEILING($H775*I766,1)),"")</f>
        <v/>
      </c>
      <c r="J775" s="145">
        <f t="shared" ref="J775:R775" si="1521">IFERROR(IF(CEILING($H775*J766,1)=0,"",CEILING($H775*J766,1)),"")</f>
        <v>1</v>
      </c>
      <c r="K775" s="145" t="str">
        <f t="shared" si="1521"/>
        <v/>
      </c>
      <c r="L775" s="145" t="str">
        <f t="shared" ref="L775" si="1522">IFERROR(IF(CEILING($H775*L766,1)=0,"",CEILING($H775*L766,1)),"")</f>
        <v/>
      </c>
      <c r="M775" s="145">
        <f t="shared" si="1521"/>
        <v>1</v>
      </c>
      <c r="N775" s="145" t="str">
        <f t="shared" si="1521"/>
        <v/>
      </c>
      <c r="O775" s="145" t="str">
        <f t="shared" si="1521"/>
        <v/>
      </c>
      <c r="P775" s="145" t="str">
        <f t="shared" si="1521"/>
        <v/>
      </c>
      <c r="Q775" s="145">
        <f t="shared" si="1521"/>
        <v>1</v>
      </c>
      <c r="R775" s="167">
        <f t="shared" si="1521"/>
        <v>1</v>
      </c>
    </row>
    <row r="776" spans="1:19" x14ac:dyDescent="0.2">
      <c r="A776" s="118">
        <v>6</v>
      </c>
      <c r="B776" s="75">
        <v>750</v>
      </c>
      <c r="C776" s="143"/>
      <c r="D776" s="144" t="s">
        <v>161</v>
      </c>
      <c r="E776" s="153">
        <f t="shared" si="1515"/>
        <v>20</v>
      </c>
      <c r="F776" s="153">
        <f t="shared" si="1516"/>
        <v>1</v>
      </c>
      <c r="G776" s="145">
        <f t="shared" si="1509"/>
        <v>2.4</v>
      </c>
      <c r="H776" s="160">
        <f t="shared" si="1512"/>
        <v>2.4</v>
      </c>
      <c r="I776" s="166" t="str">
        <f>IFERROR(IF(CEILING($H776*I766,1)=0,"",CEILING($H776*I766,1)),"")</f>
        <v/>
      </c>
      <c r="J776" s="145">
        <f t="shared" ref="J776:R776" si="1523">IFERROR(IF(CEILING($H776*J766,1)=0,"",CEILING($H776*J766,1)),"")</f>
        <v>1</v>
      </c>
      <c r="K776" s="145" t="str">
        <f t="shared" si="1523"/>
        <v/>
      </c>
      <c r="L776" s="145" t="str">
        <f t="shared" ref="L776" si="1524">IFERROR(IF(CEILING($H776*L766,1)=0,"",CEILING($H776*L766,1)),"")</f>
        <v/>
      </c>
      <c r="M776" s="145">
        <f t="shared" si="1523"/>
        <v>2</v>
      </c>
      <c r="N776" s="145" t="str">
        <f t="shared" si="1523"/>
        <v/>
      </c>
      <c r="O776" s="145" t="str">
        <f t="shared" si="1523"/>
        <v/>
      </c>
      <c r="P776" s="145" t="str">
        <f t="shared" si="1523"/>
        <v/>
      </c>
      <c r="Q776" s="145">
        <f t="shared" si="1523"/>
        <v>1</v>
      </c>
      <c r="R776" s="167">
        <f t="shared" si="1523"/>
        <v>1</v>
      </c>
    </row>
    <row r="777" spans="1:19" x14ac:dyDescent="0.2">
      <c r="A777" s="118">
        <v>7</v>
      </c>
      <c r="B777" s="75">
        <v>751</v>
      </c>
      <c r="C777" s="143"/>
      <c r="D777" s="144" t="s">
        <v>162</v>
      </c>
      <c r="E777" s="153">
        <f t="shared" si="1515"/>
        <v>20</v>
      </c>
      <c r="F777" s="153">
        <f t="shared" si="1516"/>
        <v>1</v>
      </c>
      <c r="G777" s="145">
        <f t="shared" si="1509"/>
        <v>1.6</v>
      </c>
      <c r="H777" s="160">
        <f t="shared" si="1512"/>
        <v>1.6</v>
      </c>
      <c r="I777" s="166" t="str">
        <f>IFERROR(IF(CEILING($H777*I766,1)=0,"",CEILING($H777*I766,1)),"")</f>
        <v/>
      </c>
      <c r="J777" s="145">
        <f t="shared" ref="J777:R777" si="1525">IFERROR(IF(CEILING($H777*J766,1)=0,"",CEILING($H777*J766,1)),"")</f>
        <v>1</v>
      </c>
      <c r="K777" s="145" t="str">
        <f t="shared" si="1525"/>
        <v/>
      </c>
      <c r="L777" s="145" t="str">
        <f t="shared" ref="L777" si="1526">IFERROR(IF(CEILING($H777*L766,1)=0,"",CEILING($H777*L766,1)),"")</f>
        <v/>
      </c>
      <c r="M777" s="145">
        <f t="shared" si="1525"/>
        <v>2</v>
      </c>
      <c r="N777" s="145" t="str">
        <f t="shared" si="1525"/>
        <v/>
      </c>
      <c r="O777" s="145" t="str">
        <f t="shared" si="1525"/>
        <v/>
      </c>
      <c r="P777" s="145" t="str">
        <f t="shared" si="1525"/>
        <v/>
      </c>
      <c r="Q777" s="145">
        <f t="shared" si="1525"/>
        <v>1</v>
      </c>
      <c r="R777" s="167">
        <f t="shared" si="1525"/>
        <v>1</v>
      </c>
    </row>
    <row r="778" spans="1:19" x14ac:dyDescent="0.2">
      <c r="A778" s="118">
        <v>8</v>
      </c>
      <c r="B778" s="75">
        <v>752</v>
      </c>
      <c r="C778" s="143"/>
      <c r="D778" s="144" t="s">
        <v>163</v>
      </c>
      <c r="E778" s="153">
        <f t="shared" si="1515"/>
        <v>20</v>
      </c>
      <c r="F778" s="153">
        <f t="shared" si="1516"/>
        <v>1</v>
      </c>
      <c r="G778" s="145">
        <f t="shared" si="1509"/>
        <v>1.6</v>
      </c>
      <c r="H778" s="160">
        <f t="shared" si="1512"/>
        <v>1.6</v>
      </c>
      <c r="I778" s="166" t="str">
        <f>IFERROR(IF(CEILING($H778*I766,1)=0,"",CEILING($H778*I766,1)),"")</f>
        <v/>
      </c>
      <c r="J778" s="145">
        <f t="shared" ref="J778:R778" si="1527">IFERROR(IF(CEILING($H778*J766,1)=0,"",CEILING($H778*J766,1)),"")</f>
        <v>1</v>
      </c>
      <c r="K778" s="145" t="str">
        <f t="shared" si="1527"/>
        <v/>
      </c>
      <c r="L778" s="145" t="str">
        <f t="shared" ref="L778" si="1528">IFERROR(IF(CEILING($H778*L766,1)=0,"",CEILING($H778*L766,1)),"")</f>
        <v/>
      </c>
      <c r="M778" s="145">
        <f t="shared" si="1527"/>
        <v>2</v>
      </c>
      <c r="N778" s="145" t="str">
        <f t="shared" si="1527"/>
        <v/>
      </c>
      <c r="O778" s="145" t="str">
        <f t="shared" si="1527"/>
        <v/>
      </c>
      <c r="P778" s="145" t="str">
        <f t="shared" si="1527"/>
        <v/>
      </c>
      <c r="Q778" s="145">
        <f t="shared" si="1527"/>
        <v>1</v>
      </c>
      <c r="R778" s="167">
        <f t="shared" si="1527"/>
        <v>1</v>
      </c>
    </row>
    <row r="779" spans="1:19" x14ac:dyDescent="0.2">
      <c r="A779" s="118">
        <v>9</v>
      </c>
      <c r="B779" s="75">
        <v>753</v>
      </c>
      <c r="C779" s="143"/>
      <c r="D779" s="144" t="s">
        <v>164</v>
      </c>
      <c r="E779" s="153">
        <f t="shared" si="1515"/>
        <v>20</v>
      </c>
      <c r="F779" s="153">
        <f t="shared" si="1516"/>
        <v>1</v>
      </c>
      <c r="G779" s="145">
        <f t="shared" si="1509"/>
        <v>0.8</v>
      </c>
      <c r="H779" s="160">
        <f t="shared" si="1512"/>
        <v>0.8</v>
      </c>
      <c r="I779" s="166" t="str">
        <f>IFERROR(IF(CEILING($H779*I766,1)=0,"",CEILING($H779*I766,1)),"")</f>
        <v/>
      </c>
      <c r="J779" s="145">
        <f t="shared" ref="J779:R779" si="1529">IFERROR(IF(CEILING($H779*J766,1)=0,"",CEILING($H779*J766,1)),"")</f>
        <v>1</v>
      </c>
      <c r="K779" s="145" t="str">
        <f t="shared" si="1529"/>
        <v/>
      </c>
      <c r="L779" s="145" t="str">
        <f t="shared" ref="L779" si="1530">IFERROR(IF(CEILING($H779*L766,1)=0,"",CEILING($H779*L766,1)),"")</f>
        <v/>
      </c>
      <c r="M779" s="145">
        <f t="shared" si="1529"/>
        <v>1</v>
      </c>
      <c r="N779" s="145" t="str">
        <f t="shared" si="1529"/>
        <v/>
      </c>
      <c r="O779" s="145" t="str">
        <f t="shared" si="1529"/>
        <v/>
      </c>
      <c r="P779" s="145" t="str">
        <f t="shared" si="1529"/>
        <v/>
      </c>
      <c r="Q779" s="145">
        <f t="shared" si="1529"/>
        <v>1</v>
      </c>
      <c r="R779" s="167">
        <f t="shared" si="1529"/>
        <v>1</v>
      </c>
    </row>
    <row r="780" spans="1:19" x14ac:dyDescent="0.2">
      <c r="A780" s="118">
        <v>10</v>
      </c>
      <c r="B780" s="75">
        <v>754</v>
      </c>
      <c r="C780" s="143"/>
      <c r="D780" s="144" t="s">
        <v>165</v>
      </c>
      <c r="E780" s="153">
        <f t="shared" si="1515"/>
        <v>20</v>
      </c>
      <c r="F780" s="153">
        <f t="shared" si="1516"/>
        <v>1</v>
      </c>
      <c r="G780" s="145">
        <f t="shared" si="1509"/>
        <v>9.6</v>
      </c>
      <c r="H780" s="160">
        <f t="shared" si="1512"/>
        <v>9.6</v>
      </c>
      <c r="I780" s="166" t="str">
        <f>IFERROR(IF(CEILING($H780*I766,1)=0,"",CEILING($H780*I766,1)),"")</f>
        <v/>
      </c>
      <c r="J780" s="145">
        <f t="shared" ref="J780:R780" si="1531">IFERROR(IF(CEILING($H780*J766,1)=0,"",CEILING($H780*J766,1)),"")</f>
        <v>2</v>
      </c>
      <c r="K780" s="145" t="str">
        <f t="shared" si="1531"/>
        <v/>
      </c>
      <c r="L780" s="145" t="str">
        <f t="shared" ref="L780" si="1532">IFERROR(IF(CEILING($H780*L766,1)=0,"",CEILING($H780*L766,1)),"")</f>
        <v/>
      </c>
      <c r="M780" s="145">
        <f t="shared" si="1531"/>
        <v>8</v>
      </c>
      <c r="N780" s="145" t="str">
        <f t="shared" si="1531"/>
        <v/>
      </c>
      <c r="O780" s="145" t="str">
        <f t="shared" si="1531"/>
        <v/>
      </c>
      <c r="P780" s="145" t="str">
        <f t="shared" si="1531"/>
        <v/>
      </c>
      <c r="Q780" s="145">
        <f t="shared" si="1531"/>
        <v>1</v>
      </c>
      <c r="R780" s="167">
        <f t="shared" si="1531"/>
        <v>1</v>
      </c>
    </row>
    <row r="781" spans="1:19" x14ac:dyDescent="0.2">
      <c r="A781" s="118">
        <v>11</v>
      </c>
      <c r="B781" s="75">
        <v>755</v>
      </c>
      <c r="C781" s="143"/>
      <c r="D781" s="144" t="s">
        <v>166</v>
      </c>
      <c r="E781" s="153">
        <f t="shared" si="1515"/>
        <v>20</v>
      </c>
      <c r="F781" s="153">
        <f t="shared" si="1516"/>
        <v>1</v>
      </c>
      <c r="G781" s="145">
        <f t="shared" si="1509"/>
        <v>2.4</v>
      </c>
      <c r="H781" s="160">
        <f t="shared" si="1512"/>
        <v>2.4</v>
      </c>
      <c r="I781" s="166" t="str">
        <f>IFERROR(IF(CEILING($H781*I766,1)=0,"",CEILING($H781*I766,1)),"")</f>
        <v/>
      </c>
      <c r="J781" s="145">
        <f t="shared" ref="J781:R781" si="1533">IFERROR(IF(CEILING($H781*J766,1)=0,"",CEILING($H781*J766,1)),"")</f>
        <v>1</v>
      </c>
      <c r="K781" s="145" t="str">
        <f t="shared" si="1533"/>
        <v/>
      </c>
      <c r="L781" s="145" t="str">
        <f t="shared" ref="L781" si="1534">IFERROR(IF(CEILING($H781*L766,1)=0,"",CEILING($H781*L766,1)),"")</f>
        <v/>
      </c>
      <c r="M781" s="145">
        <f t="shared" si="1533"/>
        <v>2</v>
      </c>
      <c r="N781" s="145" t="str">
        <f t="shared" si="1533"/>
        <v/>
      </c>
      <c r="O781" s="145" t="str">
        <f t="shared" si="1533"/>
        <v/>
      </c>
      <c r="P781" s="145" t="str">
        <f t="shared" si="1533"/>
        <v/>
      </c>
      <c r="Q781" s="145">
        <f t="shared" si="1533"/>
        <v>1</v>
      </c>
      <c r="R781" s="167">
        <f t="shared" si="1533"/>
        <v>1</v>
      </c>
    </row>
    <row r="782" spans="1:19" x14ac:dyDescent="0.2">
      <c r="A782" s="118">
        <v>12</v>
      </c>
      <c r="B782" s="75">
        <v>756</v>
      </c>
      <c r="C782" s="143"/>
      <c r="D782" s="144" t="s">
        <v>167</v>
      </c>
      <c r="E782" s="153">
        <f t="shared" si="1515"/>
        <v>20</v>
      </c>
      <c r="F782" s="153">
        <f t="shared" si="1516"/>
        <v>1</v>
      </c>
      <c r="G782" s="145">
        <f t="shared" si="1509"/>
        <v>4.8</v>
      </c>
      <c r="H782" s="160">
        <f t="shared" si="1512"/>
        <v>4.8</v>
      </c>
      <c r="I782" s="166" t="str">
        <f>IFERROR(IF(CEILING($H782*I766,1)=0,"",CEILING($H782*I766,1)),"")</f>
        <v/>
      </c>
      <c r="J782" s="145">
        <f t="shared" ref="J782:R782" si="1535">IFERROR(IF(CEILING($H782*J766,1)=0,"",CEILING($H782*J766,1)),"")</f>
        <v>1</v>
      </c>
      <c r="K782" s="145" t="str">
        <f t="shared" si="1535"/>
        <v/>
      </c>
      <c r="L782" s="145" t="str">
        <f t="shared" ref="L782" si="1536">IFERROR(IF(CEILING($H782*L766,1)=0,"",CEILING($H782*L766,1)),"")</f>
        <v/>
      </c>
      <c r="M782" s="145">
        <f t="shared" si="1535"/>
        <v>4</v>
      </c>
      <c r="N782" s="145" t="str">
        <f t="shared" si="1535"/>
        <v/>
      </c>
      <c r="O782" s="145" t="str">
        <f t="shared" si="1535"/>
        <v/>
      </c>
      <c r="P782" s="145" t="str">
        <f t="shared" si="1535"/>
        <v/>
      </c>
      <c r="Q782" s="145">
        <f t="shared" si="1535"/>
        <v>1</v>
      </c>
      <c r="R782" s="167">
        <f t="shared" si="1535"/>
        <v>1</v>
      </c>
    </row>
    <row r="783" spans="1:19" x14ac:dyDescent="0.2">
      <c r="A783" s="118">
        <v>13</v>
      </c>
      <c r="B783" s="75">
        <v>757</v>
      </c>
      <c r="C783" s="143"/>
      <c r="D783" s="144" t="s">
        <v>168</v>
      </c>
      <c r="E783" s="153">
        <f t="shared" si="1515"/>
        <v>20</v>
      </c>
      <c r="F783" s="153">
        <f t="shared" si="1516"/>
        <v>1</v>
      </c>
      <c r="G783" s="145">
        <f t="shared" si="1509"/>
        <v>2.4</v>
      </c>
      <c r="H783" s="160">
        <f t="shared" si="1512"/>
        <v>2.4</v>
      </c>
      <c r="I783" s="166" t="str">
        <f>IFERROR(IF(CEILING($H783*I766,1)=0,"",CEILING($H783*I766,1)),"")</f>
        <v/>
      </c>
      <c r="J783" s="145">
        <f t="shared" ref="J783:R783" si="1537">IFERROR(IF(CEILING($H783*J766,1)=0,"",CEILING($H783*J766,1)),"")</f>
        <v>1</v>
      </c>
      <c r="K783" s="145" t="str">
        <f t="shared" si="1537"/>
        <v/>
      </c>
      <c r="L783" s="145" t="str">
        <f t="shared" ref="L783" si="1538">IFERROR(IF(CEILING($H783*L766,1)=0,"",CEILING($H783*L766,1)),"")</f>
        <v/>
      </c>
      <c r="M783" s="145">
        <f t="shared" si="1537"/>
        <v>2</v>
      </c>
      <c r="N783" s="145" t="str">
        <f t="shared" si="1537"/>
        <v/>
      </c>
      <c r="O783" s="145" t="str">
        <f t="shared" si="1537"/>
        <v/>
      </c>
      <c r="P783" s="145" t="str">
        <f t="shared" si="1537"/>
        <v/>
      </c>
      <c r="Q783" s="145">
        <f t="shared" si="1537"/>
        <v>1</v>
      </c>
      <c r="R783" s="167">
        <f t="shared" si="1537"/>
        <v>1</v>
      </c>
    </row>
    <row r="784" spans="1:19" x14ac:dyDescent="0.2">
      <c r="A784" s="118">
        <v>14</v>
      </c>
      <c r="B784" s="75">
        <v>758</v>
      </c>
      <c r="C784" s="143"/>
      <c r="D784" s="144" t="s">
        <v>169</v>
      </c>
      <c r="E784" s="153">
        <f t="shared" si="1515"/>
        <v>20</v>
      </c>
      <c r="F784" s="153">
        <f t="shared" si="1516"/>
        <v>1</v>
      </c>
      <c r="G784" s="145">
        <f t="shared" si="1509"/>
        <v>9.6</v>
      </c>
      <c r="H784" s="160">
        <f t="shared" si="1512"/>
        <v>9.6</v>
      </c>
      <c r="I784" s="166" t="str">
        <f>IFERROR(IF(CEILING($H784*I766,1)=0,"",CEILING($H784*I766,1)),"")</f>
        <v/>
      </c>
      <c r="J784" s="145">
        <f t="shared" ref="J784:R784" si="1539">IFERROR(IF(CEILING($H784*J766,1)=0,"",CEILING($H784*J766,1)),"")</f>
        <v>2</v>
      </c>
      <c r="K784" s="145" t="str">
        <f t="shared" si="1539"/>
        <v/>
      </c>
      <c r="L784" s="145" t="str">
        <f t="shared" ref="L784" si="1540">IFERROR(IF(CEILING($H784*L766,1)=0,"",CEILING($H784*L766,1)),"")</f>
        <v/>
      </c>
      <c r="M784" s="145">
        <f t="shared" si="1539"/>
        <v>8</v>
      </c>
      <c r="N784" s="145" t="str">
        <f t="shared" si="1539"/>
        <v/>
      </c>
      <c r="O784" s="145" t="str">
        <f t="shared" si="1539"/>
        <v/>
      </c>
      <c r="P784" s="145" t="str">
        <f t="shared" si="1539"/>
        <v/>
      </c>
      <c r="Q784" s="145">
        <f t="shared" si="1539"/>
        <v>1</v>
      </c>
      <c r="R784" s="167">
        <f t="shared" si="1539"/>
        <v>1</v>
      </c>
    </row>
    <row r="785" spans="1:18" x14ac:dyDescent="0.2">
      <c r="A785" s="118">
        <v>15</v>
      </c>
      <c r="B785" s="75">
        <v>759</v>
      </c>
      <c r="C785" s="143"/>
      <c r="D785" s="144" t="s">
        <v>170</v>
      </c>
      <c r="E785" s="153">
        <f t="shared" si="1515"/>
        <v>20</v>
      </c>
      <c r="F785" s="153">
        <f t="shared" si="1516"/>
        <v>1</v>
      </c>
      <c r="G785" s="145">
        <f t="shared" si="1509"/>
        <v>3.2</v>
      </c>
      <c r="H785" s="160">
        <f t="shared" si="1512"/>
        <v>3.2</v>
      </c>
      <c r="I785" s="166" t="str">
        <f>IFERROR(IF(CEILING($H785*I766,1)=0,"",CEILING($H785*I766,1)),"")</f>
        <v/>
      </c>
      <c r="J785" s="145">
        <f t="shared" ref="J785:R785" si="1541">IFERROR(IF(CEILING($H785*J766,1)=0,"",CEILING($H785*J766,1)),"")</f>
        <v>1</v>
      </c>
      <c r="K785" s="145" t="str">
        <f t="shared" si="1541"/>
        <v/>
      </c>
      <c r="L785" s="145" t="str">
        <f t="shared" ref="L785" si="1542">IFERROR(IF(CEILING($H785*L766,1)=0,"",CEILING($H785*L766,1)),"")</f>
        <v/>
      </c>
      <c r="M785" s="145">
        <f t="shared" si="1541"/>
        <v>3</v>
      </c>
      <c r="N785" s="145" t="str">
        <f t="shared" si="1541"/>
        <v/>
      </c>
      <c r="O785" s="145" t="str">
        <f t="shared" si="1541"/>
        <v/>
      </c>
      <c r="P785" s="145" t="str">
        <f t="shared" si="1541"/>
        <v/>
      </c>
      <c r="Q785" s="145">
        <f t="shared" si="1541"/>
        <v>1</v>
      </c>
      <c r="R785" s="167">
        <f t="shared" si="1541"/>
        <v>1</v>
      </c>
    </row>
    <row r="786" spans="1:18" x14ac:dyDescent="0.2">
      <c r="A786" s="118">
        <v>16</v>
      </c>
      <c r="B786" s="75">
        <v>760</v>
      </c>
      <c r="C786" s="143"/>
      <c r="D786" s="144" t="s">
        <v>171</v>
      </c>
      <c r="E786" s="153">
        <f t="shared" si="1515"/>
        <v>20</v>
      </c>
      <c r="F786" s="153">
        <f t="shared" si="1516"/>
        <v>1</v>
      </c>
      <c r="G786" s="145">
        <f t="shared" si="1509"/>
        <v>9.6</v>
      </c>
      <c r="H786" s="160">
        <f t="shared" si="1512"/>
        <v>9.6</v>
      </c>
      <c r="I786" s="166" t="str">
        <f t="shared" ref="I786:R786" si="1543">IFERROR(IF(CEILING($H786*I766,1)=0,"",CEILING($H786*I766,1)),"")</f>
        <v/>
      </c>
      <c r="J786" s="145">
        <f t="shared" si="1543"/>
        <v>2</v>
      </c>
      <c r="K786" s="145" t="str">
        <f t="shared" si="1543"/>
        <v/>
      </c>
      <c r="L786" s="145" t="str">
        <f t="shared" ref="L786" si="1544">IFERROR(IF(CEILING($H786*L766,1)=0,"",CEILING($H786*L766,1)),"")</f>
        <v/>
      </c>
      <c r="M786" s="145">
        <f t="shared" si="1543"/>
        <v>8</v>
      </c>
      <c r="N786" s="145" t="str">
        <f t="shared" si="1543"/>
        <v/>
      </c>
      <c r="O786" s="145" t="str">
        <f t="shared" si="1543"/>
        <v/>
      </c>
      <c r="P786" s="145" t="str">
        <f t="shared" si="1543"/>
        <v/>
      </c>
      <c r="Q786" s="145">
        <f t="shared" si="1543"/>
        <v>1</v>
      </c>
      <c r="R786" s="167">
        <f t="shared" si="1543"/>
        <v>1</v>
      </c>
    </row>
    <row r="787" spans="1:18" x14ac:dyDescent="0.2">
      <c r="A787" s="118">
        <v>17</v>
      </c>
      <c r="B787" s="75">
        <v>761</v>
      </c>
      <c r="C787" s="143"/>
      <c r="D787" s="144" t="s">
        <v>172</v>
      </c>
      <c r="E787" s="153">
        <f t="shared" si="1515"/>
        <v>20</v>
      </c>
      <c r="F787" s="153">
        <f t="shared" si="1516"/>
        <v>1</v>
      </c>
      <c r="G787" s="145">
        <f t="shared" si="1509"/>
        <v>3.2</v>
      </c>
      <c r="H787" s="160">
        <f t="shared" si="1512"/>
        <v>3.2</v>
      </c>
      <c r="I787" s="166" t="str">
        <f t="shared" ref="I787:R787" si="1545">IFERROR(IF(CEILING($H787*I766,1)=0,"",CEILING($H787*I766,1)),"")</f>
        <v/>
      </c>
      <c r="J787" s="145">
        <f t="shared" si="1545"/>
        <v>1</v>
      </c>
      <c r="K787" s="145" t="str">
        <f t="shared" si="1545"/>
        <v/>
      </c>
      <c r="L787" s="145" t="str">
        <f t="shared" ref="L787" si="1546">IFERROR(IF(CEILING($H787*L766,1)=0,"",CEILING($H787*L766,1)),"")</f>
        <v/>
      </c>
      <c r="M787" s="145">
        <f t="shared" si="1545"/>
        <v>3</v>
      </c>
      <c r="N787" s="145" t="str">
        <f t="shared" si="1545"/>
        <v/>
      </c>
      <c r="O787" s="145" t="str">
        <f t="shared" si="1545"/>
        <v/>
      </c>
      <c r="P787" s="145" t="str">
        <f t="shared" si="1545"/>
        <v/>
      </c>
      <c r="Q787" s="145">
        <f t="shared" si="1545"/>
        <v>1</v>
      </c>
      <c r="R787" s="167">
        <f t="shared" si="1545"/>
        <v>1</v>
      </c>
    </row>
    <row r="788" spans="1:18" x14ac:dyDescent="0.2">
      <c r="A788" s="118">
        <v>18</v>
      </c>
      <c r="B788" s="75">
        <v>762</v>
      </c>
      <c r="C788" s="143"/>
      <c r="D788" s="144" t="s">
        <v>173</v>
      </c>
      <c r="E788" s="153">
        <f t="shared" si="1515"/>
        <v>20</v>
      </c>
      <c r="F788" s="153">
        <f t="shared" si="1516"/>
        <v>1</v>
      </c>
      <c r="G788" s="145">
        <f t="shared" si="1509"/>
        <v>16</v>
      </c>
      <c r="H788" s="160">
        <f t="shared" si="1512"/>
        <v>16</v>
      </c>
      <c r="I788" s="166" t="str">
        <f t="shared" ref="I788:R788" si="1547">IFERROR(IF(CEILING($H788*I766,1)=0,"",CEILING($H788*I766,1)),"")</f>
        <v/>
      </c>
      <c r="J788" s="145">
        <f t="shared" si="1547"/>
        <v>4</v>
      </c>
      <c r="K788" s="145" t="str">
        <f t="shared" si="1547"/>
        <v/>
      </c>
      <c r="L788" s="145" t="str">
        <f t="shared" ref="L788" si="1548">IFERROR(IF(CEILING($H788*L766,1)=0,"",CEILING($H788*L766,1)),"")</f>
        <v/>
      </c>
      <c r="M788" s="145">
        <f t="shared" si="1547"/>
        <v>13</v>
      </c>
      <c r="N788" s="145" t="str">
        <f t="shared" si="1547"/>
        <v/>
      </c>
      <c r="O788" s="145" t="str">
        <f t="shared" si="1547"/>
        <v/>
      </c>
      <c r="P788" s="145" t="str">
        <f t="shared" si="1547"/>
        <v/>
      </c>
      <c r="Q788" s="145">
        <f t="shared" si="1547"/>
        <v>2</v>
      </c>
      <c r="R788" s="167">
        <f t="shared" si="1547"/>
        <v>2</v>
      </c>
    </row>
    <row r="789" spans="1:18" x14ac:dyDescent="0.2">
      <c r="A789" s="118">
        <v>19</v>
      </c>
      <c r="B789" s="75">
        <v>763</v>
      </c>
      <c r="C789" s="143"/>
      <c r="D789" s="144" t="s">
        <v>174</v>
      </c>
      <c r="E789" s="153">
        <f t="shared" si="1515"/>
        <v>20</v>
      </c>
      <c r="F789" s="153">
        <f t="shared" si="1516"/>
        <v>1</v>
      </c>
      <c r="G789" s="145">
        <f t="shared" si="1509"/>
        <v>3.2</v>
      </c>
      <c r="H789" s="160">
        <f t="shared" si="1512"/>
        <v>3.2</v>
      </c>
      <c r="I789" s="166" t="str">
        <f t="shared" ref="I789:R789" si="1549">IFERROR(IF(CEILING($H789*I766,1)=0,"",CEILING($H789*I766,1)),"")</f>
        <v/>
      </c>
      <c r="J789" s="145">
        <f t="shared" si="1549"/>
        <v>1</v>
      </c>
      <c r="K789" s="145" t="str">
        <f t="shared" si="1549"/>
        <v/>
      </c>
      <c r="L789" s="145" t="str">
        <f t="shared" ref="L789" si="1550">IFERROR(IF(CEILING($H789*L766,1)=0,"",CEILING($H789*L766,1)),"")</f>
        <v/>
      </c>
      <c r="M789" s="145">
        <f t="shared" si="1549"/>
        <v>3</v>
      </c>
      <c r="N789" s="145" t="str">
        <f t="shared" si="1549"/>
        <v/>
      </c>
      <c r="O789" s="145" t="str">
        <f t="shared" si="1549"/>
        <v/>
      </c>
      <c r="P789" s="145" t="str">
        <f t="shared" si="1549"/>
        <v/>
      </c>
      <c r="Q789" s="145">
        <f t="shared" si="1549"/>
        <v>1</v>
      </c>
      <c r="R789" s="167">
        <f t="shared" si="1549"/>
        <v>1</v>
      </c>
    </row>
    <row r="790" spans="1:18" x14ac:dyDescent="0.2">
      <c r="A790" s="118">
        <v>20</v>
      </c>
      <c r="B790" s="75">
        <v>764</v>
      </c>
      <c r="C790" s="143"/>
      <c r="D790" s="144" t="s">
        <v>175</v>
      </c>
      <c r="E790" s="153">
        <f t="shared" si="1515"/>
        <v>20</v>
      </c>
      <c r="F790" s="153">
        <f t="shared" si="1516"/>
        <v>1</v>
      </c>
      <c r="G790" s="145">
        <f t="shared" si="1509"/>
        <v>6.4</v>
      </c>
      <c r="H790" s="160">
        <f t="shared" si="1512"/>
        <v>6.4</v>
      </c>
      <c r="I790" s="166" t="str">
        <f t="shared" ref="I790:R790" si="1551">IFERROR(IF(CEILING($H790*I766,1)=0,"",CEILING($H790*I766,1)),"")</f>
        <v/>
      </c>
      <c r="J790" s="145">
        <f t="shared" si="1551"/>
        <v>2</v>
      </c>
      <c r="K790" s="145" t="str">
        <f t="shared" si="1551"/>
        <v/>
      </c>
      <c r="L790" s="145" t="str">
        <f t="shared" ref="L790" si="1552">IFERROR(IF(CEILING($H790*L766,1)=0,"",CEILING($H790*L766,1)),"")</f>
        <v/>
      </c>
      <c r="M790" s="145">
        <f t="shared" si="1551"/>
        <v>6</v>
      </c>
      <c r="N790" s="145" t="str">
        <f t="shared" si="1551"/>
        <v/>
      </c>
      <c r="O790" s="145" t="str">
        <f t="shared" si="1551"/>
        <v/>
      </c>
      <c r="P790" s="145" t="str">
        <f t="shared" si="1551"/>
        <v/>
      </c>
      <c r="Q790" s="145">
        <f t="shared" si="1551"/>
        <v>1</v>
      </c>
      <c r="R790" s="167">
        <f t="shared" si="1551"/>
        <v>1</v>
      </c>
    </row>
    <row r="791" spans="1:18" x14ac:dyDescent="0.2">
      <c r="A791" s="118">
        <v>21</v>
      </c>
      <c r="B791" s="75">
        <v>765</v>
      </c>
      <c r="C791" s="143"/>
      <c r="D791" s="144" t="s">
        <v>176</v>
      </c>
      <c r="E791" s="153">
        <f t="shared" si="1515"/>
        <v>20</v>
      </c>
      <c r="F791" s="153">
        <f t="shared" si="1516"/>
        <v>1</v>
      </c>
      <c r="G791" s="145">
        <f t="shared" si="1509"/>
        <v>16</v>
      </c>
      <c r="H791" s="160">
        <f t="shared" si="1512"/>
        <v>16</v>
      </c>
      <c r="I791" s="166" t="str">
        <f t="shared" ref="I791:R791" si="1553">IFERROR(IF(CEILING($H791*I766,1)=0,"",CEILING($H791*I766,1)),"")</f>
        <v/>
      </c>
      <c r="J791" s="145">
        <f t="shared" si="1553"/>
        <v>4</v>
      </c>
      <c r="K791" s="145" t="str">
        <f t="shared" si="1553"/>
        <v/>
      </c>
      <c r="L791" s="145" t="str">
        <f t="shared" ref="L791" si="1554">IFERROR(IF(CEILING($H791*L766,1)=0,"",CEILING($H791*L766,1)),"")</f>
        <v/>
      </c>
      <c r="M791" s="145">
        <f t="shared" si="1553"/>
        <v>13</v>
      </c>
      <c r="N791" s="145" t="str">
        <f t="shared" si="1553"/>
        <v/>
      </c>
      <c r="O791" s="145" t="str">
        <f t="shared" si="1553"/>
        <v/>
      </c>
      <c r="P791" s="145" t="str">
        <f t="shared" si="1553"/>
        <v/>
      </c>
      <c r="Q791" s="145">
        <f t="shared" si="1553"/>
        <v>2</v>
      </c>
      <c r="R791" s="167">
        <f t="shared" si="1553"/>
        <v>2</v>
      </c>
    </row>
    <row r="792" spans="1:18" x14ac:dyDescent="0.2">
      <c r="A792" s="118">
        <v>22</v>
      </c>
      <c r="B792" s="75">
        <v>766</v>
      </c>
      <c r="C792" s="143"/>
      <c r="D792" s="144" t="s">
        <v>177</v>
      </c>
      <c r="E792" s="153">
        <f t="shared" si="1515"/>
        <v>20</v>
      </c>
      <c r="F792" s="153">
        <f t="shared" si="1516"/>
        <v>1</v>
      </c>
      <c r="G792" s="145">
        <f t="shared" si="1509"/>
        <v>3.2</v>
      </c>
      <c r="H792" s="160">
        <f t="shared" si="1512"/>
        <v>3.2</v>
      </c>
      <c r="I792" s="166" t="str">
        <f t="shared" ref="I792:R792" si="1555">IFERROR(IF(CEILING($H792*I766,1)=0,"",CEILING($H792*I766,1)),"")</f>
        <v/>
      </c>
      <c r="J792" s="145">
        <f t="shared" si="1555"/>
        <v>1</v>
      </c>
      <c r="K792" s="145" t="str">
        <f t="shared" si="1555"/>
        <v/>
      </c>
      <c r="L792" s="145" t="str">
        <f t="shared" ref="L792" si="1556">IFERROR(IF(CEILING($H792*L766,1)=0,"",CEILING($H792*L766,1)),"")</f>
        <v/>
      </c>
      <c r="M792" s="145">
        <f t="shared" si="1555"/>
        <v>3</v>
      </c>
      <c r="N792" s="145" t="str">
        <f t="shared" si="1555"/>
        <v/>
      </c>
      <c r="O792" s="145" t="str">
        <f t="shared" si="1555"/>
        <v/>
      </c>
      <c r="P792" s="145" t="str">
        <f t="shared" si="1555"/>
        <v/>
      </c>
      <c r="Q792" s="145">
        <f t="shared" si="1555"/>
        <v>1</v>
      </c>
      <c r="R792" s="167">
        <f t="shared" si="1555"/>
        <v>1</v>
      </c>
    </row>
    <row r="793" spans="1:18" x14ac:dyDescent="0.2">
      <c r="A793" s="118">
        <v>23</v>
      </c>
      <c r="B793" s="75">
        <v>767</v>
      </c>
      <c r="C793" s="143"/>
      <c r="D793" s="144" t="s">
        <v>178</v>
      </c>
      <c r="E793" s="153">
        <f t="shared" si="1515"/>
        <v>20</v>
      </c>
      <c r="F793" s="153">
        <f t="shared" si="1516"/>
        <v>1</v>
      </c>
      <c r="G793" s="145">
        <f t="shared" si="1509"/>
        <v>3.2</v>
      </c>
      <c r="H793" s="160">
        <f t="shared" si="1512"/>
        <v>3.2</v>
      </c>
      <c r="I793" s="166" t="str">
        <f t="shared" ref="I793:R793" si="1557">IFERROR(IF(CEILING($H793*I766,1)=0,"",CEILING($H793*I766,1)),"")</f>
        <v/>
      </c>
      <c r="J793" s="145">
        <f t="shared" si="1557"/>
        <v>1</v>
      </c>
      <c r="K793" s="145" t="str">
        <f t="shared" si="1557"/>
        <v/>
      </c>
      <c r="L793" s="145" t="str">
        <f t="shared" ref="L793" si="1558">IFERROR(IF(CEILING($H793*L766,1)=0,"",CEILING($H793*L766,1)),"")</f>
        <v/>
      </c>
      <c r="M793" s="145">
        <f t="shared" si="1557"/>
        <v>3</v>
      </c>
      <c r="N793" s="145" t="str">
        <f t="shared" si="1557"/>
        <v/>
      </c>
      <c r="O793" s="145" t="str">
        <f t="shared" si="1557"/>
        <v/>
      </c>
      <c r="P793" s="145" t="str">
        <f t="shared" si="1557"/>
        <v/>
      </c>
      <c r="Q793" s="145">
        <f t="shared" si="1557"/>
        <v>1</v>
      </c>
      <c r="R793" s="167">
        <f t="shared" si="1557"/>
        <v>1</v>
      </c>
    </row>
    <row r="794" spans="1:18" x14ac:dyDescent="0.2">
      <c r="A794" s="118">
        <v>24</v>
      </c>
      <c r="B794" s="75">
        <v>768</v>
      </c>
      <c r="C794" s="143"/>
      <c r="D794" s="144" t="s">
        <v>179</v>
      </c>
      <c r="E794" s="153">
        <f t="shared" si="1515"/>
        <v>20</v>
      </c>
      <c r="F794" s="153">
        <f t="shared" si="1516"/>
        <v>1</v>
      </c>
      <c r="G794" s="145">
        <f t="shared" si="1509"/>
        <v>16</v>
      </c>
      <c r="H794" s="160">
        <f t="shared" si="1512"/>
        <v>16</v>
      </c>
      <c r="I794" s="166" t="str">
        <f t="shared" ref="I794:R794" si="1559">IFERROR(IF(CEILING($H794*I766,1)=0,"",CEILING($H794*I766,1)),"")</f>
        <v/>
      </c>
      <c r="J794" s="145">
        <f t="shared" si="1559"/>
        <v>4</v>
      </c>
      <c r="K794" s="145" t="str">
        <f t="shared" si="1559"/>
        <v/>
      </c>
      <c r="L794" s="145" t="str">
        <f t="shared" ref="L794" si="1560">IFERROR(IF(CEILING($H794*L766,1)=0,"",CEILING($H794*L766,1)),"")</f>
        <v/>
      </c>
      <c r="M794" s="145">
        <f t="shared" si="1559"/>
        <v>13</v>
      </c>
      <c r="N794" s="145" t="str">
        <f t="shared" si="1559"/>
        <v/>
      </c>
      <c r="O794" s="145" t="str">
        <f t="shared" si="1559"/>
        <v/>
      </c>
      <c r="P794" s="145" t="str">
        <f t="shared" si="1559"/>
        <v/>
      </c>
      <c r="Q794" s="145">
        <f t="shared" si="1559"/>
        <v>2</v>
      </c>
      <c r="R794" s="167">
        <f t="shared" si="1559"/>
        <v>2</v>
      </c>
    </row>
    <row r="795" spans="1:18" x14ac:dyDescent="0.2">
      <c r="A795" s="118">
        <v>25</v>
      </c>
      <c r="B795" s="75">
        <v>769</v>
      </c>
      <c r="C795" s="143"/>
      <c r="D795" s="144" t="s">
        <v>180</v>
      </c>
      <c r="E795" s="153">
        <f t="shared" si="1515"/>
        <v>20</v>
      </c>
      <c r="F795" s="153">
        <f t="shared" si="1516"/>
        <v>1</v>
      </c>
      <c r="G795" s="145">
        <f t="shared" si="1509"/>
        <v>6.4</v>
      </c>
      <c r="H795" s="160">
        <f t="shared" si="1512"/>
        <v>6.4</v>
      </c>
      <c r="I795" s="166" t="str">
        <f t="shared" ref="I795:R795" si="1561">IFERROR(IF(CEILING($H795*I766,1)=0,"",CEILING($H795*I766,1)),"")</f>
        <v/>
      </c>
      <c r="J795" s="145">
        <f t="shared" si="1561"/>
        <v>2</v>
      </c>
      <c r="K795" s="145" t="str">
        <f t="shared" si="1561"/>
        <v/>
      </c>
      <c r="L795" s="145" t="str">
        <f t="shared" ref="L795" si="1562">IFERROR(IF(CEILING($H795*L766,1)=0,"",CEILING($H795*L766,1)),"")</f>
        <v/>
      </c>
      <c r="M795" s="145">
        <f t="shared" si="1561"/>
        <v>6</v>
      </c>
      <c r="N795" s="145" t="str">
        <f t="shared" si="1561"/>
        <v/>
      </c>
      <c r="O795" s="145" t="str">
        <f t="shared" si="1561"/>
        <v/>
      </c>
      <c r="P795" s="145" t="str">
        <f t="shared" si="1561"/>
        <v/>
      </c>
      <c r="Q795" s="145">
        <f t="shared" si="1561"/>
        <v>1</v>
      </c>
      <c r="R795" s="167">
        <f t="shared" si="1561"/>
        <v>1</v>
      </c>
    </row>
    <row r="796" spans="1:18" x14ac:dyDescent="0.2">
      <c r="A796" s="118">
        <v>26</v>
      </c>
      <c r="B796" s="75">
        <v>770</v>
      </c>
      <c r="C796" s="143"/>
      <c r="D796" s="144" t="s">
        <v>181</v>
      </c>
      <c r="E796" s="153">
        <f t="shared" si="1515"/>
        <v>20</v>
      </c>
      <c r="F796" s="153">
        <f t="shared" si="1516"/>
        <v>1</v>
      </c>
      <c r="G796" s="145">
        <f t="shared" si="1509"/>
        <v>9.6</v>
      </c>
      <c r="H796" s="160">
        <f t="shared" si="1512"/>
        <v>9.6</v>
      </c>
      <c r="I796" s="166" t="str">
        <f t="shared" ref="I796:R796" si="1563">IFERROR(IF(CEILING($H796*I766,1)=0,"",CEILING($H796*I766,1)),"")</f>
        <v/>
      </c>
      <c r="J796" s="145">
        <f t="shared" si="1563"/>
        <v>2</v>
      </c>
      <c r="K796" s="145" t="str">
        <f t="shared" si="1563"/>
        <v/>
      </c>
      <c r="L796" s="145" t="str">
        <f t="shared" ref="L796" si="1564">IFERROR(IF(CEILING($H796*L766,1)=0,"",CEILING($H796*L766,1)),"")</f>
        <v/>
      </c>
      <c r="M796" s="145">
        <f t="shared" si="1563"/>
        <v>8</v>
      </c>
      <c r="N796" s="145" t="str">
        <f t="shared" si="1563"/>
        <v/>
      </c>
      <c r="O796" s="145" t="str">
        <f t="shared" si="1563"/>
        <v/>
      </c>
      <c r="P796" s="145" t="str">
        <f t="shared" si="1563"/>
        <v/>
      </c>
      <c r="Q796" s="145">
        <f t="shared" si="1563"/>
        <v>1</v>
      </c>
      <c r="R796" s="167">
        <f t="shared" si="1563"/>
        <v>1</v>
      </c>
    </row>
    <row r="797" spans="1:18" x14ac:dyDescent="0.2">
      <c r="A797" s="118">
        <v>27</v>
      </c>
      <c r="B797" s="75">
        <v>771</v>
      </c>
      <c r="C797" s="143"/>
      <c r="D797" s="144" t="s">
        <v>182</v>
      </c>
      <c r="E797" s="153">
        <f t="shared" si="1515"/>
        <v>20</v>
      </c>
      <c r="F797" s="153">
        <f t="shared" si="1516"/>
        <v>1</v>
      </c>
      <c r="G797" s="145">
        <f t="shared" si="1509"/>
        <v>16</v>
      </c>
      <c r="H797" s="160">
        <f t="shared" si="1512"/>
        <v>16</v>
      </c>
      <c r="I797" s="166" t="str">
        <f t="shared" ref="I797:R797" si="1565">IFERROR(IF(CEILING($H797*I766,1)=0,"",CEILING($H797*I766,1)),"")</f>
        <v/>
      </c>
      <c r="J797" s="145">
        <f t="shared" si="1565"/>
        <v>4</v>
      </c>
      <c r="K797" s="145" t="str">
        <f t="shared" si="1565"/>
        <v/>
      </c>
      <c r="L797" s="145" t="str">
        <f t="shared" ref="L797" si="1566">IFERROR(IF(CEILING($H797*L766,1)=0,"",CEILING($H797*L766,1)),"")</f>
        <v/>
      </c>
      <c r="M797" s="145">
        <f t="shared" si="1565"/>
        <v>13</v>
      </c>
      <c r="N797" s="145" t="str">
        <f t="shared" si="1565"/>
        <v/>
      </c>
      <c r="O797" s="145" t="str">
        <f t="shared" si="1565"/>
        <v/>
      </c>
      <c r="P797" s="145" t="str">
        <f t="shared" si="1565"/>
        <v/>
      </c>
      <c r="Q797" s="145">
        <f t="shared" si="1565"/>
        <v>2</v>
      </c>
      <c r="R797" s="167">
        <f t="shared" si="1565"/>
        <v>2</v>
      </c>
    </row>
    <row r="798" spans="1:18" x14ac:dyDescent="0.2">
      <c r="A798" s="118">
        <v>28</v>
      </c>
      <c r="B798" s="75">
        <v>772</v>
      </c>
      <c r="C798" s="143"/>
      <c r="D798" s="144" t="s">
        <v>183</v>
      </c>
      <c r="E798" s="153">
        <f t="shared" si="1515"/>
        <v>20</v>
      </c>
      <c r="F798" s="153">
        <f t="shared" si="1516"/>
        <v>1</v>
      </c>
      <c r="G798" s="145">
        <f t="shared" si="1509"/>
        <v>4</v>
      </c>
      <c r="H798" s="160">
        <f t="shared" si="1512"/>
        <v>4</v>
      </c>
      <c r="I798" s="166" t="str">
        <f t="shared" ref="I798:R798" si="1567">IFERROR(IF(CEILING($H798*I766,1)=0,"",CEILING($H798*I766,1)),"")</f>
        <v/>
      </c>
      <c r="J798" s="145">
        <f t="shared" si="1567"/>
        <v>1</v>
      </c>
      <c r="K798" s="145" t="str">
        <f t="shared" si="1567"/>
        <v/>
      </c>
      <c r="L798" s="145" t="str">
        <f t="shared" ref="L798" si="1568">IFERROR(IF(CEILING($H798*L766,1)=0,"",CEILING($H798*L766,1)),"")</f>
        <v/>
      </c>
      <c r="M798" s="145">
        <f t="shared" si="1567"/>
        <v>4</v>
      </c>
      <c r="N798" s="145" t="str">
        <f t="shared" si="1567"/>
        <v/>
      </c>
      <c r="O798" s="145" t="str">
        <f t="shared" si="1567"/>
        <v/>
      </c>
      <c r="P798" s="145" t="str">
        <f t="shared" si="1567"/>
        <v/>
      </c>
      <c r="Q798" s="145">
        <f t="shared" si="1567"/>
        <v>1</v>
      </c>
      <c r="R798" s="167">
        <f t="shared" si="1567"/>
        <v>1</v>
      </c>
    </row>
    <row r="799" spans="1:18" x14ac:dyDescent="0.2">
      <c r="A799" s="118">
        <v>29</v>
      </c>
      <c r="B799" s="75">
        <v>773</v>
      </c>
      <c r="C799" s="143"/>
      <c r="D799" s="144" t="s">
        <v>184</v>
      </c>
      <c r="E799" s="153">
        <f t="shared" si="1515"/>
        <v>20</v>
      </c>
      <c r="F799" s="153">
        <f t="shared" si="1516"/>
        <v>1</v>
      </c>
      <c r="G799" s="145">
        <f t="shared" si="1509"/>
        <v>9.6</v>
      </c>
      <c r="H799" s="160">
        <f t="shared" si="1512"/>
        <v>9.6</v>
      </c>
      <c r="I799" s="166" t="str">
        <f t="shared" ref="I799:R799" si="1569">IFERROR(IF(CEILING($H799*I766,1)=0,"",CEILING($H799*I766,1)),"")</f>
        <v/>
      </c>
      <c r="J799" s="145">
        <f t="shared" si="1569"/>
        <v>2</v>
      </c>
      <c r="K799" s="145" t="str">
        <f t="shared" si="1569"/>
        <v/>
      </c>
      <c r="L799" s="145" t="str">
        <f t="shared" ref="L799" si="1570">IFERROR(IF(CEILING($H799*L766,1)=0,"",CEILING($H799*L766,1)),"")</f>
        <v/>
      </c>
      <c r="M799" s="145">
        <f t="shared" si="1569"/>
        <v>8</v>
      </c>
      <c r="N799" s="145" t="str">
        <f t="shared" si="1569"/>
        <v/>
      </c>
      <c r="O799" s="145" t="str">
        <f t="shared" si="1569"/>
        <v/>
      </c>
      <c r="P799" s="145" t="str">
        <f t="shared" si="1569"/>
        <v/>
      </c>
      <c r="Q799" s="145">
        <f t="shared" si="1569"/>
        <v>1</v>
      </c>
      <c r="R799" s="167">
        <f t="shared" si="1569"/>
        <v>1</v>
      </c>
    </row>
    <row r="800" spans="1:18" x14ac:dyDescent="0.2">
      <c r="A800" s="118">
        <v>30</v>
      </c>
      <c r="B800" s="75">
        <v>774</v>
      </c>
      <c r="C800" s="143"/>
      <c r="D800" s="144" t="s">
        <v>185</v>
      </c>
      <c r="E800" s="153">
        <f t="shared" si="1515"/>
        <v>20</v>
      </c>
      <c r="F800" s="153">
        <f t="shared" si="1516"/>
        <v>1</v>
      </c>
      <c r="G800" s="145">
        <f t="shared" si="1509"/>
        <v>16</v>
      </c>
      <c r="H800" s="160">
        <f t="shared" si="1512"/>
        <v>16</v>
      </c>
      <c r="I800" s="166" t="str">
        <f t="shared" ref="I800:R800" si="1571">IFERROR(IF(CEILING($H800*I766,1)=0,"",CEILING($H800*I766,1)),"")</f>
        <v/>
      </c>
      <c r="J800" s="145">
        <f t="shared" si="1571"/>
        <v>4</v>
      </c>
      <c r="K800" s="145" t="str">
        <f t="shared" si="1571"/>
        <v/>
      </c>
      <c r="L800" s="145" t="str">
        <f t="shared" ref="L800" si="1572">IFERROR(IF(CEILING($H800*L766,1)=0,"",CEILING($H800*L766,1)),"")</f>
        <v/>
      </c>
      <c r="M800" s="145">
        <f t="shared" si="1571"/>
        <v>13</v>
      </c>
      <c r="N800" s="145" t="str">
        <f t="shared" si="1571"/>
        <v/>
      </c>
      <c r="O800" s="145" t="str">
        <f t="shared" si="1571"/>
        <v/>
      </c>
      <c r="P800" s="145" t="str">
        <f t="shared" si="1571"/>
        <v/>
      </c>
      <c r="Q800" s="145">
        <f t="shared" si="1571"/>
        <v>2</v>
      </c>
      <c r="R800" s="167">
        <f t="shared" si="1571"/>
        <v>2</v>
      </c>
    </row>
    <row r="801" spans="1:19" x14ac:dyDescent="0.2">
      <c r="A801" s="118">
        <v>31</v>
      </c>
      <c r="B801" s="75">
        <v>775</v>
      </c>
      <c r="C801" s="143"/>
      <c r="D801" s="144" t="s">
        <v>186</v>
      </c>
      <c r="E801" s="153">
        <f t="shared" si="1515"/>
        <v>20</v>
      </c>
      <c r="F801" s="153">
        <f t="shared" si="1516"/>
        <v>1</v>
      </c>
      <c r="G801" s="145">
        <f t="shared" si="1509"/>
        <v>6.4</v>
      </c>
      <c r="H801" s="160">
        <f t="shared" si="1512"/>
        <v>6.4</v>
      </c>
      <c r="I801" s="166" t="str">
        <f t="shared" ref="I801:R801" si="1573">IFERROR(IF(CEILING($H801*I766,1)=0,"",CEILING($H801*I766,1)),"")</f>
        <v/>
      </c>
      <c r="J801" s="145">
        <f t="shared" si="1573"/>
        <v>2</v>
      </c>
      <c r="K801" s="145" t="str">
        <f t="shared" si="1573"/>
        <v/>
      </c>
      <c r="L801" s="145" t="str">
        <f t="shared" ref="L801" si="1574">IFERROR(IF(CEILING($H801*L766,1)=0,"",CEILING($H801*L766,1)),"")</f>
        <v/>
      </c>
      <c r="M801" s="145">
        <f t="shared" si="1573"/>
        <v>6</v>
      </c>
      <c r="N801" s="145" t="str">
        <f t="shared" si="1573"/>
        <v/>
      </c>
      <c r="O801" s="145" t="str">
        <f t="shared" si="1573"/>
        <v/>
      </c>
      <c r="P801" s="145" t="str">
        <f t="shared" si="1573"/>
        <v/>
      </c>
      <c r="Q801" s="145">
        <f t="shared" si="1573"/>
        <v>1</v>
      </c>
      <c r="R801" s="167">
        <f t="shared" si="1573"/>
        <v>1</v>
      </c>
    </row>
    <row r="802" spans="1:19" x14ac:dyDescent="0.2">
      <c r="A802" s="118">
        <v>32</v>
      </c>
      <c r="B802" s="75">
        <v>776</v>
      </c>
      <c r="C802" s="143"/>
      <c r="D802" s="144" t="s">
        <v>187</v>
      </c>
      <c r="E802" s="153">
        <f t="shared" si="1515"/>
        <v>20</v>
      </c>
      <c r="F802" s="153">
        <f t="shared" si="1516"/>
        <v>1</v>
      </c>
      <c r="G802" s="145">
        <f>E802*G761/E761</f>
        <v>12.8</v>
      </c>
      <c r="H802" s="160">
        <f t="shared" si="1512"/>
        <v>12.8</v>
      </c>
      <c r="I802" s="166" t="str">
        <f t="shared" ref="I802:R802" si="1575">IFERROR(IF(CEILING($H802*I766,1)=0,"",CEILING($H802*I766,1)),"")</f>
        <v/>
      </c>
      <c r="J802" s="145">
        <f t="shared" si="1575"/>
        <v>3</v>
      </c>
      <c r="K802" s="145" t="str">
        <f t="shared" si="1575"/>
        <v/>
      </c>
      <c r="L802" s="145" t="str">
        <f t="shared" ref="L802" si="1576">IFERROR(IF(CEILING($H802*L766,1)=0,"",CEILING($H802*L766,1)),"")</f>
        <v/>
      </c>
      <c r="M802" s="145">
        <f t="shared" si="1575"/>
        <v>11</v>
      </c>
      <c r="N802" s="145" t="str">
        <f t="shared" si="1575"/>
        <v/>
      </c>
      <c r="O802" s="145" t="str">
        <f t="shared" si="1575"/>
        <v/>
      </c>
      <c r="P802" s="145" t="str">
        <f t="shared" si="1575"/>
        <v/>
      </c>
      <c r="Q802" s="145">
        <f t="shared" si="1575"/>
        <v>2</v>
      </c>
      <c r="R802" s="167">
        <f t="shared" si="1575"/>
        <v>2</v>
      </c>
    </row>
    <row r="803" spans="1:19" x14ac:dyDescent="0.2">
      <c r="A803" s="118">
        <v>33</v>
      </c>
      <c r="B803" s="75">
        <v>777</v>
      </c>
      <c r="C803" s="143"/>
      <c r="D803" s="144" t="s">
        <v>188</v>
      </c>
      <c r="E803" s="153">
        <f t="shared" si="1515"/>
        <v>20</v>
      </c>
      <c r="F803" s="153">
        <f t="shared" si="1516"/>
        <v>1</v>
      </c>
      <c r="G803" s="145">
        <f>E803*G762/E762</f>
        <v>9.6</v>
      </c>
      <c r="H803" s="160">
        <f t="shared" si="1512"/>
        <v>9.6</v>
      </c>
      <c r="I803" s="166" t="str">
        <f t="shared" ref="I803:R803" si="1577">IFERROR(IF(CEILING($H803*I766,1)=0,"",CEILING($H803*I766,1)),"")</f>
        <v/>
      </c>
      <c r="J803" s="145">
        <f t="shared" si="1577"/>
        <v>2</v>
      </c>
      <c r="K803" s="145" t="str">
        <f t="shared" si="1577"/>
        <v/>
      </c>
      <c r="L803" s="145" t="str">
        <f t="shared" ref="L803" si="1578">IFERROR(IF(CEILING($H803*L766,1)=0,"",CEILING($H803*L766,1)),"")</f>
        <v/>
      </c>
      <c r="M803" s="145">
        <f t="shared" si="1577"/>
        <v>8</v>
      </c>
      <c r="N803" s="145" t="str">
        <f t="shared" si="1577"/>
        <v/>
      </c>
      <c r="O803" s="145" t="str">
        <f t="shared" si="1577"/>
        <v/>
      </c>
      <c r="P803" s="145" t="str">
        <f t="shared" si="1577"/>
        <v/>
      </c>
      <c r="Q803" s="145">
        <f t="shared" si="1577"/>
        <v>1</v>
      </c>
      <c r="R803" s="167">
        <f t="shared" si="1577"/>
        <v>1</v>
      </c>
    </row>
    <row r="804" spans="1:19" x14ac:dyDescent="0.2">
      <c r="A804" s="118">
        <v>34</v>
      </c>
      <c r="B804" s="75">
        <v>778</v>
      </c>
      <c r="C804" s="143"/>
      <c r="D804" s="144" t="s">
        <v>189</v>
      </c>
      <c r="E804" s="153">
        <f t="shared" si="1515"/>
        <v>20</v>
      </c>
      <c r="F804" s="153">
        <f t="shared" si="1516"/>
        <v>1</v>
      </c>
      <c r="G804" s="145">
        <f>E804*G763/E763</f>
        <v>2.4</v>
      </c>
      <c r="H804" s="160">
        <f t="shared" si="1512"/>
        <v>2.4</v>
      </c>
      <c r="I804" s="166" t="str">
        <f t="shared" ref="I804:R804" si="1579">IFERROR(IF(CEILING($H804*I766,1)=0,"",CEILING($H804*I766,1)),"")</f>
        <v/>
      </c>
      <c r="J804" s="145">
        <f t="shared" si="1579"/>
        <v>1</v>
      </c>
      <c r="K804" s="145" t="str">
        <f t="shared" si="1579"/>
        <v/>
      </c>
      <c r="L804" s="145" t="str">
        <f t="shared" ref="L804" si="1580">IFERROR(IF(CEILING($H804*L766,1)=0,"",CEILING($H804*L766,1)),"")</f>
        <v/>
      </c>
      <c r="M804" s="145">
        <f t="shared" si="1579"/>
        <v>2</v>
      </c>
      <c r="N804" s="145" t="str">
        <f t="shared" si="1579"/>
        <v/>
      </c>
      <c r="O804" s="145" t="str">
        <f t="shared" si="1579"/>
        <v/>
      </c>
      <c r="P804" s="145" t="str">
        <f t="shared" si="1579"/>
        <v/>
      </c>
      <c r="Q804" s="145">
        <f t="shared" si="1579"/>
        <v>1</v>
      </c>
      <c r="R804" s="167">
        <f t="shared" si="1579"/>
        <v>1</v>
      </c>
    </row>
    <row r="805" spans="1:19" ht="13.5" thickBot="1" x14ac:dyDescent="0.25">
      <c r="A805" s="146">
        <v>35</v>
      </c>
      <c r="B805" s="75">
        <v>779</v>
      </c>
      <c r="C805" s="147"/>
      <c r="D805" s="148" t="s">
        <v>190</v>
      </c>
      <c r="E805" s="153">
        <f t="shared" si="1515"/>
        <v>20</v>
      </c>
      <c r="F805" s="153">
        <f t="shared" si="1516"/>
        <v>1</v>
      </c>
      <c r="G805" s="145">
        <f>E805*G764/E764</f>
        <v>4.8</v>
      </c>
      <c r="H805" s="160">
        <f t="shared" si="1512"/>
        <v>4.8</v>
      </c>
      <c r="I805" s="168" t="str">
        <f t="shared" ref="I805:R805" si="1581">IFERROR(IF(CEILING($H805*I766,1)=0,"",CEILING($H805*I766,1)),"")</f>
        <v/>
      </c>
      <c r="J805" s="169">
        <f t="shared" si="1581"/>
        <v>1</v>
      </c>
      <c r="K805" s="169" t="str">
        <f t="shared" si="1581"/>
        <v/>
      </c>
      <c r="L805" s="169" t="str">
        <f t="shared" ref="L805" si="1582">IFERROR(IF(CEILING($H805*L766,1)=0,"",CEILING($H805*L766,1)),"")</f>
        <v/>
      </c>
      <c r="M805" s="169">
        <f t="shared" si="1581"/>
        <v>4</v>
      </c>
      <c r="N805" s="169" t="str">
        <f t="shared" si="1581"/>
        <v/>
      </c>
      <c r="O805" s="169" t="str">
        <f t="shared" si="1581"/>
        <v/>
      </c>
      <c r="P805" s="169" t="str">
        <f t="shared" si="1581"/>
        <v/>
      </c>
      <c r="Q805" s="169">
        <f t="shared" si="1581"/>
        <v>1</v>
      </c>
      <c r="R805" s="170">
        <f t="shared" si="1581"/>
        <v>1</v>
      </c>
    </row>
    <row r="806" spans="1:19" ht="13.5" thickBot="1" x14ac:dyDescent="0.25">
      <c r="A806" s="204" t="s">
        <v>50</v>
      </c>
      <c r="B806" s="214">
        <v>780</v>
      </c>
      <c r="C806" s="249" t="str">
        <f>Feature_Plan!E30</f>
        <v>Coding parameters</v>
      </c>
      <c r="D806" s="207"/>
      <c r="E806" s="259">
        <v>100</v>
      </c>
      <c r="F806" s="259">
        <v>1</v>
      </c>
      <c r="G806" s="208"/>
      <c r="H806" s="209"/>
      <c r="I806" s="210" t="str">
        <f>IF(VLOOKUP($C806,Feature_Plan!$E$11:$R$40,Feature_Plan!I$1,0)=0,"",VLOOKUP($C806,Feature_Plan!$E$11:$R$40,Feature_Plan!I$1,0))</f>
        <v/>
      </c>
      <c r="J806" s="211" t="str">
        <f>IF(VLOOKUP($C806,Feature_Plan!$E$11:$R$40,Feature_Plan!J$1,0)=0,"",VLOOKUP($C806,Feature_Plan!$E$11:$R$40,Feature_Plan!J$1,0))</f>
        <v/>
      </c>
      <c r="K806" s="211" t="str">
        <f>IF(VLOOKUP($C806,Feature_Plan!$E$11:$R$40,Feature_Plan!K$1,0)=0,"",VLOOKUP($C806,Feature_Plan!$E$11:$R$40,Feature_Plan!K$1,0))</f>
        <v/>
      </c>
      <c r="L806" s="211" t="str">
        <f>IF(VLOOKUP($C806,Feature_Plan!$E$11:$R$40,Feature_Plan!L$1,0)=0,"",VLOOKUP($C806,Feature_Plan!$E$11:$R$40,Feature_Plan!L$1,0))</f>
        <v/>
      </c>
      <c r="M806" s="211" t="str">
        <f>IF(VLOOKUP($C806,Feature_Plan!$E$11:$R$40,Feature_Plan!M$1,0)=0,"",VLOOKUP($C806,Feature_Plan!$E$11:$R$40,Feature_Plan!M$1,0))</f>
        <v/>
      </c>
      <c r="N806" s="211">
        <f>IF(VLOOKUP($C806,Feature_Plan!$E$11:$R$40,Feature_Plan!N$1,0)=0,"",VLOOKUP($C806,Feature_Plan!$E$11:$R$40,Feature_Plan!N$1,0))</f>
        <v>0.5</v>
      </c>
      <c r="O806" s="211">
        <f>IF(VLOOKUP($C806,Feature_Plan!$E$11:$R$40,Feature_Plan!O$1,0)=0,"",VLOOKUP($C806,Feature_Plan!$E$11:$R$40,Feature_Plan!O$1,0))</f>
        <v>1</v>
      </c>
      <c r="P806" s="211" t="str">
        <f>IF(VLOOKUP($C806,Feature_Plan!$E$11:$R$40,Feature_Plan!P$1,0)=0,"",VLOOKUP($C806,Feature_Plan!$E$11:$R$40,Feature_Plan!P$1,0))</f>
        <v/>
      </c>
      <c r="Q806" s="211">
        <f>IF(VLOOKUP($C806,Feature_Plan!$E$11:$R$40,Feature_Plan!Q$1,0)=0,"",VLOOKUP($C806,Feature_Plan!$E$11:$R$40,Feature_Plan!Q$1,0))</f>
        <v>1.1000000000000001</v>
      </c>
      <c r="R806" s="212" t="str">
        <f>IF(VLOOKUP($C806,Feature_Plan!$E$11:$R$40,Feature_Plan!R$1,0)=0,"",VLOOKUP($C806,Feature_Plan!$E$11:$R$40,Feature_Plan!R$1,0))</f>
        <v/>
      </c>
    </row>
    <row r="807" spans="1:19" x14ac:dyDescent="0.2">
      <c r="A807" s="213" t="s">
        <v>154</v>
      </c>
      <c r="B807" s="214">
        <v>781</v>
      </c>
      <c r="C807" s="250"/>
      <c r="D807" s="216"/>
      <c r="E807" s="217"/>
      <c r="F807" s="216"/>
      <c r="G807" s="251"/>
      <c r="H807" s="252"/>
      <c r="I807" s="220" t="str">
        <f>IF(I806="","",I806)</f>
        <v/>
      </c>
      <c r="J807" s="218" t="str">
        <f>IF(J806="","",J806-(SUM($I807:I807)))</f>
        <v/>
      </c>
      <c r="K807" s="218" t="str">
        <f>IF(K806="","",K806-(SUM($I807:J807)))</f>
        <v/>
      </c>
      <c r="L807" s="218" t="str">
        <f>IF(L806="","",L806-(SUM($I807:K807)))</f>
        <v/>
      </c>
      <c r="M807" s="218" t="str">
        <f>IF(M806="","",M806-(SUM($I807:L807)))</f>
        <v/>
      </c>
      <c r="N807" s="218">
        <f>IF(N806="","",N806-(SUM($I807:M807)))</f>
        <v>0.5</v>
      </c>
      <c r="O807" s="218">
        <f>IF(O806="","",O806-(SUM($I807:N807)))</f>
        <v>0.5</v>
      </c>
      <c r="P807" s="218" t="str">
        <f>IF(P806="","",P806-(SUM($I807:O807)))</f>
        <v/>
      </c>
      <c r="Q807" s="218">
        <f>IF(Q806="","",Q806-(SUM($I807:P807)))</f>
        <v>0.10000000000000009</v>
      </c>
      <c r="R807" s="221" t="str">
        <f>IF(R806="","",R806-(SUM($I807:Q807)))</f>
        <v/>
      </c>
    </row>
    <row r="808" spans="1:19" ht="13.5" thickBot="1" x14ac:dyDescent="0.25">
      <c r="A808" s="222" t="s">
        <v>155</v>
      </c>
      <c r="B808" s="214">
        <v>782</v>
      </c>
      <c r="C808" s="223"/>
      <c r="D808" s="224"/>
      <c r="E808" s="225"/>
      <c r="F808" s="224"/>
      <c r="G808" s="226">
        <f>SUM(G812:G846)</f>
        <v>1104</v>
      </c>
      <c r="H808" s="227">
        <f>SUM(H812:H846)</f>
        <v>1104</v>
      </c>
      <c r="I808" s="228">
        <f>SUM(I812:I846)</f>
        <v>0</v>
      </c>
      <c r="J808" s="226">
        <f t="shared" ref="J808:R808" si="1583">SUM(J812:J846)</f>
        <v>0</v>
      </c>
      <c r="K808" s="226">
        <f t="shared" si="1583"/>
        <v>0</v>
      </c>
      <c r="L808" s="226">
        <f t="shared" ref="L808:M808" si="1584">SUM(L812:L846)</f>
        <v>0</v>
      </c>
      <c r="M808" s="226">
        <f t="shared" si="1584"/>
        <v>0</v>
      </c>
      <c r="N808" s="226">
        <f t="shared" si="1583"/>
        <v>552</v>
      </c>
      <c r="O808" s="226">
        <f t="shared" si="1583"/>
        <v>552</v>
      </c>
      <c r="P808" s="226">
        <f t="shared" si="1583"/>
        <v>0</v>
      </c>
      <c r="Q808" s="226">
        <f t="shared" si="1583"/>
        <v>129</v>
      </c>
      <c r="R808" s="229">
        <f t="shared" si="1583"/>
        <v>0</v>
      </c>
      <c r="S808" s="67">
        <f>SUM(I808:R808)</f>
        <v>1233</v>
      </c>
    </row>
    <row r="809" spans="1:19" x14ac:dyDescent="0.2">
      <c r="A809" s="230" t="s">
        <v>215</v>
      </c>
      <c r="B809" s="214">
        <v>783</v>
      </c>
      <c r="C809" s="262" t="str">
        <f>CONCATENATE(C806,"\",A809)</f>
        <v>Coding parameters\Sys Eng</v>
      </c>
      <c r="D809" s="231"/>
      <c r="E809" s="232"/>
      <c r="F809" s="231"/>
      <c r="G809" s="233">
        <f>SUM(G812:G824)</f>
        <v>168</v>
      </c>
      <c r="H809" s="234">
        <f t="shared" ref="H809:R809" si="1585">SUM(H812:H824)</f>
        <v>168</v>
      </c>
      <c r="I809" s="235">
        <f t="shared" si="1585"/>
        <v>0</v>
      </c>
      <c r="J809" s="233">
        <f t="shared" si="1585"/>
        <v>0</v>
      </c>
      <c r="K809" s="233">
        <f t="shared" si="1585"/>
        <v>0</v>
      </c>
      <c r="L809" s="233">
        <f t="shared" ref="L809:M809" si="1586">SUM(L812:L824)</f>
        <v>0</v>
      </c>
      <c r="M809" s="233">
        <f t="shared" si="1586"/>
        <v>0</v>
      </c>
      <c r="N809" s="233">
        <f t="shared" si="1585"/>
        <v>84</v>
      </c>
      <c r="O809" s="233">
        <f t="shared" si="1585"/>
        <v>84</v>
      </c>
      <c r="P809" s="233">
        <f t="shared" si="1585"/>
        <v>0</v>
      </c>
      <c r="Q809" s="233">
        <f t="shared" si="1585"/>
        <v>23</v>
      </c>
      <c r="R809" s="236">
        <f t="shared" si="1585"/>
        <v>0</v>
      </c>
      <c r="S809" s="67">
        <f>SUM(I809:R809)</f>
        <v>191</v>
      </c>
    </row>
    <row r="810" spans="1:19" x14ac:dyDescent="0.2">
      <c r="A810" s="237" t="s">
        <v>216</v>
      </c>
      <c r="B810" s="214">
        <v>784</v>
      </c>
      <c r="C810" s="263" t="str">
        <f>CONCATENATE(C806,"\",A810)</f>
        <v>Coding parameters\SW Dev</v>
      </c>
      <c r="D810" s="238"/>
      <c r="E810" s="239"/>
      <c r="F810" s="238"/>
      <c r="G810" s="240">
        <f>SUM(G825:G837)</f>
        <v>528</v>
      </c>
      <c r="H810" s="241">
        <f t="shared" ref="H810:R810" si="1587">SUM(H825:H837)</f>
        <v>528</v>
      </c>
      <c r="I810" s="242">
        <f t="shared" si="1587"/>
        <v>0</v>
      </c>
      <c r="J810" s="240">
        <f t="shared" si="1587"/>
        <v>0</v>
      </c>
      <c r="K810" s="240">
        <f t="shared" si="1587"/>
        <v>0</v>
      </c>
      <c r="L810" s="240">
        <f t="shared" ref="L810:M810" si="1588">SUM(L825:L837)</f>
        <v>0</v>
      </c>
      <c r="M810" s="240">
        <f t="shared" si="1588"/>
        <v>0</v>
      </c>
      <c r="N810" s="240">
        <f t="shared" si="1587"/>
        <v>264</v>
      </c>
      <c r="O810" s="240">
        <f t="shared" si="1587"/>
        <v>264</v>
      </c>
      <c r="P810" s="240">
        <f t="shared" si="1587"/>
        <v>0</v>
      </c>
      <c r="Q810" s="240">
        <f t="shared" si="1587"/>
        <v>60</v>
      </c>
      <c r="R810" s="243">
        <f t="shared" si="1587"/>
        <v>0</v>
      </c>
      <c r="S810" s="67">
        <f>SUM(I810:R810)</f>
        <v>588</v>
      </c>
    </row>
    <row r="811" spans="1:19" ht="13.5" thickBot="1" x14ac:dyDescent="0.25">
      <c r="A811" s="244" t="s">
        <v>92</v>
      </c>
      <c r="B811" s="214">
        <v>785</v>
      </c>
      <c r="C811" s="264" t="str">
        <f>CONCATENATE(C806,"\",A811)</f>
        <v>Coding parameters\Testing</v>
      </c>
      <c r="D811" s="245"/>
      <c r="E811" s="246"/>
      <c r="F811" s="245"/>
      <c r="G811" s="247">
        <f>SUM(G838:G846)</f>
        <v>408</v>
      </c>
      <c r="H811" s="248">
        <f t="shared" ref="H811:R811" si="1589">SUM(H838:H846)</f>
        <v>408</v>
      </c>
      <c r="I811" s="242">
        <f t="shared" si="1589"/>
        <v>0</v>
      </c>
      <c r="J811" s="240">
        <f t="shared" si="1589"/>
        <v>0</v>
      </c>
      <c r="K811" s="240">
        <f t="shared" si="1589"/>
        <v>0</v>
      </c>
      <c r="L811" s="240">
        <f t="shared" ref="L811:M811" si="1590">SUM(L838:L846)</f>
        <v>0</v>
      </c>
      <c r="M811" s="240">
        <f t="shared" si="1590"/>
        <v>0</v>
      </c>
      <c r="N811" s="240">
        <f t="shared" si="1589"/>
        <v>204</v>
      </c>
      <c r="O811" s="240">
        <f t="shared" si="1589"/>
        <v>204</v>
      </c>
      <c r="P811" s="240">
        <f t="shared" si="1589"/>
        <v>0</v>
      </c>
      <c r="Q811" s="240">
        <f t="shared" si="1589"/>
        <v>46</v>
      </c>
      <c r="R811" s="243">
        <f t="shared" si="1589"/>
        <v>0</v>
      </c>
      <c r="S811" s="67">
        <f>SUM(I811:R811)</f>
        <v>454</v>
      </c>
    </row>
    <row r="812" spans="1:19" x14ac:dyDescent="0.2">
      <c r="A812" s="139">
        <v>1</v>
      </c>
      <c r="B812" s="75">
        <v>786</v>
      </c>
      <c r="C812" s="140"/>
      <c r="D812" s="141" t="s">
        <v>156</v>
      </c>
      <c r="E812" s="153">
        <f>E806</f>
        <v>100</v>
      </c>
      <c r="F812" s="153">
        <f>F806</f>
        <v>1</v>
      </c>
      <c r="G812" s="145">
        <f t="shared" ref="G812:G842" si="1591">E812*G771/E771</f>
        <v>8</v>
      </c>
      <c r="H812" s="160">
        <f>G812*F812</f>
        <v>8</v>
      </c>
      <c r="I812" s="164" t="str">
        <f>IFERROR(IF(CEILING($H812*I807,1)=0,"",CEILING($H812*I807,1)),"")</f>
        <v/>
      </c>
      <c r="J812" s="150" t="str">
        <f t="shared" ref="J812:R812" si="1592">IFERROR(IF(CEILING($H812*J807,1)=0,"",CEILING($H812*J807,1)),"")</f>
        <v/>
      </c>
      <c r="K812" s="150" t="str">
        <f t="shared" si="1592"/>
        <v/>
      </c>
      <c r="L812" s="150" t="str">
        <f t="shared" ref="L812" si="1593">IFERROR(IF(CEILING($H812*L807,1)=0,"",CEILING($H812*L807,1)),"")</f>
        <v/>
      </c>
      <c r="M812" s="150" t="str">
        <f t="shared" si="1592"/>
        <v/>
      </c>
      <c r="N812" s="150">
        <f t="shared" si="1592"/>
        <v>4</v>
      </c>
      <c r="O812" s="150">
        <f t="shared" si="1592"/>
        <v>4</v>
      </c>
      <c r="P812" s="150" t="str">
        <f t="shared" si="1592"/>
        <v/>
      </c>
      <c r="Q812" s="150">
        <f t="shared" si="1592"/>
        <v>1</v>
      </c>
      <c r="R812" s="165" t="str">
        <f t="shared" si="1592"/>
        <v/>
      </c>
    </row>
    <row r="813" spans="1:19" x14ac:dyDescent="0.2">
      <c r="A813" s="118">
        <v>2</v>
      </c>
      <c r="B813" s="75">
        <v>787</v>
      </c>
      <c r="C813" s="143"/>
      <c r="D813" s="144" t="s">
        <v>157</v>
      </c>
      <c r="E813" s="153">
        <f>E812</f>
        <v>100</v>
      </c>
      <c r="F813" s="153">
        <f>F812</f>
        <v>1</v>
      </c>
      <c r="G813" s="145">
        <f t="shared" si="1591"/>
        <v>16</v>
      </c>
      <c r="H813" s="160">
        <f t="shared" ref="H813:H846" si="1594">G813*F813</f>
        <v>16</v>
      </c>
      <c r="I813" s="166" t="str">
        <f>IFERROR(IF(CEILING($H813*I807,1)=0,"",CEILING($H813*I807,1)),"")</f>
        <v/>
      </c>
      <c r="J813" s="145" t="str">
        <f t="shared" ref="J813:R813" si="1595">IFERROR(IF(CEILING($H813*J807,1)=0,"",CEILING($H813*J807,1)),"")</f>
        <v/>
      </c>
      <c r="K813" s="145" t="str">
        <f t="shared" si="1595"/>
        <v/>
      </c>
      <c r="L813" s="145" t="str">
        <f t="shared" ref="L813" si="1596">IFERROR(IF(CEILING($H813*L807,1)=0,"",CEILING($H813*L807,1)),"")</f>
        <v/>
      </c>
      <c r="M813" s="145" t="str">
        <f t="shared" si="1595"/>
        <v/>
      </c>
      <c r="N813" s="145">
        <f t="shared" si="1595"/>
        <v>8</v>
      </c>
      <c r="O813" s="145">
        <f t="shared" si="1595"/>
        <v>8</v>
      </c>
      <c r="P813" s="145" t="str">
        <f t="shared" si="1595"/>
        <v/>
      </c>
      <c r="Q813" s="145">
        <f t="shared" si="1595"/>
        <v>2</v>
      </c>
      <c r="R813" s="167" t="str">
        <f t="shared" si="1595"/>
        <v/>
      </c>
    </row>
    <row r="814" spans="1:19" x14ac:dyDescent="0.2">
      <c r="A814" s="118">
        <v>3</v>
      </c>
      <c r="B814" s="75">
        <v>788</v>
      </c>
      <c r="C814" s="143"/>
      <c r="D814" s="144" t="s">
        <v>158</v>
      </c>
      <c r="E814" s="153">
        <f t="shared" ref="E814:E846" si="1597">E813</f>
        <v>100</v>
      </c>
      <c r="F814" s="153">
        <f t="shared" ref="F814:F846" si="1598">F813</f>
        <v>1</v>
      </c>
      <c r="G814" s="145">
        <f t="shared" si="1591"/>
        <v>4</v>
      </c>
      <c r="H814" s="160">
        <f t="shared" si="1594"/>
        <v>4</v>
      </c>
      <c r="I814" s="166" t="str">
        <f>IFERROR(IF(CEILING($H814*I807,1)=0,"",CEILING($H814*I807,1)),"")</f>
        <v/>
      </c>
      <c r="J814" s="145" t="str">
        <f t="shared" ref="J814:R814" si="1599">IFERROR(IF(CEILING($H814*J807,1)=0,"",CEILING($H814*J807,1)),"")</f>
        <v/>
      </c>
      <c r="K814" s="145" t="str">
        <f t="shared" si="1599"/>
        <v/>
      </c>
      <c r="L814" s="145" t="str">
        <f t="shared" ref="L814" si="1600">IFERROR(IF(CEILING($H814*L807,1)=0,"",CEILING($H814*L807,1)),"")</f>
        <v/>
      </c>
      <c r="M814" s="145" t="str">
        <f t="shared" si="1599"/>
        <v/>
      </c>
      <c r="N814" s="145">
        <f t="shared" si="1599"/>
        <v>2</v>
      </c>
      <c r="O814" s="145">
        <f t="shared" si="1599"/>
        <v>2</v>
      </c>
      <c r="P814" s="145" t="str">
        <f t="shared" si="1599"/>
        <v/>
      </c>
      <c r="Q814" s="145">
        <f t="shared" si="1599"/>
        <v>1</v>
      </c>
      <c r="R814" s="167" t="str">
        <f t="shared" si="1599"/>
        <v/>
      </c>
    </row>
    <row r="815" spans="1:19" x14ac:dyDescent="0.2">
      <c r="A815" s="118">
        <v>4</v>
      </c>
      <c r="B815" s="75">
        <v>789</v>
      </c>
      <c r="C815" s="143"/>
      <c r="D815" s="144" t="s">
        <v>159</v>
      </c>
      <c r="E815" s="153">
        <f t="shared" si="1597"/>
        <v>100</v>
      </c>
      <c r="F815" s="153">
        <f t="shared" si="1598"/>
        <v>1</v>
      </c>
      <c r="G815" s="145">
        <f t="shared" si="1591"/>
        <v>8</v>
      </c>
      <c r="H815" s="160">
        <f t="shared" si="1594"/>
        <v>8</v>
      </c>
      <c r="I815" s="166" t="str">
        <f>IFERROR(IF(CEILING($H815*I807,1)=0,"",CEILING($H815*I807,1)),"")</f>
        <v/>
      </c>
      <c r="J815" s="145" t="str">
        <f t="shared" ref="J815:R815" si="1601">IFERROR(IF(CEILING($H815*J807,1)=0,"",CEILING($H815*J807,1)),"")</f>
        <v/>
      </c>
      <c r="K815" s="145" t="str">
        <f t="shared" si="1601"/>
        <v/>
      </c>
      <c r="L815" s="145" t="str">
        <f t="shared" ref="L815" si="1602">IFERROR(IF(CEILING($H815*L807,1)=0,"",CEILING($H815*L807,1)),"")</f>
        <v/>
      </c>
      <c r="M815" s="145" t="str">
        <f t="shared" si="1601"/>
        <v/>
      </c>
      <c r="N815" s="145">
        <f t="shared" si="1601"/>
        <v>4</v>
      </c>
      <c r="O815" s="145">
        <f t="shared" si="1601"/>
        <v>4</v>
      </c>
      <c r="P815" s="145" t="str">
        <f t="shared" si="1601"/>
        <v/>
      </c>
      <c r="Q815" s="145">
        <f t="shared" si="1601"/>
        <v>1</v>
      </c>
      <c r="R815" s="167" t="str">
        <f t="shared" si="1601"/>
        <v/>
      </c>
    </row>
    <row r="816" spans="1:19" x14ac:dyDescent="0.2">
      <c r="A816" s="118">
        <v>5</v>
      </c>
      <c r="B816" s="75">
        <v>790</v>
      </c>
      <c r="C816" s="143"/>
      <c r="D816" s="144" t="s">
        <v>160</v>
      </c>
      <c r="E816" s="153">
        <f t="shared" si="1597"/>
        <v>100</v>
      </c>
      <c r="F816" s="153">
        <f t="shared" si="1598"/>
        <v>1</v>
      </c>
      <c r="G816" s="145">
        <f t="shared" si="1591"/>
        <v>4</v>
      </c>
      <c r="H816" s="160">
        <f t="shared" si="1594"/>
        <v>4</v>
      </c>
      <c r="I816" s="166" t="str">
        <f>IFERROR(IF(CEILING($H816*I807,1)=0,"",CEILING($H816*I807,1)),"")</f>
        <v/>
      </c>
      <c r="J816" s="145" t="str">
        <f t="shared" ref="J816:R816" si="1603">IFERROR(IF(CEILING($H816*J807,1)=0,"",CEILING($H816*J807,1)),"")</f>
        <v/>
      </c>
      <c r="K816" s="145" t="str">
        <f t="shared" si="1603"/>
        <v/>
      </c>
      <c r="L816" s="145" t="str">
        <f t="shared" ref="L816" si="1604">IFERROR(IF(CEILING($H816*L807,1)=0,"",CEILING($H816*L807,1)),"")</f>
        <v/>
      </c>
      <c r="M816" s="145" t="str">
        <f t="shared" si="1603"/>
        <v/>
      </c>
      <c r="N816" s="145">
        <f t="shared" si="1603"/>
        <v>2</v>
      </c>
      <c r="O816" s="145">
        <f t="shared" si="1603"/>
        <v>2</v>
      </c>
      <c r="P816" s="145" t="str">
        <f t="shared" si="1603"/>
        <v/>
      </c>
      <c r="Q816" s="145">
        <f t="shared" si="1603"/>
        <v>1</v>
      </c>
      <c r="R816" s="167" t="str">
        <f t="shared" si="1603"/>
        <v/>
      </c>
    </row>
    <row r="817" spans="1:18" x14ac:dyDescent="0.2">
      <c r="A817" s="118">
        <v>6</v>
      </c>
      <c r="B817" s="75">
        <v>791</v>
      </c>
      <c r="C817" s="143"/>
      <c r="D817" s="144" t="s">
        <v>161</v>
      </c>
      <c r="E817" s="153">
        <f t="shared" si="1597"/>
        <v>100</v>
      </c>
      <c r="F817" s="153">
        <f t="shared" si="1598"/>
        <v>1</v>
      </c>
      <c r="G817" s="145">
        <f t="shared" si="1591"/>
        <v>12</v>
      </c>
      <c r="H817" s="160">
        <f t="shared" si="1594"/>
        <v>12</v>
      </c>
      <c r="I817" s="166" t="str">
        <f>IFERROR(IF(CEILING($H817*I807,1)=0,"",CEILING($H817*I807,1)),"")</f>
        <v/>
      </c>
      <c r="J817" s="145" t="str">
        <f t="shared" ref="J817:R817" si="1605">IFERROR(IF(CEILING($H817*J807,1)=0,"",CEILING($H817*J807,1)),"")</f>
        <v/>
      </c>
      <c r="K817" s="145" t="str">
        <f t="shared" si="1605"/>
        <v/>
      </c>
      <c r="L817" s="145" t="str">
        <f t="shared" ref="L817" si="1606">IFERROR(IF(CEILING($H817*L807,1)=0,"",CEILING($H817*L807,1)),"")</f>
        <v/>
      </c>
      <c r="M817" s="145" t="str">
        <f t="shared" si="1605"/>
        <v/>
      </c>
      <c r="N817" s="145">
        <f t="shared" si="1605"/>
        <v>6</v>
      </c>
      <c r="O817" s="145">
        <f t="shared" si="1605"/>
        <v>6</v>
      </c>
      <c r="P817" s="145" t="str">
        <f t="shared" si="1605"/>
        <v/>
      </c>
      <c r="Q817" s="145">
        <f t="shared" si="1605"/>
        <v>2</v>
      </c>
      <c r="R817" s="167" t="str">
        <f t="shared" si="1605"/>
        <v/>
      </c>
    </row>
    <row r="818" spans="1:18" x14ac:dyDescent="0.2">
      <c r="A818" s="118">
        <v>7</v>
      </c>
      <c r="B818" s="75">
        <v>792</v>
      </c>
      <c r="C818" s="143"/>
      <c r="D818" s="144" t="s">
        <v>162</v>
      </c>
      <c r="E818" s="153">
        <f t="shared" si="1597"/>
        <v>100</v>
      </c>
      <c r="F818" s="153">
        <f t="shared" si="1598"/>
        <v>1</v>
      </c>
      <c r="G818" s="145">
        <f t="shared" si="1591"/>
        <v>8</v>
      </c>
      <c r="H818" s="160">
        <f t="shared" si="1594"/>
        <v>8</v>
      </c>
      <c r="I818" s="166" t="str">
        <f>IFERROR(IF(CEILING($H818*I807,1)=0,"",CEILING($H818*I807,1)),"")</f>
        <v/>
      </c>
      <c r="J818" s="145" t="str">
        <f t="shared" ref="J818:R818" si="1607">IFERROR(IF(CEILING($H818*J807,1)=0,"",CEILING($H818*J807,1)),"")</f>
        <v/>
      </c>
      <c r="K818" s="145" t="str">
        <f t="shared" si="1607"/>
        <v/>
      </c>
      <c r="L818" s="145" t="str">
        <f t="shared" ref="L818" si="1608">IFERROR(IF(CEILING($H818*L807,1)=0,"",CEILING($H818*L807,1)),"")</f>
        <v/>
      </c>
      <c r="M818" s="145" t="str">
        <f t="shared" si="1607"/>
        <v/>
      </c>
      <c r="N818" s="145">
        <f t="shared" si="1607"/>
        <v>4</v>
      </c>
      <c r="O818" s="145">
        <f t="shared" si="1607"/>
        <v>4</v>
      </c>
      <c r="P818" s="145" t="str">
        <f t="shared" si="1607"/>
        <v/>
      </c>
      <c r="Q818" s="145">
        <f t="shared" si="1607"/>
        <v>1</v>
      </c>
      <c r="R818" s="167" t="str">
        <f t="shared" si="1607"/>
        <v/>
      </c>
    </row>
    <row r="819" spans="1:18" x14ac:dyDescent="0.2">
      <c r="A819" s="118">
        <v>8</v>
      </c>
      <c r="B819" s="75">
        <v>793</v>
      </c>
      <c r="C819" s="143"/>
      <c r="D819" s="144" t="s">
        <v>163</v>
      </c>
      <c r="E819" s="153">
        <f t="shared" si="1597"/>
        <v>100</v>
      </c>
      <c r="F819" s="153">
        <f t="shared" si="1598"/>
        <v>1</v>
      </c>
      <c r="G819" s="145">
        <f t="shared" si="1591"/>
        <v>8</v>
      </c>
      <c r="H819" s="160">
        <f t="shared" si="1594"/>
        <v>8</v>
      </c>
      <c r="I819" s="166" t="str">
        <f>IFERROR(IF(CEILING($H819*I807,1)=0,"",CEILING($H819*I807,1)),"")</f>
        <v/>
      </c>
      <c r="J819" s="145" t="str">
        <f t="shared" ref="J819:R819" si="1609">IFERROR(IF(CEILING($H819*J807,1)=0,"",CEILING($H819*J807,1)),"")</f>
        <v/>
      </c>
      <c r="K819" s="145" t="str">
        <f t="shared" si="1609"/>
        <v/>
      </c>
      <c r="L819" s="145" t="str">
        <f t="shared" ref="L819" si="1610">IFERROR(IF(CEILING($H819*L807,1)=0,"",CEILING($H819*L807,1)),"")</f>
        <v/>
      </c>
      <c r="M819" s="145" t="str">
        <f t="shared" si="1609"/>
        <v/>
      </c>
      <c r="N819" s="145">
        <f t="shared" si="1609"/>
        <v>4</v>
      </c>
      <c r="O819" s="145">
        <f t="shared" si="1609"/>
        <v>4</v>
      </c>
      <c r="P819" s="145" t="str">
        <f t="shared" si="1609"/>
        <v/>
      </c>
      <c r="Q819" s="145">
        <f t="shared" si="1609"/>
        <v>1</v>
      </c>
      <c r="R819" s="167" t="str">
        <f t="shared" si="1609"/>
        <v/>
      </c>
    </row>
    <row r="820" spans="1:18" x14ac:dyDescent="0.2">
      <c r="A820" s="118">
        <v>9</v>
      </c>
      <c r="B820" s="75">
        <v>794</v>
      </c>
      <c r="C820" s="143"/>
      <c r="D820" s="144" t="s">
        <v>164</v>
      </c>
      <c r="E820" s="153">
        <f t="shared" si="1597"/>
        <v>100</v>
      </c>
      <c r="F820" s="153">
        <f t="shared" si="1598"/>
        <v>1</v>
      </c>
      <c r="G820" s="145">
        <f t="shared" si="1591"/>
        <v>4</v>
      </c>
      <c r="H820" s="160">
        <f t="shared" si="1594"/>
        <v>4</v>
      </c>
      <c r="I820" s="166" t="str">
        <f>IFERROR(IF(CEILING($H820*I807,1)=0,"",CEILING($H820*I807,1)),"")</f>
        <v/>
      </c>
      <c r="J820" s="145" t="str">
        <f t="shared" ref="J820:R820" si="1611">IFERROR(IF(CEILING($H820*J807,1)=0,"",CEILING($H820*J807,1)),"")</f>
        <v/>
      </c>
      <c r="K820" s="145" t="str">
        <f t="shared" si="1611"/>
        <v/>
      </c>
      <c r="L820" s="145" t="str">
        <f t="shared" ref="L820" si="1612">IFERROR(IF(CEILING($H820*L807,1)=0,"",CEILING($H820*L807,1)),"")</f>
        <v/>
      </c>
      <c r="M820" s="145" t="str">
        <f t="shared" si="1611"/>
        <v/>
      </c>
      <c r="N820" s="145">
        <f t="shared" si="1611"/>
        <v>2</v>
      </c>
      <c r="O820" s="145">
        <f t="shared" si="1611"/>
        <v>2</v>
      </c>
      <c r="P820" s="145" t="str">
        <f t="shared" si="1611"/>
        <v/>
      </c>
      <c r="Q820" s="145">
        <f t="shared" si="1611"/>
        <v>1</v>
      </c>
      <c r="R820" s="167" t="str">
        <f t="shared" si="1611"/>
        <v/>
      </c>
    </row>
    <row r="821" spans="1:18" x14ac:dyDescent="0.2">
      <c r="A821" s="118">
        <v>10</v>
      </c>
      <c r="B821" s="75">
        <v>795</v>
      </c>
      <c r="C821" s="143"/>
      <c r="D821" s="144" t="s">
        <v>165</v>
      </c>
      <c r="E821" s="153">
        <f t="shared" si="1597"/>
        <v>100</v>
      </c>
      <c r="F821" s="153">
        <f t="shared" si="1598"/>
        <v>1</v>
      </c>
      <c r="G821" s="145">
        <f t="shared" si="1591"/>
        <v>48</v>
      </c>
      <c r="H821" s="160">
        <f t="shared" si="1594"/>
        <v>48</v>
      </c>
      <c r="I821" s="166" t="str">
        <f>IFERROR(IF(CEILING($H821*I807,1)=0,"",CEILING($H821*I807,1)),"")</f>
        <v/>
      </c>
      <c r="J821" s="145" t="str">
        <f t="shared" ref="J821:R821" si="1613">IFERROR(IF(CEILING($H821*J807,1)=0,"",CEILING($H821*J807,1)),"")</f>
        <v/>
      </c>
      <c r="K821" s="145" t="str">
        <f t="shared" si="1613"/>
        <v/>
      </c>
      <c r="L821" s="145" t="str">
        <f t="shared" ref="L821" si="1614">IFERROR(IF(CEILING($H821*L807,1)=0,"",CEILING($H821*L807,1)),"")</f>
        <v/>
      </c>
      <c r="M821" s="145" t="str">
        <f t="shared" si="1613"/>
        <v/>
      </c>
      <c r="N821" s="145">
        <f t="shared" si="1613"/>
        <v>24</v>
      </c>
      <c r="O821" s="145">
        <f t="shared" si="1613"/>
        <v>24</v>
      </c>
      <c r="P821" s="145" t="str">
        <f t="shared" si="1613"/>
        <v/>
      </c>
      <c r="Q821" s="145">
        <f t="shared" si="1613"/>
        <v>5</v>
      </c>
      <c r="R821" s="167" t="str">
        <f t="shared" si="1613"/>
        <v/>
      </c>
    </row>
    <row r="822" spans="1:18" x14ac:dyDescent="0.2">
      <c r="A822" s="118">
        <v>11</v>
      </c>
      <c r="B822" s="75">
        <v>796</v>
      </c>
      <c r="C822" s="143"/>
      <c r="D822" s="144" t="s">
        <v>166</v>
      </c>
      <c r="E822" s="153">
        <f t="shared" si="1597"/>
        <v>100</v>
      </c>
      <c r="F822" s="153">
        <f t="shared" si="1598"/>
        <v>1</v>
      </c>
      <c r="G822" s="145">
        <f t="shared" si="1591"/>
        <v>12</v>
      </c>
      <c r="H822" s="160">
        <f t="shared" si="1594"/>
        <v>12</v>
      </c>
      <c r="I822" s="166" t="str">
        <f>IFERROR(IF(CEILING($H822*I807,1)=0,"",CEILING($H822*I807,1)),"")</f>
        <v/>
      </c>
      <c r="J822" s="145" t="str">
        <f t="shared" ref="J822:R822" si="1615">IFERROR(IF(CEILING($H822*J807,1)=0,"",CEILING($H822*J807,1)),"")</f>
        <v/>
      </c>
      <c r="K822" s="145" t="str">
        <f t="shared" si="1615"/>
        <v/>
      </c>
      <c r="L822" s="145" t="str">
        <f t="shared" ref="L822" si="1616">IFERROR(IF(CEILING($H822*L807,1)=0,"",CEILING($H822*L807,1)),"")</f>
        <v/>
      </c>
      <c r="M822" s="145" t="str">
        <f t="shared" si="1615"/>
        <v/>
      </c>
      <c r="N822" s="145">
        <f t="shared" si="1615"/>
        <v>6</v>
      </c>
      <c r="O822" s="145">
        <f t="shared" si="1615"/>
        <v>6</v>
      </c>
      <c r="P822" s="145" t="str">
        <f t="shared" si="1615"/>
        <v/>
      </c>
      <c r="Q822" s="145">
        <f t="shared" si="1615"/>
        <v>2</v>
      </c>
      <c r="R822" s="167" t="str">
        <f t="shared" si="1615"/>
        <v/>
      </c>
    </row>
    <row r="823" spans="1:18" x14ac:dyDescent="0.2">
      <c r="A823" s="118">
        <v>12</v>
      </c>
      <c r="B823" s="75">
        <v>797</v>
      </c>
      <c r="C823" s="143"/>
      <c r="D823" s="144" t="s">
        <v>167</v>
      </c>
      <c r="E823" s="153">
        <f t="shared" si="1597"/>
        <v>100</v>
      </c>
      <c r="F823" s="153">
        <f t="shared" si="1598"/>
        <v>1</v>
      </c>
      <c r="G823" s="145">
        <f t="shared" si="1591"/>
        <v>24</v>
      </c>
      <c r="H823" s="160">
        <f t="shared" si="1594"/>
        <v>24</v>
      </c>
      <c r="I823" s="166" t="str">
        <f>IFERROR(IF(CEILING($H823*I807,1)=0,"",CEILING($H823*I807,1)),"")</f>
        <v/>
      </c>
      <c r="J823" s="145" t="str">
        <f t="shared" ref="J823:R823" si="1617">IFERROR(IF(CEILING($H823*J807,1)=0,"",CEILING($H823*J807,1)),"")</f>
        <v/>
      </c>
      <c r="K823" s="145" t="str">
        <f t="shared" si="1617"/>
        <v/>
      </c>
      <c r="L823" s="145" t="str">
        <f t="shared" ref="L823" si="1618">IFERROR(IF(CEILING($H823*L807,1)=0,"",CEILING($H823*L807,1)),"")</f>
        <v/>
      </c>
      <c r="M823" s="145" t="str">
        <f t="shared" si="1617"/>
        <v/>
      </c>
      <c r="N823" s="145">
        <f t="shared" si="1617"/>
        <v>12</v>
      </c>
      <c r="O823" s="145">
        <f t="shared" si="1617"/>
        <v>12</v>
      </c>
      <c r="P823" s="145" t="str">
        <f t="shared" si="1617"/>
        <v/>
      </c>
      <c r="Q823" s="145">
        <f t="shared" si="1617"/>
        <v>3</v>
      </c>
      <c r="R823" s="167" t="str">
        <f t="shared" si="1617"/>
        <v/>
      </c>
    </row>
    <row r="824" spans="1:18" x14ac:dyDescent="0.2">
      <c r="A824" s="118">
        <v>13</v>
      </c>
      <c r="B824" s="75">
        <v>798</v>
      </c>
      <c r="C824" s="143"/>
      <c r="D824" s="144" t="s">
        <v>168</v>
      </c>
      <c r="E824" s="153">
        <f t="shared" si="1597"/>
        <v>100</v>
      </c>
      <c r="F824" s="153">
        <f t="shared" si="1598"/>
        <v>1</v>
      </c>
      <c r="G824" s="145">
        <f t="shared" si="1591"/>
        <v>12</v>
      </c>
      <c r="H824" s="160">
        <f t="shared" si="1594"/>
        <v>12</v>
      </c>
      <c r="I824" s="166" t="str">
        <f>IFERROR(IF(CEILING($H824*I807,1)=0,"",CEILING($H824*I807,1)),"")</f>
        <v/>
      </c>
      <c r="J824" s="145" t="str">
        <f t="shared" ref="J824:R824" si="1619">IFERROR(IF(CEILING($H824*J807,1)=0,"",CEILING($H824*J807,1)),"")</f>
        <v/>
      </c>
      <c r="K824" s="145" t="str">
        <f t="shared" si="1619"/>
        <v/>
      </c>
      <c r="L824" s="145" t="str">
        <f t="shared" ref="L824" si="1620">IFERROR(IF(CEILING($H824*L807,1)=0,"",CEILING($H824*L807,1)),"")</f>
        <v/>
      </c>
      <c r="M824" s="145" t="str">
        <f t="shared" si="1619"/>
        <v/>
      </c>
      <c r="N824" s="145">
        <f t="shared" si="1619"/>
        <v>6</v>
      </c>
      <c r="O824" s="145">
        <f t="shared" si="1619"/>
        <v>6</v>
      </c>
      <c r="P824" s="145" t="str">
        <f t="shared" si="1619"/>
        <v/>
      </c>
      <c r="Q824" s="145">
        <f t="shared" si="1619"/>
        <v>2</v>
      </c>
      <c r="R824" s="167" t="str">
        <f t="shared" si="1619"/>
        <v/>
      </c>
    </row>
    <row r="825" spans="1:18" x14ac:dyDescent="0.2">
      <c r="A825" s="118">
        <v>14</v>
      </c>
      <c r="B825" s="75">
        <v>799</v>
      </c>
      <c r="C825" s="143"/>
      <c r="D825" s="144" t="s">
        <v>169</v>
      </c>
      <c r="E825" s="153">
        <f t="shared" si="1597"/>
        <v>100</v>
      </c>
      <c r="F825" s="153">
        <f t="shared" si="1598"/>
        <v>1</v>
      </c>
      <c r="G825" s="145">
        <f t="shared" si="1591"/>
        <v>48</v>
      </c>
      <c r="H825" s="160">
        <f t="shared" si="1594"/>
        <v>48</v>
      </c>
      <c r="I825" s="166" t="str">
        <f>IFERROR(IF(CEILING($H825*I807,1)=0,"",CEILING($H825*I807,1)),"")</f>
        <v/>
      </c>
      <c r="J825" s="145" t="str">
        <f t="shared" ref="J825:R825" si="1621">IFERROR(IF(CEILING($H825*J807,1)=0,"",CEILING($H825*J807,1)),"")</f>
        <v/>
      </c>
      <c r="K825" s="145" t="str">
        <f t="shared" si="1621"/>
        <v/>
      </c>
      <c r="L825" s="145" t="str">
        <f t="shared" ref="L825" si="1622">IFERROR(IF(CEILING($H825*L807,1)=0,"",CEILING($H825*L807,1)),"")</f>
        <v/>
      </c>
      <c r="M825" s="145" t="str">
        <f t="shared" si="1621"/>
        <v/>
      </c>
      <c r="N825" s="145">
        <f t="shared" si="1621"/>
        <v>24</v>
      </c>
      <c r="O825" s="145">
        <f t="shared" si="1621"/>
        <v>24</v>
      </c>
      <c r="P825" s="145" t="str">
        <f t="shared" si="1621"/>
        <v/>
      </c>
      <c r="Q825" s="145">
        <f t="shared" si="1621"/>
        <v>5</v>
      </c>
      <c r="R825" s="167" t="str">
        <f t="shared" si="1621"/>
        <v/>
      </c>
    </row>
    <row r="826" spans="1:18" x14ac:dyDescent="0.2">
      <c r="A826" s="118">
        <v>15</v>
      </c>
      <c r="B826" s="75">
        <v>800</v>
      </c>
      <c r="C826" s="143"/>
      <c r="D826" s="144" t="s">
        <v>170</v>
      </c>
      <c r="E826" s="153">
        <f t="shared" si="1597"/>
        <v>100</v>
      </c>
      <c r="F826" s="153">
        <f t="shared" si="1598"/>
        <v>1</v>
      </c>
      <c r="G826" s="145">
        <f t="shared" si="1591"/>
        <v>16</v>
      </c>
      <c r="H826" s="160">
        <f t="shared" si="1594"/>
        <v>16</v>
      </c>
      <c r="I826" s="166" t="str">
        <f>IFERROR(IF(CEILING($H826*I807,1)=0,"",CEILING($H826*I807,1)),"")</f>
        <v/>
      </c>
      <c r="J826" s="145" t="str">
        <f t="shared" ref="J826:R826" si="1623">IFERROR(IF(CEILING($H826*J807,1)=0,"",CEILING($H826*J807,1)),"")</f>
        <v/>
      </c>
      <c r="K826" s="145" t="str">
        <f t="shared" si="1623"/>
        <v/>
      </c>
      <c r="L826" s="145" t="str">
        <f t="shared" ref="L826" si="1624">IFERROR(IF(CEILING($H826*L807,1)=0,"",CEILING($H826*L807,1)),"")</f>
        <v/>
      </c>
      <c r="M826" s="145" t="str">
        <f t="shared" si="1623"/>
        <v/>
      </c>
      <c r="N826" s="145">
        <f t="shared" si="1623"/>
        <v>8</v>
      </c>
      <c r="O826" s="145">
        <f t="shared" si="1623"/>
        <v>8</v>
      </c>
      <c r="P826" s="145" t="str">
        <f t="shared" si="1623"/>
        <v/>
      </c>
      <c r="Q826" s="145">
        <f t="shared" si="1623"/>
        <v>2</v>
      </c>
      <c r="R826" s="167" t="str">
        <f t="shared" si="1623"/>
        <v/>
      </c>
    </row>
    <row r="827" spans="1:18" x14ac:dyDescent="0.2">
      <c r="A827" s="118">
        <v>16</v>
      </c>
      <c r="B827" s="75">
        <v>801</v>
      </c>
      <c r="C827" s="143"/>
      <c r="D827" s="144" t="s">
        <v>171</v>
      </c>
      <c r="E827" s="153">
        <f t="shared" si="1597"/>
        <v>100</v>
      </c>
      <c r="F827" s="153">
        <f t="shared" si="1598"/>
        <v>1</v>
      </c>
      <c r="G827" s="145">
        <f t="shared" si="1591"/>
        <v>48</v>
      </c>
      <c r="H827" s="160">
        <f t="shared" si="1594"/>
        <v>48</v>
      </c>
      <c r="I827" s="166" t="str">
        <f t="shared" ref="I827:R827" si="1625">IFERROR(IF(CEILING($H827*I807,1)=0,"",CEILING($H827*I807,1)),"")</f>
        <v/>
      </c>
      <c r="J827" s="145" t="str">
        <f t="shared" si="1625"/>
        <v/>
      </c>
      <c r="K827" s="145" t="str">
        <f t="shared" si="1625"/>
        <v/>
      </c>
      <c r="L827" s="145" t="str">
        <f t="shared" ref="L827" si="1626">IFERROR(IF(CEILING($H827*L807,1)=0,"",CEILING($H827*L807,1)),"")</f>
        <v/>
      </c>
      <c r="M827" s="145" t="str">
        <f t="shared" si="1625"/>
        <v/>
      </c>
      <c r="N827" s="145">
        <f t="shared" si="1625"/>
        <v>24</v>
      </c>
      <c r="O827" s="145">
        <f t="shared" si="1625"/>
        <v>24</v>
      </c>
      <c r="P827" s="145" t="str">
        <f t="shared" si="1625"/>
        <v/>
      </c>
      <c r="Q827" s="145">
        <f t="shared" si="1625"/>
        <v>5</v>
      </c>
      <c r="R827" s="167" t="str">
        <f t="shared" si="1625"/>
        <v/>
      </c>
    </row>
    <row r="828" spans="1:18" x14ac:dyDescent="0.2">
      <c r="A828" s="118">
        <v>17</v>
      </c>
      <c r="B828" s="75">
        <v>802</v>
      </c>
      <c r="C828" s="143"/>
      <c r="D828" s="144" t="s">
        <v>172</v>
      </c>
      <c r="E828" s="153">
        <f t="shared" si="1597"/>
        <v>100</v>
      </c>
      <c r="F828" s="153">
        <f t="shared" si="1598"/>
        <v>1</v>
      </c>
      <c r="G828" s="145">
        <f t="shared" si="1591"/>
        <v>16</v>
      </c>
      <c r="H828" s="160">
        <f t="shared" si="1594"/>
        <v>16</v>
      </c>
      <c r="I828" s="166" t="str">
        <f t="shared" ref="I828:R828" si="1627">IFERROR(IF(CEILING($H828*I807,1)=0,"",CEILING($H828*I807,1)),"")</f>
        <v/>
      </c>
      <c r="J828" s="145" t="str">
        <f t="shared" si="1627"/>
        <v/>
      </c>
      <c r="K828" s="145" t="str">
        <f t="shared" si="1627"/>
        <v/>
      </c>
      <c r="L828" s="145" t="str">
        <f t="shared" ref="L828" si="1628">IFERROR(IF(CEILING($H828*L807,1)=0,"",CEILING($H828*L807,1)),"")</f>
        <v/>
      </c>
      <c r="M828" s="145" t="str">
        <f t="shared" si="1627"/>
        <v/>
      </c>
      <c r="N828" s="145">
        <f t="shared" si="1627"/>
        <v>8</v>
      </c>
      <c r="O828" s="145">
        <f t="shared" si="1627"/>
        <v>8</v>
      </c>
      <c r="P828" s="145" t="str">
        <f t="shared" si="1627"/>
        <v/>
      </c>
      <c r="Q828" s="145">
        <f t="shared" si="1627"/>
        <v>2</v>
      </c>
      <c r="R828" s="167" t="str">
        <f t="shared" si="1627"/>
        <v/>
      </c>
    </row>
    <row r="829" spans="1:18" x14ac:dyDescent="0.2">
      <c r="A829" s="118">
        <v>18</v>
      </c>
      <c r="B829" s="75">
        <v>803</v>
      </c>
      <c r="C829" s="143"/>
      <c r="D829" s="144" t="s">
        <v>173</v>
      </c>
      <c r="E829" s="153">
        <f t="shared" si="1597"/>
        <v>100</v>
      </c>
      <c r="F829" s="153">
        <f t="shared" si="1598"/>
        <v>1</v>
      </c>
      <c r="G829" s="145">
        <f t="shared" si="1591"/>
        <v>80</v>
      </c>
      <c r="H829" s="160">
        <f t="shared" si="1594"/>
        <v>80</v>
      </c>
      <c r="I829" s="166" t="str">
        <f t="shared" ref="I829:R829" si="1629">IFERROR(IF(CEILING($H829*I807,1)=0,"",CEILING($H829*I807,1)),"")</f>
        <v/>
      </c>
      <c r="J829" s="145" t="str">
        <f t="shared" si="1629"/>
        <v/>
      </c>
      <c r="K829" s="145" t="str">
        <f t="shared" si="1629"/>
        <v/>
      </c>
      <c r="L829" s="145" t="str">
        <f t="shared" ref="L829" si="1630">IFERROR(IF(CEILING($H829*L807,1)=0,"",CEILING($H829*L807,1)),"")</f>
        <v/>
      </c>
      <c r="M829" s="145" t="str">
        <f t="shared" si="1629"/>
        <v/>
      </c>
      <c r="N829" s="145">
        <f t="shared" si="1629"/>
        <v>40</v>
      </c>
      <c r="O829" s="145">
        <f t="shared" si="1629"/>
        <v>40</v>
      </c>
      <c r="P829" s="145" t="str">
        <f t="shared" si="1629"/>
        <v/>
      </c>
      <c r="Q829" s="145">
        <f t="shared" si="1629"/>
        <v>9</v>
      </c>
      <c r="R829" s="167" t="str">
        <f t="shared" si="1629"/>
        <v/>
      </c>
    </row>
    <row r="830" spans="1:18" x14ac:dyDescent="0.2">
      <c r="A830" s="118">
        <v>19</v>
      </c>
      <c r="B830" s="75">
        <v>804</v>
      </c>
      <c r="C830" s="143"/>
      <c r="D830" s="144" t="s">
        <v>174</v>
      </c>
      <c r="E830" s="153">
        <f t="shared" si="1597"/>
        <v>100</v>
      </c>
      <c r="F830" s="153">
        <f t="shared" si="1598"/>
        <v>1</v>
      </c>
      <c r="G830" s="145">
        <f t="shared" si="1591"/>
        <v>16</v>
      </c>
      <c r="H830" s="160">
        <f t="shared" si="1594"/>
        <v>16</v>
      </c>
      <c r="I830" s="166" t="str">
        <f t="shared" ref="I830:R830" si="1631">IFERROR(IF(CEILING($H830*I807,1)=0,"",CEILING($H830*I807,1)),"")</f>
        <v/>
      </c>
      <c r="J830" s="145" t="str">
        <f t="shared" si="1631"/>
        <v/>
      </c>
      <c r="K830" s="145" t="str">
        <f t="shared" si="1631"/>
        <v/>
      </c>
      <c r="L830" s="145" t="str">
        <f t="shared" ref="L830" si="1632">IFERROR(IF(CEILING($H830*L807,1)=0,"",CEILING($H830*L807,1)),"")</f>
        <v/>
      </c>
      <c r="M830" s="145" t="str">
        <f t="shared" si="1631"/>
        <v/>
      </c>
      <c r="N830" s="145">
        <f t="shared" si="1631"/>
        <v>8</v>
      </c>
      <c r="O830" s="145">
        <f t="shared" si="1631"/>
        <v>8</v>
      </c>
      <c r="P830" s="145" t="str">
        <f t="shared" si="1631"/>
        <v/>
      </c>
      <c r="Q830" s="145">
        <f t="shared" si="1631"/>
        <v>2</v>
      </c>
      <c r="R830" s="167" t="str">
        <f t="shared" si="1631"/>
        <v/>
      </c>
    </row>
    <row r="831" spans="1:18" x14ac:dyDescent="0.2">
      <c r="A831" s="118">
        <v>20</v>
      </c>
      <c r="B831" s="75">
        <v>805</v>
      </c>
      <c r="C831" s="143"/>
      <c r="D831" s="144" t="s">
        <v>175</v>
      </c>
      <c r="E831" s="153">
        <f t="shared" si="1597"/>
        <v>100</v>
      </c>
      <c r="F831" s="153">
        <f t="shared" si="1598"/>
        <v>1</v>
      </c>
      <c r="G831" s="145">
        <f t="shared" si="1591"/>
        <v>32</v>
      </c>
      <c r="H831" s="160">
        <f t="shared" si="1594"/>
        <v>32</v>
      </c>
      <c r="I831" s="166" t="str">
        <f t="shared" ref="I831:R831" si="1633">IFERROR(IF(CEILING($H831*I807,1)=0,"",CEILING($H831*I807,1)),"")</f>
        <v/>
      </c>
      <c r="J831" s="145" t="str">
        <f t="shared" si="1633"/>
        <v/>
      </c>
      <c r="K831" s="145" t="str">
        <f t="shared" si="1633"/>
        <v/>
      </c>
      <c r="L831" s="145" t="str">
        <f t="shared" ref="L831" si="1634">IFERROR(IF(CEILING($H831*L807,1)=0,"",CEILING($H831*L807,1)),"")</f>
        <v/>
      </c>
      <c r="M831" s="145" t="str">
        <f t="shared" si="1633"/>
        <v/>
      </c>
      <c r="N831" s="145">
        <f t="shared" si="1633"/>
        <v>16</v>
      </c>
      <c r="O831" s="145">
        <f t="shared" si="1633"/>
        <v>16</v>
      </c>
      <c r="P831" s="145" t="str">
        <f t="shared" si="1633"/>
        <v/>
      </c>
      <c r="Q831" s="145">
        <f t="shared" si="1633"/>
        <v>4</v>
      </c>
      <c r="R831" s="167" t="str">
        <f t="shared" si="1633"/>
        <v/>
      </c>
    </row>
    <row r="832" spans="1:18" x14ac:dyDescent="0.2">
      <c r="A832" s="118">
        <v>21</v>
      </c>
      <c r="B832" s="75">
        <v>806</v>
      </c>
      <c r="C832" s="143"/>
      <c r="D832" s="144" t="s">
        <v>176</v>
      </c>
      <c r="E832" s="153">
        <f t="shared" si="1597"/>
        <v>100</v>
      </c>
      <c r="F832" s="153">
        <f t="shared" si="1598"/>
        <v>1</v>
      </c>
      <c r="G832" s="145">
        <f t="shared" si="1591"/>
        <v>80</v>
      </c>
      <c r="H832" s="160">
        <f t="shared" si="1594"/>
        <v>80</v>
      </c>
      <c r="I832" s="166" t="str">
        <f t="shared" ref="I832:R832" si="1635">IFERROR(IF(CEILING($H832*I807,1)=0,"",CEILING($H832*I807,1)),"")</f>
        <v/>
      </c>
      <c r="J832" s="145" t="str">
        <f t="shared" si="1635"/>
        <v/>
      </c>
      <c r="K832" s="145" t="str">
        <f t="shared" si="1635"/>
        <v/>
      </c>
      <c r="L832" s="145" t="str">
        <f t="shared" ref="L832" si="1636">IFERROR(IF(CEILING($H832*L807,1)=0,"",CEILING($H832*L807,1)),"")</f>
        <v/>
      </c>
      <c r="M832" s="145" t="str">
        <f t="shared" si="1635"/>
        <v/>
      </c>
      <c r="N832" s="145">
        <f t="shared" si="1635"/>
        <v>40</v>
      </c>
      <c r="O832" s="145">
        <f t="shared" si="1635"/>
        <v>40</v>
      </c>
      <c r="P832" s="145" t="str">
        <f t="shared" si="1635"/>
        <v/>
      </c>
      <c r="Q832" s="145">
        <f t="shared" si="1635"/>
        <v>9</v>
      </c>
      <c r="R832" s="167" t="str">
        <f t="shared" si="1635"/>
        <v/>
      </c>
    </row>
    <row r="833" spans="1:18" x14ac:dyDescent="0.2">
      <c r="A833" s="118">
        <v>22</v>
      </c>
      <c r="B833" s="75">
        <v>807</v>
      </c>
      <c r="C833" s="143"/>
      <c r="D833" s="144" t="s">
        <v>177</v>
      </c>
      <c r="E833" s="153">
        <f t="shared" si="1597"/>
        <v>100</v>
      </c>
      <c r="F833" s="153">
        <f t="shared" si="1598"/>
        <v>1</v>
      </c>
      <c r="G833" s="145">
        <f t="shared" si="1591"/>
        <v>16</v>
      </c>
      <c r="H833" s="160">
        <f t="shared" si="1594"/>
        <v>16</v>
      </c>
      <c r="I833" s="166" t="str">
        <f t="shared" ref="I833:R833" si="1637">IFERROR(IF(CEILING($H833*I807,1)=0,"",CEILING($H833*I807,1)),"")</f>
        <v/>
      </c>
      <c r="J833" s="145" t="str">
        <f t="shared" si="1637"/>
        <v/>
      </c>
      <c r="K833" s="145" t="str">
        <f t="shared" si="1637"/>
        <v/>
      </c>
      <c r="L833" s="145" t="str">
        <f t="shared" ref="L833" si="1638">IFERROR(IF(CEILING($H833*L807,1)=0,"",CEILING($H833*L807,1)),"")</f>
        <v/>
      </c>
      <c r="M833" s="145" t="str">
        <f t="shared" si="1637"/>
        <v/>
      </c>
      <c r="N833" s="145">
        <f t="shared" si="1637"/>
        <v>8</v>
      </c>
      <c r="O833" s="145">
        <f t="shared" si="1637"/>
        <v>8</v>
      </c>
      <c r="P833" s="145" t="str">
        <f t="shared" si="1637"/>
        <v/>
      </c>
      <c r="Q833" s="145">
        <f t="shared" si="1637"/>
        <v>2</v>
      </c>
      <c r="R833" s="167" t="str">
        <f t="shared" si="1637"/>
        <v/>
      </c>
    </row>
    <row r="834" spans="1:18" x14ac:dyDescent="0.2">
      <c r="A834" s="118">
        <v>23</v>
      </c>
      <c r="B834" s="75">
        <v>808</v>
      </c>
      <c r="C834" s="143"/>
      <c r="D834" s="144" t="s">
        <v>178</v>
      </c>
      <c r="E834" s="153">
        <f t="shared" si="1597"/>
        <v>100</v>
      </c>
      <c r="F834" s="153">
        <f t="shared" si="1598"/>
        <v>1</v>
      </c>
      <c r="G834" s="145">
        <f t="shared" si="1591"/>
        <v>16</v>
      </c>
      <c r="H834" s="160">
        <f t="shared" si="1594"/>
        <v>16</v>
      </c>
      <c r="I834" s="166" t="str">
        <f t="shared" ref="I834:R834" si="1639">IFERROR(IF(CEILING($H834*I807,1)=0,"",CEILING($H834*I807,1)),"")</f>
        <v/>
      </c>
      <c r="J834" s="145" t="str">
        <f t="shared" si="1639"/>
        <v/>
      </c>
      <c r="K834" s="145" t="str">
        <f t="shared" si="1639"/>
        <v/>
      </c>
      <c r="L834" s="145" t="str">
        <f t="shared" ref="L834" si="1640">IFERROR(IF(CEILING($H834*L807,1)=0,"",CEILING($H834*L807,1)),"")</f>
        <v/>
      </c>
      <c r="M834" s="145" t="str">
        <f t="shared" si="1639"/>
        <v/>
      </c>
      <c r="N834" s="145">
        <f t="shared" si="1639"/>
        <v>8</v>
      </c>
      <c r="O834" s="145">
        <f t="shared" si="1639"/>
        <v>8</v>
      </c>
      <c r="P834" s="145" t="str">
        <f t="shared" si="1639"/>
        <v/>
      </c>
      <c r="Q834" s="145">
        <f t="shared" si="1639"/>
        <v>2</v>
      </c>
      <c r="R834" s="167" t="str">
        <f t="shared" si="1639"/>
        <v/>
      </c>
    </row>
    <row r="835" spans="1:18" x14ac:dyDescent="0.2">
      <c r="A835" s="118">
        <v>24</v>
      </c>
      <c r="B835" s="75">
        <v>809</v>
      </c>
      <c r="C835" s="143"/>
      <c r="D835" s="144" t="s">
        <v>179</v>
      </c>
      <c r="E835" s="153">
        <f t="shared" si="1597"/>
        <v>100</v>
      </c>
      <c r="F835" s="153">
        <f t="shared" si="1598"/>
        <v>1</v>
      </c>
      <c r="G835" s="145">
        <f t="shared" si="1591"/>
        <v>80</v>
      </c>
      <c r="H835" s="160">
        <f t="shared" si="1594"/>
        <v>80</v>
      </c>
      <c r="I835" s="166" t="str">
        <f t="shared" ref="I835:R835" si="1641">IFERROR(IF(CEILING($H835*I807,1)=0,"",CEILING($H835*I807,1)),"")</f>
        <v/>
      </c>
      <c r="J835" s="145" t="str">
        <f t="shared" si="1641"/>
        <v/>
      </c>
      <c r="K835" s="145" t="str">
        <f t="shared" si="1641"/>
        <v/>
      </c>
      <c r="L835" s="145" t="str">
        <f t="shared" ref="L835" si="1642">IFERROR(IF(CEILING($H835*L807,1)=0,"",CEILING($H835*L807,1)),"")</f>
        <v/>
      </c>
      <c r="M835" s="145" t="str">
        <f t="shared" si="1641"/>
        <v/>
      </c>
      <c r="N835" s="145">
        <f t="shared" si="1641"/>
        <v>40</v>
      </c>
      <c r="O835" s="145">
        <f t="shared" si="1641"/>
        <v>40</v>
      </c>
      <c r="P835" s="145" t="str">
        <f t="shared" si="1641"/>
        <v/>
      </c>
      <c r="Q835" s="145">
        <f t="shared" si="1641"/>
        <v>9</v>
      </c>
      <c r="R835" s="167" t="str">
        <f t="shared" si="1641"/>
        <v/>
      </c>
    </row>
    <row r="836" spans="1:18" x14ac:dyDescent="0.2">
      <c r="A836" s="118">
        <v>25</v>
      </c>
      <c r="B836" s="75">
        <v>810</v>
      </c>
      <c r="C836" s="143"/>
      <c r="D836" s="144" t="s">
        <v>180</v>
      </c>
      <c r="E836" s="153">
        <f t="shared" si="1597"/>
        <v>100</v>
      </c>
      <c r="F836" s="153">
        <f t="shared" si="1598"/>
        <v>1</v>
      </c>
      <c r="G836" s="145">
        <f t="shared" si="1591"/>
        <v>32</v>
      </c>
      <c r="H836" s="160">
        <f t="shared" si="1594"/>
        <v>32</v>
      </c>
      <c r="I836" s="166" t="str">
        <f t="shared" ref="I836:R836" si="1643">IFERROR(IF(CEILING($H836*I807,1)=0,"",CEILING($H836*I807,1)),"")</f>
        <v/>
      </c>
      <c r="J836" s="145" t="str">
        <f t="shared" si="1643"/>
        <v/>
      </c>
      <c r="K836" s="145" t="str">
        <f t="shared" si="1643"/>
        <v/>
      </c>
      <c r="L836" s="145" t="str">
        <f t="shared" ref="L836" si="1644">IFERROR(IF(CEILING($H836*L807,1)=0,"",CEILING($H836*L807,1)),"")</f>
        <v/>
      </c>
      <c r="M836" s="145" t="str">
        <f t="shared" si="1643"/>
        <v/>
      </c>
      <c r="N836" s="145">
        <f t="shared" si="1643"/>
        <v>16</v>
      </c>
      <c r="O836" s="145">
        <f t="shared" si="1643"/>
        <v>16</v>
      </c>
      <c r="P836" s="145" t="str">
        <f t="shared" si="1643"/>
        <v/>
      </c>
      <c r="Q836" s="145">
        <f t="shared" si="1643"/>
        <v>4</v>
      </c>
      <c r="R836" s="167" t="str">
        <f t="shared" si="1643"/>
        <v/>
      </c>
    </row>
    <row r="837" spans="1:18" x14ac:dyDescent="0.2">
      <c r="A837" s="118">
        <v>26</v>
      </c>
      <c r="B837" s="75">
        <v>811</v>
      </c>
      <c r="C837" s="143"/>
      <c r="D837" s="144" t="s">
        <v>181</v>
      </c>
      <c r="E837" s="153">
        <f t="shared" si="1597"/>
        <v>100</v>
      </c>
      <c r="F837" s="153">
        <f t="shared" si="1598"/>
        <v>1</v>
      </c>
      <c r="G837" s="145">
        <f t="shared" si="1591"/>
        <v>48</v>
      </c>
      <c r="H837" s="160">
        <f t="shared" si="1594"/>
        <v>48</v>
      </c>
      <c r="I837" s="166" t="str">
        <f t="shared" ref="I837:R837" si="1645">IFERROR(IF(CEILING($H837*I807,1)=0,"",CEILING($H837*I807,1)),"")</f>
        <v/>
      </c>
      <c r="J837" s="145" t="str">
        <f t="shared" si="1645"/>
        <v/>
      </c>
      <c r="K837" s="145" t="str">
        <f t="shared" si="1645"/>
        <v/>
      </c>
      <c r="L837" s="145" t="str">
        <f t="shared" ref="L837" si="1646">IFERROR(IF(CEILING($H837*L807,1)=0,"",CEILING($H837*L807,1)),"")</f>
        <v/>
      </c>
      <c r="M837" s="145" t="str">
        <f t="shared" si="1645"/>
        <v/>
      </c>
      <c r="N837" s="145">
        <f t="shared" si="1645"/>
        <v>24</v>
      </c>
      <c r="O837" s="145">
        <f t="shared" si="1645"/>
        <v>24</v>
      </c>
      <c r="P837" s="145" t="str">
        <f t="shared" si="1645"/>
        <v/>
      </c>
      <c r="Q837" s="145">
        <f t="shared" si="1645"/>
        <v>5</v>
      </c>
      <c r="R837" s="167" t="str">
        <f t="shared" si="1645"/>
        <v/>
      </c>
    </row>
    <row r="838" spans="1:18" x14ac:dyDescent="0.2">
      <c r="A838" s="118">
        <v>27</v>
      </c>
      <c r="B838" s="75">
        <v>812</v>
      </c>
      <c r="C838" s="143"/>
      <c r="D838" s="144" t="s">
        <v>182</v>
      </c>
      <c r="E838" s="153">
        <f t="shared" si="1597"/>
        <v>100</v>
      </c>
      <c r="F838" s="153">
        <f t="shared" si="1598"/>
        <v>1</v>
      </c>
      <c r="G838" s="145">
        <f t="shared" si="1591"/>
        <v>80</v>
      </c>
      <c r="H838" s="160">
        <f t="shared" si="1594"/>
        <v>80</v>
      </c>
      <c r="I838" s="166" t="str">
        <f t="shared" ref="I838:R838" si="1647">IFERROR(IF(CEILING($H838*I807,1)=0,"",CEILING($H838*I807,1)),"")</f>
        <v/>
      </c>
      <c r="J838" s="145" t="str">
        <f t="shared" si="1647"/>
        <v/>
      </c>
      <c r="K838" s="145" t="str">
        <f t="shared" si="1647"/>
        <v/>
      </c>
      <c r="L838" s="145" t="str">
        <f t="shared" ref="L838" si="1648">IFERROR(IF(CEILING($H838*L807,1)=0,"",CEILING($H838*L807,1)),"")</f>
        <v/>
      </c>
      <c r="M838" s="145" t="str">
        <f t="shared" si="1647"/>
        <v/>
      </c>
      <c r="N838" s="145">
        <f t="shared" si="1647"/>
        <v>40</v>
      </c>
      <c r="O838" s="145">
        <f t="shared" si="1647"/>
        <v>40</v>
      </c>
      <c r="P838" s="145" t="str">
        <f t="shared" si="1647"/>
        <v/>
      </c>
      <c r="Q838" s="145">
        <f t="shared" si="1647"/>
        <v>9</v>
      </c>
      <c r="R838" s="167" t="str">
        <f t="shared" si="1647"/>
        <v/>
      </c>
    </row>
    <row r="839" spans="1:18" x14ac:dyDescent="0.2">
      <c r="A839" s="118">
        <v>28</v>
      </c>
      <c r="B839" s="75">
        <v>813</v>
      </c>
      <c r="C839" s="143"/>
      <c r="D839" s="144" t="s">
        <v>183</v>
      </c>
      <c r="E839" s="153">
        <f t="shared" si="1597"/>
        <v>100</v>
      </c>
      <c r="F839" s="153">
        <f t="shared" si="1598"/>
        <v>1</v>
      </c>
      <c r="G839" s="145">
        <f t="shared" si="1591"/>
        <v>20</v>
      </c>
      <c r="H839" s="160">
        <f t="shared" si="1594"/>
        <v>20</v>
      </c>
      <c r="I839" s="166" t="str">
        <f t="shared" ref="I839:R839" si="1649">IFERROR(IF(CEILING($H839*I807,1)=0,"",CEILING($H839*I807,1)),"")</f>
        <v/>
      </c>
      <c r="J839" s="145" t="str">
        <f t="shared" si="1649"/>
        <v/>
      </c>
      <c r="K839" s="145" t="str">
        <f t="shared" si="1649"/>
        <v/>
      </c>
      <c r="L839" s="145" t="str">
        <f t="shared" ref="L839" si="1650">IFERROR(IF(CEILING($H839*L807,1)=0,"",CEILING($H839*L807,1)),"")</f>
        <v/>
      </c>
      <c r="M839" s="145" t="str">
        <f t="shared" si="1649"/>
        <v/>
      </c>
      <c r="N839" s="145">
        <f t="shared" si="1649"/>
        <v>10</v>
      </c>
      <c r="O839" s="145">
        <f t="shared" si="1649"/>
        <v>10</v>
      </c>
      <c r="P839" s="145" t="str">
        <f t="shared" si="1649"/>
        <v/>
      </c>
      <c r="Q839" s="145">
        <f t="shared" si="1649"/>
        <v>2</v>
      </c>
      <c r="R839" s="167" t="str">
        <f t="shared" si="1649"/>
        <v/>
      </c>
    </row>
    <row r="840" spans="1:18" x14ac:dyDescent="0.2">
      <c r="A840" s="118">
        <v>29</v>
      </c>
      <c r="B840" s="75">
        <v>814</v>
      </c>
      <c r="C840" s="143"/>
      <c r="D840" s="144" t="s">
        <v>184</v>
      </c>
      <c r="E840" s="153">
        <f t="shared" si="1597"/>
        <v>100</v>
      </c>
      <c r="F840" s="153">
        <f t="shared" si="1598"/>
        <v>1</v>
      </c>
      <c r="G840" s="145">
        <f t="shared" si="1591"/>
        <v>48</v>
      </c>
      <c r="H840" s="160">
        <f t="shared" si="1594"/>
        <v>48</v>
      </c>
      <c r="I840" s="166" t="str">
        <f t="shared" ref="I840:R840" si="1651">IFERROR(IF(CEILING($H840*I807,1)=0,"",CEILING($H840*I807,1)),"")</f>
        <v/>
      </c>
      <c r="J840" s="145" t="str">
        <f t="shared" si="1651"/>
        <v/>
      </c>
      <c r="K840" s="145" t="str">
        <f t="shared" si="1651"/>
        <v/>
      </c>
      <c r="L840" s="145" t="str">
        <f t="shared" ref="L840" si="1652">IFERROR(IF(CEILING($H840*L807,1)=0,"",CEILING($H840*L807,1)),"")</f>
        <v/>
      </c>
      <c r="M840" s="145" t="str">
        <f t="shared" si="1651"/>
        <v/>
      </c>
      <c r="N840" s="145">
        <f t="shared" si="1651"/>
        <v>24</v>
      </c>
      <c r="O840" s="145">
        <f t="shared" si="1651"/>
        <v>24</v>
      </c>
      <c r="P840" s="145" t="str">
        <f t="shared" si="1651"/>
        <v/>
      </c>
      <c r="Q840" s="145">
        <f t="shared" si="1651"/>
        <v>5</v>
      </c>
      <c r="R840" s="167" t="str">
        <f t="shared" si="1651"/>
        <v/>
      </c>
    </row>
    <row r="841" spans="1:18" x14ac:dyDescent="0.2">
      <c r="A841" s="118">
        <v>30</v>
      </c>
      <c r="B841" s="75">
        <v>815</v>
      </c>
      <c r="C841" s="143"/>
      <c r="D841" s="144" t="s">
        <v>185</v>
      </c>
      <c r="E841" s="153">
        <f t="shared" si="1597"/>
        <v>100</v>
      </c>
      <c r="F841" s="153">
        <f t="shared" si="1598"/>
        <v>1</v>
      </c>
      <c r="G841" s="145">
        <f t="shared" si="1591"/>
        <v>80</v>
      </c>
      <c r="H841" s="160">
        <f t="shared" si="1594"/>
        <v>80</v>
      </c>
      <c r="I841" s="166" t="str">
        <f t="shared" ref="I841:R841" si="1653">IFERROR(IF(CEILING($H841*I807,1)=0,"",CEILING($H841*I807,1)),"")</f>
        <v/>
      </c>
      <c r="J841" s="145" t="str">
        <f t="shared" si="1653"/>
        <v/>
      </c>
      <c r="K841" s="145" t="str">
        <f t="shared" si="1653"/>
        <v/>
      </c>
      <c r="L841" s="145" t="str">
        <f t="shared" ref="L841" si="1654">IFERROR(IF(CEILING($H841*L807,1)=0,"",CEILING($H841*L807,1)),"")</f>
        <v/>
      </c>
      <c r="M841" s="145" t="str">
        <f t="shared" si="1653"/>
        <v/>
      </c>
      <c r="N841" s="145">
        <f t="shared" si="1653"/>
        <v>40</v>
      </c>
      <c r="O841" s="145">
        <f t="shared" si="1653"/>
        <v>40</v>
      </c>
      <c r="P841" s="145" t="str">
        <f t="shared" si="1653"/>
        <v/>
      </c>
      <c r="Q841" s="145">
        <f t="shared" si="1653"/>
        <v>9</v>
      </c>
      <c r="R841" s="167" t="str">
        <f t="shared" si="1653"/>
        <v/>
      </c>
    </row>
    <row r="842" spans="1:18" x14ac:dyDescent="0.2">
      <c r="A842" s="118">
        <v>31</v>
      </c>
      <c r="B842" s="75">
        <v>816</v>
      </c>
      <c r="C842" s="143"/>
      <c r="D842" s="144" t="s">
        <v>186</v>
      </c>
      <c r="E842" s="153">
        <f t="shared" si="1597"/>
        <v>100</v>
      </c>
      <c r="F842" s="153">
        <f t="shared" si="1598"/>
        <v>1</v>
      </c>
      <c r="G842" s="145">
        <f t="shared" si="1591"/>
        <v>32</v>
      </c>
      <c r="H842" s="160">
        <f t="shared" si="1594"/>
        <v>32</v>
      </c>
      <c r="I842" s="166" t="str">
        <f t="shared" ref="I842:R842" si="1655">IFERROR(IF(CEILING($H842*I807,1)=0,"",CEILING($H842*I807,1)),"")</f>
        <v/>
      </c>
      <c r="J842" s="145" t="str">
        <f t="shared" si="1655"/>
        <v/>
      </c>
      <c r="K842" s="145" t="str">
        <f t="shared" si="1655"/>
        <v/>
      </c>
      <c r="L842" s="145" t="str">
        <f t="shared" ref="L842" si="1656">IFERROR(IF(CEILING($H842*L807,1)=0,"",CEILING($H842*L807,1)),"")</f>
        <v/>
      </c>
      <c r="M842" s="145" t="str">
        <f t="shared" si="1655"/>
        <v/>
      </c>
      <c r="N842" s="145">
        <f t="shared" si="1655"/>
        <v>16</v>
      </c>
      <c r="O842" s="145">
        <f t="shared" si="1655"/>
        <v>16</v>
      </c>
      <c r="P842" s="145" t="str">
        <f t="shared" si="1655"/>
        <v/>
      </c>
      <c r="Q842" s="145">
        <f t="shared" si="1655"/>
        <v>4</v>
      </c>
      <c r="R842" s="167" t="str">
        <f t="shared" si="1655"/>
        <v/>
      </c>
    </row>
    <row r="843" spans="1:18" x14ac:dyDescent="0.2">
      <c r="A843" s="118">
        <v>32</v>
      </c>
      <c r="B843" s="75">
        <v>817</v>
      </c>
      <c r="C843" s="143"/>
      <c r="D843" s="144" t="s">
        <v>187</v>
      </c>
      <c r="E843" s="153">
        <f t="shared" si="1597"/>
        <v>100</v>
      </c>
      <c r="F843" s="153">
        <f t="shared" si="1598"/>
        <v>1</v>
      </c>
      <c r="G843" s="145">
        <f>E843*G802/E802</f>
        <v>64</v>
      </c>
      <c r="H843" s="160">
        <f t="shared" si="1594"/>
        <v>64</v>
      </c>
      <c r="I843" s="166" t="str">
        <f t="shared" ref="I843:R843" si="1657">IFERROR(IF(CEILING($H843*I807,1)=0,"",CEILING($H843*I807,1)),"")</f>
        <v/>
      </c>
      <c r="J843" s="145" t="str">
        <f t="shared" si="1657"/>
        <v/>
      </c>
      <c r="K843" s="145" t="str">
        <f t="shared" si="1657"/>
        <v/>
      </c>
      <c r="L843" s="145" t="str">
        <f t="shared" ref="L843" si="1658">IFERROR(IF(CEILING($H843*L807,1)=0,"",CEILING($H843*L807,1)),"")</f>
        <v/>
      </c>
      <c r="M843" s="145" t="str">
        <f t="shared" si="1657"/>
        <v/>
      </c>
      <c r="N843" s="145">
        <f t="shared" si="1657"/>
        <v>32</v>
      </c>
      <c r="O843" s="145">
        <f t="shared" si="1657"/>
        <v>32</v>
      </c>
      <c r="P843" s="145" t="str">
        <f t="shared" si="1657"/>
        <v/>
      </c>
      <c r="Q843" s="145">
        <f t="shared" si="1657"/>
        <v>7</v>
      </c>
      <c r="R843" s="167" t="str">
        <f t="shared" si="1657"/>
        <v/>
      </c>
    </row>
    <row r="844" spans="1:18" x14ac:dyDescent="0.2">
      <c r="A844" s="118">
        <v>33</v>
      </c>
      <c r="B844" s="75">
        <v>818</v>
      </c>
      <c r="C844" s="143"/>
      <c r="D844" s="144" t="s">
        <v>188</v>
      </c>
      <c r="E844" s="153">
        <f t="shared" si="1597"/>
        <v>100</v>
      </c>
      <c r="F844" s="153">
        <f t="shared" si="1598"/>
        <v>1</v>
      </c>
      <c r="G844" s="145">
        <f>E844*G803/E803</f>
        <v>48</v>
      </c>
      <c r="H844" s="160">
        <f t="shared" si="1594"/>
        <v>48</v>
      </c>
      <c r="I844" s="166" t="str">
        <f t="shared" ref="I844:R844" si="1659">IFERROR(IF(CEILING($H844*I807,1)=0,"",CEILING($H844*I807,1)),"")</f>
        <v/>
      </c>
      <c r="J844" s="145" t="str">
        <f t="shared" si="1659"/>
        <v/>
      </c>
      <c r="K844" s="145" t="str">
        <f t="shared" si="1659"/>
        <v/>
      </c>
      <c r="L844" s="145" t="str">
        <f t="shared" ref="L844" si="1660">IFERROR(IF(CEILING($H844*L807,1)=0,"",CEILING($H844*L807,1)),"")</f>
        <v/>
      </c>
      <c r="M844" s="145" t="str">
        <f t="shared" si="1659"/>
        <v/>
      </c>
      <c r="N844" s="145">
        <f t="shared" si="1659"/>
        <v>24</v>
      </c>
      <c r="O844" s="145">
        <f t="shared" si="1659"/>
        <v>24</v>
      </c>
      <c r="P844" s="145" t="str">
        <f t="shared" si="1659"/>
        <v/>
      </c>
      <c r="Q844" s="145">
        <f t="shared" si="1659"/>
        <v>5</v>
      </c>
      <c r="R844" s="167" t="str">
        <f t="shared" si="1659"/>
        <v/>
      </c>
    </row>
    <row r="845" spans="1:18" x14ac:dyDescent="0.2">
      <c r="A845" s="118">
        <v>34</v>
      </c>
      <c r="B845" s="75">
        <v>819</v>
      </c>
      <c r="C845" s="143"/>
      <c r="D845" s="144" t="s">
        <v>189</v>
      </c>
      <c r="E845" s="153">
        <f t="shared" si="1597"/>
        <v>100</v>
      </c>
      <c r="F845" s="153">
        <f t="shared" si="1598"/>
        <v>1</v>
      </c>
      <c r="G845" s="145">
        <f>E845*G804/E804</f>
        <v>12</v>
      </c>
      <c r="H845" s="160">
        <f t="shared" si="1594"/>
        <v>12</v>
      </c>
      <c r="I845" s="166" t="str">
        <f t="shared" ref="I845:R845" si="1661">IFERROR(IF(CEILING($H845*I807,1)=0,"",CEILING($H845*I807,1)),"")</f>
        <v/>
      </c>
      <c r="J845" s="145" t="str">
        <f t="shared" si="1661"/>
        <v/>
      </c>
      <c r="K845" s="145" t="str">
        <f t="shared" si="1661"/>
        <v/>
      </c>
      <c r="L845" s="145" t="str">
        <f t="shared" ref="L845" si="1662">IFERROR(IF(CEILING($H845*L807,1)=0,"",CEILING($H845*L807,1)),"")</f>
        <v/>
      </c>
      <c r="M845" s="145" t="str">
        <f t="shared" si="1661"/>
        <v/>
      </c>
      <c r="N845" s="145">
        <f t="shared" si="1661"/>
        <v>6</v>
      </c>
      <c r="O845" s="145">
        <f t="shared" si="1661"/>
        <v>6</v>
      </c>
      <c r="P845" s="145" t="str">
        <f t="shared" si="1661"/>
        <v/>
      </c>
      <c r="Q845" s="145">
        <f t="shared" si="1661"/>
        <v>2</v>
      </c>
      <c r="R845" s="167" t="str">
        <f t="shared" si="1661"/>
        <v/>
      </c>
    </row>
    <row r="846" spans="1:18" ht="13.5" thickBot="1" x14ac:dyDescent="0.25">
      <c r="A846" s="146">
        <v>35</v>
      </c>
      <c r="B846" s="75">
        <v>820</v>
      </c>
      <c r="C846" s="147"/>
      <c r="D846" s="148" t="s">
        <v>190</v>
      </c>
      <c r="E846" s="153">
        <f t="shared" si="1597"/>
        <v>100</v>
      </c>
      <c r="F846" s="153">
        <f t="shared" si="1598"/>
        <v>1</v>
      </c>
      <c r="G846" s="145">
        <f>E846*G805/E805</f>
        <v>24</v>
      </c>
      <c r="H846" s="160">
        <f t="shared" si="1594"/>
        <v>24</v>
      </c>
      <c r="I846" s="168" t="str">
        <f t="shared" ref="I846:R846" si="1663">IFERROR(IF(CEILING($H846*I807,1)=0,"",CEILING($H846*I807,1)),"")</f>
        <v/>
      </c>
      <c r="J846" s="169" t="str">
        <f t="shared" si="1663"/>
        <v/>
      </c>
      <c r="K846" s="169" t="str">
        <f t="shared" si="1663"/>
        <v/>
      </c>
      <c r="L846" s="169" t="str">
        <f t="shared" ref="L846" si="1664">IFERROR(IF(CEILING($H846*L807,1)=0,"",CEILING($H846*L807,1)),"")</f>
        <v/>
      </c>
      <c r="M846" s="169" t="str">
        <f t="shared" si="1663"/>
        <v/>
      </c>
      <c r="N846" s="169">
        <f t="shared" si="1663"/>
        <v>12</v>
      </c>
      <c r="O846" s="169">
        <f t="shared" si="1663"/>
        <v>12</v>
      </c>
      <c r="P846" s="169" t="str">
        <f t="shared" si="1663"/>
        <v/>
      </c>
      <c r="Q846" s="169">
        <f t="shared" si="1663"/>
        <v>3</v>
      </c>
      <c r="R846" s="170" t="str">
        <f t="shared" si="1663"/>
        <v/>
      </c>
    </row>
    <row r="847" spans="1:18" ht="13.5" thickBot="1" x14ac:dyDescent="0.25">
      <c r="A847" s="204" t="s">
        <v>50</v>
      </c>
      <c r="B847" s="214">
        <v>821</v>
      </c>
      <c r="C847" s="249" t="str">
        <f>Feature_Plan!E31</f>
        <v>Calibrateable ECU</v>
      </c>
      <c r="D847" s="207"/>
      <c r="E847" s="259">
        <v>70</v>
      </c>
      <c r="F847" s="259">
        <v>1.25</v>
      </c>
      <c r="G847" s="208"/>
      <c r="H847" s="209"/>
      <c r="I847" s="210" t="str">
        <f>IF(VLOOKUP($C847,Feature_Plan!$E$11:$R$40,Feature_Plan!I$1,0)=0,"",VLOOKUP($C847,Feature_Plan!$E$11:$R$40,Feature_Plan!I$1,0))</f>
        <v/>
      </c>
      <c r="J847" s="211" t="str">
        <f>IF(VLOOKUP($C847,Feature_Plan!$E$11:$R$40,Feature_Plan!J$1,0)=0,"",VLOOKUP($C847,Feature_Plan!$E$11:$R$40,Feature_Plan!J$1,0))</f>
        <v/>
      </c>
      <c r="K847" s="211" t="str">
        <f>IF(VLOOKUP($C847,Feature_Plan!$E$11:$R$40,Feature_Plan!K$1,0)=0,"",VLOOKUP($C847,Feature_Plan!$E$11:$R$40,Feature_Plan!K$1,0))</f>
        <v/>
      </c>
      <c r="L847" s="211" t="str">
        <f>IF(VLOOKUP($C847,Feature_Plan!$E$11:$R$40,Feature_Plan!L$1,0)=0,"",VLOOKUP($C847,Feature_Plan!$E$11:$R$40,Feature_Plan!L$1,0))</f>
        <v/>
      </c>
      <c r="M847" s="211" t="str">
        <f>IF(VLOOKUP($C847,Feature_Plan!$E$11:$R$40,Feature_Plan!M$1,0)=0,"",VLOOKUP($C847,Feature_Plan!$E$11:$R$40,Feature_Plan!M$1,0))</f>
        <v/>
      </c>
      <c r="N847" s="211">
        <f>IF(VLOOKUP($C847,Feature_Plan!$E$11:$R$40,Feature_Plan!N$1,0)=0,"",VLOOKUP($C847,Feature_Plan!$E$11:$R$40,Feature_Plan!N$1,0))</f>
        <v>0.5</v>
      </c>
      <c r="O847" s="211" t="str">
        <f>IF(VLOOKUP($C847,Feature_Plan!$E$11:$R$40,Feature_Plan!O$1,0)=0,"",VLOOKUP($C847,Feature_Plan!$E$11:$R$40,Feature_Plan!O$1,0))</f>
        <v/>
      </c>
      <c r="P847" s="211">
        <f>IF(VLOOKUP($C847,Feature_Plan!$E$11:$R$40,Feature_Plan!P$1,0)=0,"",VLOOKUP($C847,Feature_Plan!$E$11:$R$40,Feature_Plan!P$1,0))</f>
        <v>1</v>
      </c>
      <c r="Q847" s="211">
        <f>IF(VLOOKUP($C847,Feature_Plan!$E$11:$R$40,Feature_Plan!Q$1,0)=0,"",VLOOKUP($C847,Feature_Plan!$E$11:$R$40,Feature_Plan!Q$1,0))</f>
        <v>1.1000000000000001</v>
      </c>
      <c r="R847" s="212" t="str">
        <f>IF(VLOOKUP($C847,Feature_Plan!$E$11:$R$40,Feature_Plan!R$1,0)=0,"",VLOOKUP($C847,Feature_Plan!$E$11:$R$40,Feature_Plan!R$1,0))</f>
        <v/>
      </c>
    </row>
    <row r="848" spans="1:18" x14ac:dyDescent="0.2">
      <c r="A848" s="213" t="s">
        <v>154</v>
      </c>
      <c r="B848" s="214">
        <v>822</v>
      </c>
      <c r="C848" s="250"/>
      <c r="D848" s="216"/>
      <c r="E848" s="217"/>
      <c r="F848" s="216"/>
      <c r="G848" s="251"/>
      <c r="H848" s="252"/>
      <c r="I848" s="220" t="str">
        <f>IF(I847="","",I847)</f>
        <v/>
      </c>
      <c r="J848" s="218" t="str">
        <f>IF(J847="","",J847-(SUM($I848:I848)))</f>
        <v/>
      </c>
      <c r="K848" s="218" t="str">
        <f>IF(K847="","",K847-(SUM($I848:J848)))</f>
        <v/>
      </c>
      <c r="L848" s="218" t="str">
        <f>IF(L847="","",L847-(SUM($I848:K848)))</f>
        <v/>
      </c>
      <c r="M848" s="218" t="str">
        <f>IF(M847="","",M847-(SUM($I848:L848)))</f>
        <v/>
      </c>
      <c r="N848" s="218">
        <f>IF(N847="","",N847-(SUM($I848:M848)))</f>
        <v>0.5</v>
      </c>
      <c r="O848" s="218" t="str">
        <f>IF(O847="","",O847-(SUM($I848:N848)))</f>
        <v/>
      </c>
      <c r="P848" s="218">
        <f>IF(P847="","",P847-(SUM($I848:O848)))</f>
        <v>0.5</v>
      </c>
      <c r="Q848" s="218">
        <f>IF(Q847="","",Q847-(SUM($I848:P848)))</f>
        <v>0.10000000000000009</v>
      </c>
      <c r="R848" s="221" t="str">
        <f>IF(R847="","",R847-(SUM($I848:Q848)))</f>
        <v/>
      </c>
    </row>
    <row r="849" spans="1:19" ht="13.5" thickBot="1" x14ac:dyDescent="0.25">
      <c r="A849" s="222" t="s">
        <v>155</v>
      </c>
      <c r="B849" s="214">
        <v>823</v>
      </c>
      <c r="C849" s="223"/>
      <c r="D849" s="224"/>
      <c r="E849" s="225"/>
      <c r="F849" s="224"/>
      <c r="G849" s="226">
        <f>SUM(G853:G887)</f>
        <v>772.79999999999984</v>
      </c>
      <c r="H849" s="227">
        <f>SUM(H853:H887)</f>
        <v>966</v>
      </c>
      <c r="I849" s="228">
        <f>SUM(I853:I887)</f>
        <v>0</v>
      </c>
      <c r="J849" s="226">
        <f t="shared" ref="J849:R849" si="1665">SUM(J853:J887)</f>
        <v>0</v>
      </c>
      <c r="K849" s="226">
        <f t="shared" si="1665"/>
        <v>0</v>
      </c>
      <c r="L849" s="226">
        <f t="shared" ref="L849:M849" si="1666">SUM(L853:L887)</f>
        <v>0</v>
      </c>
      <c r="M849" s="226">
        <f t="shared" si="1666"/>
        <v>0</v>
      </c>
      <c r="N849" s="226">
        <f t="shared" si="1665"/>
        <v>490</v>
      </c>
      <c r="O849" s="226">
        <f t="shared" si="1665"/>
        <v>0</v>
      </c>
      <c r="P849" s="226">
        <f t="shared" si="1665"/>
        <v>490</v>
      </c>
      <c r="Q849" s="226">
        <f t="shared" si="1665"/>
        <v>120</v>
      </c>
      <c r="R849" s="229">
        <f t="shared" si="1665"/>
        <v>0</v>
      </c>
      <c r="S849" s="67">
        <f>SUM(I849:R849)</f>
        <v>1100</v>
      </c>
    </row>
    <row r="850" spans="1:19" x14ac:dyDescent="0.2">
      <c r="A850" s="230" t="s">
        <v>215</v>
      </c>
      <c r="B850" s="214">
        <v>824</v>
      </c>
      <c r="C850" s="262" t="str">
        <f>CONCATENATE(C847,"\",A850)</f>
        <v>Calibrateable ECU\Sys Eng</v>
      </c>
      <c r="D850" s="231"/>
      <c r="E850" s="232"/>
      <c r="F850" s="231"/>
      <c r="G850" s="233">
        <f>SUM(G853:G865)</f>
        <v>117.60000000000001</v>
      </c>
      <c r="H850" s="234">
        <f t="shared" ref="H850:R850" si="1667">SUM(H853:H865)</f>
        <v>147</v>
      </c>
      <c r="I850" s="235">
        <f t="shared" si="1667"/>
        <v>0</v>
      </c>
      <c r="J850" s="233">
        <f t="shared" si="1667"/>
        <v>0</v>
      </c>
      <c r="K850" s="233">
        <f t="shared" si="1667"/>
        <v>0</v>
      </c>
      <c r="L850" s="233">
        <f t="shared" ref="L850:M850" si="1668">SUM(L853:L865)</f>
        <v>0</v>
      </c>
      <c r="M850" s="233">
        <f t="shared" si="1668"/>
        <v>0</v>
      </c>
      <c r="N850" s="233">
        <f t="shared" si="1667"/>
        <v>79</v>
      </c>
      <c r="O850" s="233">
        <f t="shared" si="1667"/>
        <v>0</v>
      </c>
      <c r="P850" s="233">
        <f t="shared" si="1667"/>
        <v>79</v>
      </c>
      <c r="Q850" s="233">
        <f t="shared" si="1667"/>
        <v>23</v>
      </c>
      <c r="R850" s="236">
        <f t="shared" si="1667"/>
        <v>0</v>
      </c>
      <c r="S850" s="67">
        <f>SUM(I850:R850)</f>
        <v>181</v>
      </c>
    </row>
    <row r="851" spans="1:19" x14ac:dyDescent="0.2">
      <c r="A851" s="237" t="s">
        <v>216</v>
      </c>
      <c r="B851" s="214">
        <v>825</v>
      </c>
      <c r="C851" s="263" t="str">
        <f>CONCATENATE(C847,"\",A851)</f>
        <v>Calibrateable ECU\SW Dev</v>
      </c>
      <c r="D851" s="238"/>
      <c r="E851" s="239"/>
      <c r="F851" s="238"/>
      <c r="G851" s="240">
        <f>SUM(G866:G878)</f>
        <v>369.6</v>
      </c>
      <c r="H851" s="241">
        <f t="shared" ref="H851:R851" si="1669">SUM(H866:H878)</f>
        <v>462</v>
      </c>
      <c r="I851" s="242">
        <f t="shared" si="1669"/>
        <v>0</v>
      </c>
      <c r="J851" s="240">
        <f t="shared" si="1669"/>
        <v>0</v>
      </c>
      <c r="K851" s="240">
        <f t="shared" si="1669"/>
        <v>0</v>
      </c>
      <c r="L851" s="240">
        <f t="shared" ref="L851:M851" si="1670">SUM(L866:L878)</f>
        <v>0</v>
      </c>
      <c r="M851" s="240">
        <f t="shared" si="1670"/>
        <v>0</v>
      </c>
      <c r="N851" s="240">
        <f t="shared" si="1669"/>
        <v>231</v>
      </c>
      <c r="O851" s="240">
        <f t="shared" si="1669"/>
        <v>0</v>
      </c>
      <c r="P851" s="240">
        <f t="shared" si="1669"/>
        <v>231</v>
      </c>
      <c r="Q851" s="240">
        <f t="shared" si="1669"/>
        <v>55</v>
      </c>
      <c r="R851" s="243">
        <f t="shared" si="1669"/>
        <v>0</v>
      </c>
      <c r="S851" s="67">
        <f>SUM(I851:R851)</f>
        <v>517</v>
      </c>
    </row>
    <row r="852" spans="1:19" ht="13.5" thickBot="1" x14ac:dyDescent="0.25">
      <c r="A852" s="244" t="s">
        <v>92</v>
      </c>
      <c r="B852" s="214">
        <v>826</v>
      </c>
      <c r="C852" s="264" t="str">
        <f>CONCATENATE(C847,"\",A852)</f>
        <v>Calibrateable ECU\Testing</v>
      </c>
      <c r="D852" s="245"/>
      <c r="E852" s="246"/>
      <c r="F852" s="245"/>
      <c r="G852" s="247">
        <f>SUM(G879:G887)</f>
        <v>285.60000000000002</v>
      </c>
      <c r="H852" s="248">
        <f t="shared" ref="H852:R852" si="1671">SUM(H879:H887)</f>
        <v>357</v>
      </c>
      <c r="I852" s="242">
        <f t="shared" si="1671"/>
        <v>0</v>
      </c>
      <c r="J852" s="240">
        <f t="shared" si="1671"/>
        <v>0</v>
      </c>
      <c r="K852" s="240">
        <f t="shared" si="1671"/>
        <v>0</v>
      </c>
      <c r="L852" s="240">
        <f t="shared" ref="L852:M852" si="1672">SUM(L879:L887)</f>
        <v>0</v>
      </c>
      <c r="M852" s="240">
        <f t="shared" si="1672"/>
        <v>0</v>
      </c>
      <c r="N852" s="240">
        <f t="shared" si="1671"/>
        <v>180</v>
      </c>
      <c r="O852" s="240">
        <f t="shared" si="1671"/>
        <v>0</v>
      </c>
      <c r="P852" s="240">
        <f t="shared" si="1671"/>
        <v>180</v>
      </c>
      <c r="Q852" s="240">
        <f t="shared" si="1671"/>
        <v>42</v>
      </c>
      <c r="R852" s="243">
        <f t="shared" si="1671"/>
        <v>0</v>
      </c>
      <c r="S852" s="67">
        <f>SUM(I852:R852)</f>
        <v>402</v>
      </c>
    </row>
    <row r="853" spans="1:19" x14ac:dyDescent="0.2">
      <c r="A853" s="139">
        <v>1</v>
      </c>
      <c r="B853" s="75">
        <v>827</v>
      </c>
      <c r="C853" s="140"/>
      <c r="D853" s="141" t="s">
        <v>156</v>
      </c>
      <c r="E853" s="153">
        <f>E847</f>
        <v>70</v>
      </c>
      <c r="F853" s="153">
        <f>F847</f>
        <v>1.25</v>
      </c>
      <c r="G853" s="145">
        <f t="shared" ref="G853:G883" si="1673">E853*G812/E812</f>
        <v>5.6</v>
      </c>
      <c r="H853" s="160">
        <f>G853*F853</f>
        <v>7</v>
      </c>
      <c r="I853" s="164" t="str">
        <f>IFERROR(IF(CEILING($H853*I848,1)=0,"",CEILING($H853*I848,1)),"")</f>
        <v/>
      </c>
      <c r="J853" s="150" t="str">
        <f t="shared" ref="J853:R853" si="1674">IFERROR(IF(CEILING($H853*J848,1)=0,"",CEILING($H853*J848,1)),"")</f>
        <v/>
      </c>
      <c r="K853" s="150" t="str">
        <f t="shared" si="1674"/>
        <v/>
      </c>
      <c r="L853" s="150" t="str">
        <f t="shared" ref="L853" si="1675">IFERROR(IF(CEILING($H853*L848,1)=0,"",CEILING($H853*L848,1)),"")</f>
        <v/>
      </c>
      <c r="M853" s="150" t="str">
        <f t="shared" si="1674"/>
        <v/>
      </c>
      <c r="N853" s="150">
        <f t="shared" si="1674"/>
        <v>4</v>
      </c>
      <c r="O853" s="150" t="str">
        <f t="shared" si="1674"/>
        <v/>
      </c>
      <c r="P853" s="150">
        <f t="shared" si="1674"/>
        <v>4</v>
      </c>
      <c r="Q853" s="150">
        <f t="shared" si="1674"/>
        <v>1</v>
      </c>
      <c r="R853" s="165" t="str">
        <f t="shared" si="1674"/>
        <v/>
      </c>
    </row>
    <row r="854" spans="1:19" x14ac:dyDescent="0.2">
      <c r="A854" s="118">
        <v>2</v>
      </c>
      <c r="B854" s="75">
        <v>828</v>
      </c>
      <c r="C854" s="143"/>
      <c r="D854" s="144" t="s">
        <v>157</v>
      </c>
      <c r="E854" s="153">
        <f>E853</f>
        <v>70</v>
      </c>
      <c r="F854" s="153">
        <f>F853</f>
        <v>1.25</v>
      </c>
      <c r="G854" s="145">
        <f t="shared" si="1673"/>
        <v>11.2</v>
      </c>
      <c r="H854" s="160">
        <f t="shared" ref="H854:H887" si="1676">G854*F854</f>
        <v>14</v>
      </c>
      <c r="I854" s="166" t="str">
        <f>IFERROR(IF(CEILING($H854*I848,1)=0,"",CEILING($H854*I848,1)),"")</f>
        <v/>
      </c>
      <c r="J854" s="145" t="str">
        <f t="shared" ref="J854:R854" si="1677">IFERROR(IF(CEILING($H854*J848,1)=0,"",CEILING($H854*J848,1)),"")</f>
        <v/>
      </c>
      <c r="K854" s="145" t="str">
        <f t="shared" si="1677"/>
        <v/>
      </c>
      <c r="L854" s="145" t="str">
        <f t="shared" ref="L854" si="1678">IFERROR(IF(CEILING($H854*L848,1)=0,"",CEILING($H854*L848,1)),"")</f>
        <v/>
      </c>
      <c r="M854" s="145" t="str">
        <f t="shared" si="1677"/>
        <v/>
      </c>
      <c r="N854" s="145">
        <f t="shared" si="1677"/>
        <v>7</v>
      </c>
      <c r="O854" s="145" t="str">
        <f t="shared" si="1677"/>
        <v/>
      </c>
      <c r="P854" s="145">
        <f t="shared" si="1677"/>
        <v>7</v>
      </c>
      <c r="Q854" s="145">
        <f t="shared" si="1677"/>
        <v>2</v>
      </c>
      <c r="R854" s="167" t="str">
        <f t="shared" si="1677"/>
        <v/>
      </c>
    </row>
    <row r="855" spans="1:19" x14ac:dyDescent="0.2">
      <c r="A855" s="118">
        <v>3</v>
      </c>
      <c r="B855" s="75">
        <v>829</v>
      </c>
      <c r="C855" s="143"/>
      <c r="D855" s="144" t="s">
        <v>158</v>
      </c>
      <c r="E855" s="153">
        <f t="shared" ref="E855:E887" si="1679">E854</f>
        <v>70</v>
      </c>
      <c r="F855" s="153">
        <f t="shared" ref="F855:F887" si="1680">F854</f>
        <v>1.25</v>
      </c>
      <c r="G855" s="145">
        <f t="shared" si="1673"/>
        <v>2.8</v>
      </c>
      <c r="H855" s="160">
        <f t="shared" si="1676"/>
        <v>3.5</v>
      </c>
      <c r="I855" s="166" t="str">
        <f>IFERROR(IF(CEILING($H855*I848,1)=0,"",CEILING($H855*I848,1)),"")</f>
        <v/>
      </c>
      <c r="J855" s="145" t="str">
        <f t="shared" ref="J855:R855" si="1681">IFERROR(IF(CEILING($H855*J848,1)=0,"",CEILING($H855*J848,1)),"")</f>
        <v/>
      </c>
      <c r="K855" s="145" t="str">
        <f t="shared" si="1681"/>
        <v/>
      </c>
      <c r="L855" s="145" t="str">
        <f t="shared" ref="L855" si="1682">IFERROR(IF(CEILING($H855*L848,1)=0,"",CEILING($H855*L848,1)),"")</f>
        <v/>
      </c>
      <c r="M855" s="145" t="str">
        <f t="shared" si="1681"/>
        <v/>
      </c>
      <c r="N855" s="145">
        <f t="shared" si="1681"/>
        <v>2</v>
      </c>
      <c r="O855" s="145" t="str">
        <f t="shared" si="1681"/>
        <v/>
      </c>
      <c r="P855" s="145">
        <f t="shared" si="1681"/>
        <v>2</v>
      </c>
      <c r="Q855" s="145">
        <f t="shared" si="1681"/>
        <v>1</v>
      </c>
      <c r="R855" s="167" t="str">
        <f t="shared" si="1681"/>
        <v/>
      </c>
    </row>
    <row r="856" spans="1:19" x14ac:dyDescent="0.2">
      <c r="A856" s="118">
        <v>4</v>
      </c>
      <c r="B856" s="75">
        <v>830</v>
      </c>
      <c r="C856" s="143"/>
      <c r="D856" s="144" t="s">
        <v>159</v>
      </c>
      <c r="E856" s="153">
        <f t="shared" si="1679"/>
        <v>70</v>
      </c>
      <c r="F856" s="153">
        <f t="shared" si="1680"/>
        <v>1.25</v>
      </c>
      <c r="G856" s="145">
        <f t="shared" si="1673"/>
        <v>5.6</v>
      </c>
      <c r="H856" s="160">
        <f t="shared" si="1676"/>
        <v>7</v>
      </c>
      <c r="I856" s="166" t="str">
        <f>IFERROR(IF(CEILING($H856*I848,1)=0,"",CEILING($H856*I848,1)),"")</f>
        <v/>
      </c>
      <c r="J856" s="145" t="str">
        <f t="shared" ref="J856:R856" si="1683">IFERROR(IF(CEILING($H856*J848,1)=0,"",CEILING($H856*J848,1)),"")</f>
        <v/>
      </c>
      <c r="K856" s="145" t="str">
        <f t="shared" si="1683"/>
        <v/>
      </c>
      <c r="L856" s="145" t="str">
        <f t="shared" ref="L856" si="1684">IFERROR(IF(CEILING($H856*L848,1)=0,"",CEILING($H856*L848,1)),"")</f>
        <v/>
      </c>
      <c r="M856" s="145" t="str">
        <f t="shared" si="1683"/>
        <v/>
      </c>
      <c r="N856" s="145">
        <f t="shared" si="1683"/>
        <v>4</v>
      </c>
      <c r="O856" s="145" t="str">
        <f t="shared" si="1683"/>
        <v/>
      </c>
      <c r="P856" s="145">
        <f t="shared" si="1683"/>
        <v>4</v>
      </c>
      <c r="Q856" s="145">
        <f t="shared" si="1683"/>
        <v>1</v>
      </c>
      <c r="R856" s="167" t="str">
        <f t="shared" si="1683"/>
        <v/>
      </c>
    </row>
    <row r="857" spans="1:19" x14ac:dyDescent="0.2">
      <c r="A857" s="118">
        <v>5</v>
      </c>
      <c r="B857" s="75">
        <v>831</v>
      </c>
      <c r="C857" s="143"/>
      <c r="D857" s="144" t="s">
        <v>160</v>
      </c>
      <c r="E857" s="153">
        <f t="shared" si="1679"/>
        <v>70</v>
      </c>
      <c r="F857" s="153">
        <f t="shared" si="1680"/>
        <v>1.25</v>
      </c>
      <c r="G857" s="145">
        <f t="shared" si="1673"/>
        <v>2.8</v>
      </c>
      <c r="H857" s="160">
        <f t="shared" si="1676"/>
        <v>3.5</v>
      </c>
      <c r="I857" s="166" t="str">
        <f>IFERROR(IF(CEILING($H857*I848,1)=0,"",CEILING($H857*I848,1)),"")</f>
        <v/>
      </c>
      <c r="J857" s="145" t="str">
        <f t="shared" ref="J857:R857" si="1685">IFERROR(IF(CEILING($H857*J848,1)=0,"",CEILING($H857*J848,1)),"")</f>
        <v/>
      </c>
      <c r="K857" s="145" t="str">
        <f t="shared" si="1685"/>
        <v/>
      </c>
      <c r="L857" s="145" t="str">
        <f t="shared" ref="L857" si="1686">IFERROR(IF(CEILING($H857*L848,1)=0,"",CEILING($H857*L848,1)),"")</f>
        <v/>
      </c>
      <c r="M857" s="145" t="str">
        <f t="shared" si="1685"/>
        <v/>
      </c>
      <c r="N857" s="145">
        <f t="shared" si="1685"/>
        <v>2</v>
      </c>
      <c r="O857" s="145" t="str">
        <f t="shared" si="1685"/>
        <v/>
      </c>
      <c r="P857" s="145">
        <f t="shared" si="1685"/>
        <v>2</v>
      </c>
      <c r="Q857" s="145">
        <f t="shared" si="1685"/>
        <v>1</v>
      </c>
      <c r="R857" s="167" t="str">
        <f t="shared" si="1685"/>
        <v/>
      </c>
    </row>
    <row r="858" spans="1:19" x14ac:dyDescent="0.2">
      <c r="A858" s="118">
        <v>6</v>
      </c>
      <c r="B858" s="75">
        <v>832</v>
      </c>
      <c r="C858" s="143"/>
      <c r="D858" s="144" t="s">
        <v>161</v>
      </c>
      <c r="E858" s="153">
        <f t="shared" si="1679"/>
        <v>70</v>
      </c>
      <c r="F858" s="153">
        <f t="shared" si="1680"/>
        <v>1.25</v>
      </c>
      <c r="G858" s="145">
        <f t="shared" si="1673"/>
        <v>8.4</v>
      </c>
      <c r="H858" s="160">
        <f t="shared" si="1676"/>
        <v>10.5</v>
      </c>
      <c r="I858" s="166" t="str">
        <f>IFERROR(IF(CEILING($H858*I848,1)=0,"",CEILING($H858*I848,1)),"")</f>
        <v/>
      </c>
      <c r="J858" s="145" t="str">
        <f t="shared" ref="J858:R858" si="1687">IFERROR(IF(CEILING($H858*J848,1)=0,"",CEILING($H858*J848,1)),"")</f>
        <v/>
      </c>
      <c r="K858" s="145" t="str">
        <f t="shared" si="1687"/>
        <v/>
      </c>
      <c r="L858" s="145" t="str">
        <f t="shared" ref="L858" si="1688">IFERROR(IF(CEILING($H858*L848,1)=0,"",CEILING($H858*L848,1)),"")</f>
        <v/>
      </c>
      <c r="M858" s="145" t="str">
        <f t="shared" si="1687"/>
        <v/>
      </c>
      <c r="N858" s="145">
        <f t="shared" si="1687"/>
        <v>6</v>
      </c>
      <c r="O858" s="145" t="str">
        <f t="shared" si="1687"/>
        <v/>
      </c>
      <c r="P858" s="145">
        <f t="shared" si="1687"/>
        <v>6</v>
      </c>
      <c r="Q858" s="145">
        <f t="shared" si="1687"/>
        <v>2</v>
      </c>
      <c r="R858" s="167" t="str">
        <f t="shared" si="1687"/>
        <v/>
      </c>
    </row>
    <row r="859" spans="1:19" x14ac:dyDescent="0.2">
      <c r="A859" s="118">
        <v>7</v>
      </c>
      <c r="B859" s="75">
        <v>833</v>
      </c>
      <c r="C859" s="143"/>
      <c r="D859" s="144" t="s">
        <v>162</v>
      </c>
      <c r="E859" s="153">
        <f t="shared" si="1679"/>
        <v>70</v>
      </c>
      <c r="F859" s="153">
        <f t="shared" si="1680"/>
        <v>1.25</v>
      </c>
      <c r="G859" s="145">
        <f t="shared" si="1673"/>
        <v>5.6</v>
      </c>
      <c r="H859" s="160">
        <f t="shared" si="1676"/>
        <v>7</v>
      </c>
      <c r="I859" s="166" t="str">
        <f>IFERROR(IF(CEILING($H859*I848,1)=0,"",CEILING($H859*I848,1)),"")</f>
        <v/>
      </c>
      <c r="J859" s="145" t="str">
        <f t="shared" ref="J859:R859" si="1689">IFERROR(IF(CEILING($H859*J848,1)=0,"",CEILING($H859*J848,1)),"")</f>
        <v/>
      </c>
      <c r="K859" s="145" t="str">
        <f t="shared" si="1689"/>
        <v/>
      </c>
      <c r="L859" s="145" t="str">
        <f t="shared" ref="L859" si="1690">IFERROR(IF(CEILING($H859*L848,1)=0,"",CEILING($H859*L848,1)),"")</f>
        <v/>
      </c>
      <c r="M859" s="145" t="str">
        <f t="shared" si="1689"/>
        <v/>
      </c>
      <c r="N859" s="145">
        <f t="shared" si="1689"/>
        <v>4</v>
      </c>
      <c r="O859" s="145" t="str">
        <f t="shared" si="1689"/>
        <v/>
      </c>
      <c r="P859" s="145">
        <f t="shared" si="1689"/>
        <v>4</v>
      </c>
      <c r="Q859" s="145">
        <f t="shared" si="1689"/>
        <v>1</v>
      </c>
      <c r="R859" s="167" t="str">
        <f t="shared" si="1689"/>
        <v/>
      </c>
    </row>
    <row r="860" spans="1:19" x14ac:dyDescent="0.2">
      <c r="A860" s="118">
        <v>8</v>
      </c>
      <c r="B860" s="75">
        <v>834</v>
      </c>
      <c r="C860" s="143"/>
      <c r="D860" s="144" t="s">
        <v>163</v>
      </c>
      <c r="E860" s="153">
        <f t="shared" si="1679"/>
        <v>70</v>
      </c>
      <c r="F860" s="153">
        <f t="shared" si="1680"/>
        <v>1.25</v>
      </c>
      <c r="G860" s="145">
        <f t="shared" si="1673"/>
        <v>5.6</v>
      </c>
      <c r="H860" s="160">
        <f t="shared" si="1676"/>
        <v>7</v>
      </c>
      <c r="I860" s="166" t="str">
        <f>IFERROR(IF(CEILING($H860*I848,1)=0,"",CEILING($H860*I848,1)),"")</f>
        <v/>
      </c>
      <c r="J860" s="145" t="str">
        <f t="shared" ref="J860:R860" si="1691">IFERROR(IF(CEILING($H860*J848,1)=0,"",CEILING($H860*J848,1)),"")</f>
        <v/>
      </c>
      <c r="K860" s="145" t="str">
        <f t="shared" si="1691"/>
        <v/>
      </c>
      <c r="L860" s="145" t="str">
        <f t="shared" ref="L860" si="1692">IFERROR(IF(CEILING($H860*L848,1)=0,"",CEILING($H860*L848,1)),"")</f>
        <v/>
      </c>
      <c r="M860" s="145" t="str">
        <f t="shared" si="1691"/>
        <v/>
      </c>
      <c r="N860" s="145">
        <f t="shared" si="1691"/>
        <v>4</v>
      </c>
      <c r="O860" s="145" t="str">
        <f t="shared" si="1691"/>
        <v/>
      </c>
      <c r="P860" s="145">
        <f t="shared" si="1691"/>
        <v>4</v>
      </c>
      <c r="Q860" s="145">
        <f t="shared" si="1691"/>
        <v>1</v>
      </c>
      <c r="R860" s="167" t="str">
        <f t="shared" si="1691"/>
        <v/>
      </c>
    </row>
    <row r="861" spans="1:19" x14ac:dyDescent="0.2">
      <c r="A861" s="118">
        <v>9</v>
      </c>
      <c r="B861" s="75">
        <v>835</v>
      </c>
      <c r="C861" s="143"/>
      <c r="D861" s="144" t="s">
        <v>164</v>
      </c>
      <c r="E861" s="153">
        <f t="shared" si="1679"/>
        <v>70</v>
      </c>
      <c r="F861" s="153">
        <f t="shared" si="1680"/>
        <v>1.25</v>
      </c>
      <c r="G861" s="145">
        <f t="shared" si="1673"/>
        <v>2.8</v>
      </c>
      <c r="H861" s="160">
        <f t="shared" si="1676"/>
        <v>3.5</v>
      </c>
      <c r="I861" s="166" t="str">
        <f>IFERROR(IF(CEILING($H861*I848,1)=0,"",CEILING($H861*I848,1)),"")</f>
        <v/>
      </c>
      <c r="J861" s="145" t="str">
        <f t="shared" ref="J861:R861" si="1693">IFERROR(IF(CEILING($H861*J848,1)=0,"",CEILING($H861*J848,1)),"")</f>
        <v/>
      </c>
      <c r="K861" s="145" t="str">
        <f t="shared" si="1693"/>
        <v/>
      </c>
      <c r="L861" s="145" t="str">
        <f t="shared" ref="L861" si="1694">IFERROR(IF(CEILING($H861*L848,1)=0,"",CEILING($H861*L848,1)),"")</f>
        <v/>
      </c>
      <c r="M861" s="145" t="str">
        <f t="shared" si="1693"/>
        <v/>
      </c>
      <c r="N861" s="145">
        <f t="shared" si="1693"/>
        <v>2</v>
      </c>
      <c r="O861" s="145" t="str">
        <f t="shared" si="1693"/>
        <v/>
      </c>
      <c r="P861" s="145">
        <f t="shared" si="1693"/>
        <v>2</v>
      </c>
      <c r="Q861" s="145">
        <f t="shared" si="1693"/>
        <v>1</v>
      </c>
      <c r="R861" s="167" t="str">
        <f t="shared" si="1693"/>
        <v/>
      </c>
    </row>
    <row r="862" spans="1:19" x14ac:dyDescent="0.2">
      <c r="A862" s="118">
        <v>10</v>
      </c>
      <c r="B862" s="75">
        <v>836</v>
      </c>
      <c r="C862" s="143"/>
      <c r="D862" s="144" t="s">
        <v>165</v>
      </c>
      <c r="E862" s="153">
        <f t="shared" si="1679"/>
        <v>70</v>
      </c>
      <c r="F862" s="153">
        <f t="shared" si="1680"/>
        <v>1.25</v>
      </c>
      <c r="G862" s="145">
        <f t="shared" si="1673"/>
        <v>33.6</v>
      </c>
      <c r="H862" s="160">
        <f t="shared" si="1676"/>
        <v>42</v>
      </c>
      <c r="I862" s="166" t="str">
        <f>IFERROR(IF(CEILING($H862*I848,1)=0,"",CEILING($H862*I848,1)),"")</f>
        <v/>
      </c>
      <c r="J862" s="145" t="str">
        <f t="shared" ref="J862:R862" si="1695">IFERROR(IF(CEILING($H862*J848,1)=0,"",CEILING($H862*J848,1)),"")</f>
        <v/>
      </c>
      <c r="K862" s="145" t="str">
        <f t="shared" si="1695"/>
        <v/>
      </c>
      <c r="L862" s="145" t="str">
        <f t="shared" ref="L862" si="1696">IFERROR(IF(CEILING($H862*L848,1)=0,"",CEILING($H862*L848,1)),"")</f>
        <v/>
      </c>
      <c r="M862" s="145" t="str">
        <f t="shared" si="1695"/>
        <v/>
      </c>
      <c r="N862" s="145">
        <f t="shared" si="1695"/>
        <v>21</v>
      </c>
      <c r="O862" s="145" t="str">
        <f t="shared" si="1695"/>
        <v/>
      </c>
      <c r="P862" s="145">
        <f t="shared" si="1695"/>
        <v>21</v>
      </c>
      <c r="Q862" s="145">
        <f t="shared" si="1695"/>
        <v>5</v>
      </c>
      <c r="R862" s="167" t="str">
        <f t="shared" si="1695"/>
        <v/>
      </c>
    </row>
    <row r="863" spans="1:19" x14ac:dyDescent="0.2">
      <c r="A863" s="118">
        <v>11</v>
      </c>
      <c r="B863" s="75">
        <v>837</v>
      </c>
      <c r="C863" s="143"/>
      <c r="D863" s="144" t="s">
        <v>166</v>
      </c>
      <c r="E863" s="153">
        <f t="shared" si="1679"/>
        <v>70</v>
      </c>
      <c r="F863" s="153">
        <f t="shared" si="1680"/>
        <v>1.25</v>
      </c>
      <c r="G863" s="145">
        <f t="shared" si="1673"/>
        <v>8.4</v>
      </c>
      <c r="H863" s="160">
        <f t="shared" si="1676"/>
        <v>10.5</v>
      </c>
      <c r="I863" s="166" t="str">
        <f>IFERROR(IF(CEILING($H863*I848,1)=0,"",CEILING($H863*I848,1)),"")</f>
        <v/>
      </c>
      <c r="J863" s="145" t="str">
        <f t="shared" ref="J863:R863" si="1697">IFERROR(IF(CEILING($H863*J848,1)=0,"",CEILING($H863*J848,1)),"")</f>
        <v/>
      </c>
      <c r="K863" s="145" t="str">
        <f t="shared" si="1697"/>
        <v/>
      </c>
      <c r="L863" s="145" t="str">
        <f t="shared" ref="L863" si="1698">IFERROR(IF(CEILING($H863*L848,1)=0,"",CEILING($H863*L848,1)),"")</f>
        <v/>
      </c>
      <c r="M863" s="145" t="str">
        <f t="shared" si="1697"/>
        <v/>
      </c>
      <c r="N863" s="145">
        <f t="shared" si="1697"/>
        <v>6</v>
      </c>
      <c r="O863" s="145" t="str">
        <f t="shared" si="1697"/>
        <v/>
      </c>
      <c r="P863" s="145">
        <f t="shared" si="1697"/>
        <v>6</v>
      </c>
      <c r="Q863" s="145">
        <f t="shared" si="1697"/>
        <v>2</v>
      </c>
      <c r="R863" s="167" t="str">
        <f t="shared" si="1697"/>
        <v/>
      </c>
    </row>
    <row r="864" spans="1:19" x14ac:dyDescent="0.2">
      <c r="A864" s="118">
        <v>12</v>
      </c>
      <c r="B864" s="75">
        <v>838</v>
      </c>
      <c r="C864" s="143"/>
      <c r="D864" s="144" t="s">
        <v>167</v>
      </c>
      <c r="E864" s="153">
        <f t="shared" si="1679"/>
        <v>70</v>
      </c>
      <c r="F864" s="153">
        <f t="shared" si="1680"/>
        <v>1.25</v>
      </c>
      <c r="G864" s="145">
        <f t="shared" si="1673"/>
        <v>16.8</v>
      </c>
      <c r="H864" s="160">
        <f t="shared" si="1676"/>
        <v>21</v>
      </c>
      <c r="I864" s="166" t="str">
        <f>IFERROR(IF(CEILING($H864*I848,1)=0,"",CEILING($H864*I848,1)),"")</f>
        <v/>
      </c>
      <c r="J864" s="145" t="str">
        <f t="shared" ref="J864:R864" si="1699">IFERROR(IF(CEILING($H864*J848,1)=0,"",CEILING($H864*J848,1)),"")</f>
        <v/>
      </c>
      <c r="K864" s="145" t="str">
        <f t="shared" si="1699"/>
        <v/>
      </c>
      <c r="L864" s="145" t="str">
        <f t="shared" ref="L864" si="1700">IFERROR(IF(CEILING($H864*L848,1)=0,"",CEILING($H864*L848,1)),"")</f>
        <v/>
      </c>
      <c r="M864" s="145" t="str">
        <f t="shared" si="1699"/>
        <v/>
      </c>
      <c r="N864" s="145">
        <f t="shared" si="1699"/>
        <v>11</v>
      </c>
      <c r="O864" s="145" t="str">
        <f t="shared" si="1699"/>
        <v/>
      </c>
      <c r="P864" s="145">
        <f t="shared" si="1699"/>
        <v>11</v>
      </c>
      <c r="Q864" s="145">
        <f t="shared" si="1699"/>
        <v>3</v>
      </c>
      <c r="R864" s="167" t="str">
        <f t="shared" si="1699"/>
        <v/>
      </c>
    </row>
    <row r="865" spans="1:18" x14ac:dyDescent="0.2">
      <c r="A865" s="118">
        <v>13</v>
      </c>
      <c r="B865" s="75">
        <v>839</v>
      </c>
      <c r="C865" s="143"/>
      <c r="D865" s="144" t="s">
        <v>168</v>
      </c>
      <c r="E865" s="153">
        <f t="shared" si="1679"/>
        <v>70</v>
      </c>
      <c r="F865" s="153">
        <f t="shared" si="1680"/>
        <v>1.25</v>
      </c>
      <c r="G865" s="145">
        <f t="shared" si="1673"/>
        <v>8.4</v>
      </c>
      <c r="H865" s="160">
        <f t="shared" si="1676"/>
        <v>10.5</v>
      </c>
      <c r="I865" s="166" t="str">
        <f>IFERROR(IF(CEILING($H865*I848,1)=0,"",CEILING($H865*I848,1)),"")</f>
        <v/>
      </c>
      <c r="J865" s="145" t="str">
        <f t="shared" ref="J865:R865" si="1701">IFERROR(IF(CEILING($H865*J848,1)=0,"",CEILING($H865*J848,1)),"")</f>
        <v/>
      </c>
      <c r="K865" s="145" t="str">
        <f t="shared" si="1701"/>
        <v/>
      </c>
      <c r="L865" s="145" t="str">
        <f t="shared" ref="L865" si="1702">IFERROR(IF(CEILING($H865*L848,1)=0,"",CEILING($H865*L848,1)),"")</f>
        <v/>
      </c>
      <c r="M865" s="145" t="str">
        <f t="shared" si="1701"/>
        <v/>
      </c>
      <c r="N865" s="145">
        <f t="shared" si="1701"/>
        <v>6</v>
      </c>
      <c r="O865" s="145" t="str">
        <f t="shared" si="1701"/>
        <v/>
      </c>
      <c r="P865" s="145">
        <f t="shared" si="1701"/>
        <v>6</v>
      </c>
      <c r="Q865" s="145">
        <f t="shared" si="1701"/>
        <v>2</v>
      </c>
      <c r="R865" s="167" t="str">
        <f t="shared" si="1701"/>
        <v/>
      </c>
    </row>
    <row r="866" spans="1:18" x14ac:dyDescent="0.2">
      <c r="A866" s="118">
        <v>14</v>
      </c>
      <c r="B866" s="75">
        <v>840</v>
      </c>
      <c r="C866" s="143"/>
      <c r="D866" s="144" t="s">
        <v>169</v>
      </c>
      <c r="E866" s="153">
        <f t="shared" si="1679"/>
        <v>70</v>
      </c>
      <c r="F866" s="153">
        <f t="shared" si="1680"/>
        <v>1.25</v>
      </c>
      <c r="G866" s="145">
        <f t="shared" si="1673"/>
        <v>33.6</v>
      </c>
      <c r="H866" s="160">
        <f t="shared" si="1676"/>
        <v>42</v>
      </c>
      <c r="I866" s="166" t="str">
        <f>IFERROR(IF(CEILING($H866*I848,1)=0,"",CEILING($H866*I848,1)),"")</f>
        <v/>
      </c>
      <c r="J866" s="145" t="str">
        <f t="shared" ref="J866:R866" si="1703">IFERROR(IF(CEILING($H866*J848,1)=0,"",CEILING($H866*J848,1)),"")</f>
        <v/>
      </c>
      <c r="K866" s="145" t="str">
        <f t="shared" si="1703"/>
        <v/>
      </c>
      <c r="L866" s="145" t="str">
        <f t="shared" ref="L866" si="1704">IFERROR(IF(CEILING($H866*L848,1)=0,"",CEILING($H866*L848,1)),"")</f>
        <v/>
      </c>
      <c r="M866" s="145" t="str">
        <f t="shared" si="1703"/>
        <v/>
      </c>
      <c r="N866" s="145">
        <f t="shared" si="1703"/>
        <v>21</v>
      </c>
      <c r="O866" s="145" t="str">
        <f t="shared" si="1703"/>
        <v/>
      </c>
      <c r="P866" s="145">
        <f t="shared" si="1703"/>
        <v>21</v>
      </c>
      <c r="Q866" s="145">
        <f t="shared" si="1703"/>
        <v>5</v>
      </c>
      <c r="R866" s="167" t="str">
        <f t="shared" si="1703"/>
        <v/>
      </c>
    </row>
    <row r="867" spans="1:18" x14ac:dyDescent="0.2">
      <c r="A867" s="118">
        <v>15</v>
      </c>
      <c r="B867" s="75">
        <v>841</v>
      </c>
      <c r="C867" s="143"/>
      <c r="D867" s="144" t="s">
        <v>170</v>
      </c>
      <c r="E867" s="153">
        <f t="shared" si="1679"/>
        <v>70</v>
      </c>
      <c r="F867" s="153">
        <f t="shared" si="1680"/>
        <v>1.25</v>
      </c>
      <c r="G867" s="145">
        <f t="shared" si="1673"/>
        <v>11.2</v>
      </c>
      <c r="H867" s="160">
        <f t="shared" si="1676"/>
        <v>14</v>
      </c>
      <c r="I867" s="166" t="str">
        <f>IFERROR(IF(CEILING($H867*I848,1)=0,"",CEILING($H867*I848,1)),"")</f>
        <v/>
      </c>
      <c r="J867" s="145" t="str">
        <f t="shared" ref="J867:R867" si="1705">IFERROR(IF(CEILING($H867*J848,1)=0,"",CEILING($H867*J848,1)),"")</f>
        <v/>
      </c>
      <c r="K867" s="145" t="str">
        <f t="shared" si="1705"/>
        <v/>
      </c>
      <c r="L867" s="145" t="str">
        <f t="shared" ref="L867" si="1706">IFERROR(IF(CEILING($H867*L848,1)=0,"",CEILING($H867*L848,1)),"")</f>
        <v/>
      </c>
      <c r="M867" s="145" t="str">
        <f t="shared" si="1705"/>
        <v/>
      </c>
      <c r="N867" s="145">
        <f t="shared" si="1705"/>
        <v>7</v>
      </c>
      <c r="O867" s="145" t="str">
        <f t="shared" si="1705"/>
        <v/>
      </c>
      <c r="P867" s="145">
        <f t="shared" si="1705"/>
        <v>7</v>
      </c>
      <c r="Q867" s="145">
        <f t="shared" si="1705"/>
        <v>2</v>
      </c>
      <c r="R867" s="167" t="str">
        <f t="shared" si="1705"/>
        <v/>
      </c>
    </row>
    <row r="868" spans="1:18" x14ac:dyDescent="0.2">
      <c r="A868" s="118">
        <v>16</v>
      </c>
      <c r="B868" s="75">
        <v>842</v>
      </c>
      <c r="C868" s="143"/>
      <c r="D868" s="144" t="s">
        <v>171</v>
      </c>
      <c r="E868" s="153">
        <f t="shared" si="1679"/>
        <v>70</v>
      </c>
      <c r="F868" s="153">
        <f t="shared" si="1680"/>
        <v>1.25</v>
      </c>
      <c r="G868" s="145">
        <f t="shared" si="1673"/>
        <v>33.6</v>
      </c>
      <c r="H868" s="160">
        <f t="shared" si="1676"/>
        <v>42</v>
      </c>
      <c r="I868" s="166" t="str">
        <f t="shared" ref="I868:R868" si="1707">IFERROR(IF(CEILING($H868*I848,1)=0,"",CEILING($H868*I848,1)),"")</f>
        <v/>
      </c>
      <c r="J868" s="145" t="str">
        <f t="shared" si="1707"/>
        <v/>
      </c>
      <c r="K868" s="145" t="str">
        <f t="shared" si="1707"/>
        <v/>
      </c>
      <c r="L868" s="145" t="str">
        <f t="shared" ref="L868" si="1708">IFERROR(IF(CEILING($H868*L848,1)=0,"",CEILING($H868*L848,1)),"")</f>
        <v/>
      </c>
      <c r="M868" s="145" t="str">
        <f t="shared" si="1707"/>
        <v/>
      </c>
      <c r="N868" s="145">
        <f t="shared" si="1707"/>
        <v>21</v>
      </c>
      <c r="O868" s="145" t="str">
        <f t="shared" si="1707"/>
        <v/>
      </c>
      <c r="P868" s="145">
        <f t="shared" si="1707"/>
        <v>21</v>
      </c>
      <c r="Q868" s="145">
        <f t="shared" si="1707"/>
        <v>5</v>
      </c>
      <c r="R868" s="167" t="str">
        <f t="shared" si="1707"/>
        <v/>
      </c>
    </row>
    <row r="869" spans="1:18" x14ac:dyDescent="0.2">
      <c r="A869" s="118">
        <v>17</v>
      </c>
      <c r="B869" s="75">
        <v>843</v>
      </c>
      <c r="C869" s="143"/>
      <c r="D869" s="144" t="s">
        <v>172</v>
      </c>
      <c r="E869" s="153">
        <f t="shared" si="1679"/>
        <v>70</v>
      </c>
      <c r="F869" s="153">
        <f t="shared" si="1680"/>
        <v>1.25</v>
      </c>
      <c r="G869" s="145">
        <f t="shared" si="1673"/>
        <v>11.2</v>
      </c>
      <c r="H869" s="160">
        <f t="shared" si="1676"/>
        <v>14</v>
      </c>
      <c r="I869" s="166" t="str">
        <f t="shared" ref="I869:R869" si="1709">IFERROR(IF(CEILING($H869*I848,1)=0,"",CEILING($H869*I848,1)),"")</f>
        <v/>
      </c>
      <c r="J869" s="145" t="str">
        <f t="shared" si="1709"/>
        <v/>
      </c>
      <c r="K869" s="145" t="str">
        <f t="shared" si="1709"/>
        <v/>
      </c>
      <c r="L869" s="145" t="str">
        <f t="shared" ref="L869" si="1710">IFERROR(IF(CEILING($H869*L848,1)=0,"",CEILING($H869*L848,1)),"")</f>
        <v/>
      </c>
      <c r="M869" s="145" t="str">
        <f t="shared" si="1709"/>
        <v/>
      </c>
      <c r="N869" s="145">
        <f t="shared" si="1709"/>
        <v>7</v>
      </c>
      <c r="O869" s="145" t="str">
        <f t="shared" si="1709"/>
        <v/>
      </c>
      <c r="P869" s="145">
        <f t="shared" si="1709"/>
        <v>7</v>
      </c>
      <c r="Q869" s="145">
        <f t="shared" si="1709"/>
        <v>2</v>
      </c>
      <c r="R869" s="167" t="str">
        <f t="shared" si="1709"/>
        <v/>
      </c>
    </row>
    <row r="870" spans="1:18" x14ac:dyDescent="0.2">
      <c r="A870" s="118">
        <v>18</v>
      </c>
      <c r="B870" s="75">
        <v>844</v>
      </c>
      <c r="C870" s="143"/>
      <c r="D870" s="144" t="s">
        <v>173</v>
      </c>
      <c r="E870" s="153">
        <f t="shared" si="1679"/>
        <v>70</v>
      </c>
      <c r="F870" s="153">
        <f t="shared" si="1680"/>
        <v>1.25</v>
      </c>
      <c r="G870" s="145">
        <f t="shared" si="1673"/>
        <v>56</v>
      </c>
      <c r="H870" s="160">
        <f t="shared" si="1676"/>
        <v>70</v>
      </c>
      <c r="I870" s="166" t="str">
        <f t="shared" ref="I870:R870" si="1711">IFERROR(IF(CEILING($H870*I848,1)=0,"",CEILING($H870*I848,1)),"")</f>
        <v/>
      </c>
      <c r="J870" s="145" t="str">
        <f t="shared" si="1711"/>
        <v/>
      </c>
      <c r="K870" s="145" t="str">
        <f t="shared" si="1711"/>
        <v/>
      </c>
      <c r="L870" s="145" t="str">
        <f t="shared" ref="L870" si="1712">IFERROR(IF(CEILING($H870*L848,1)=0,"",CEILING($H870*L848,1)),"")</f>
        <v/>
      </c>
      <c r="M870" s="145" t="str">
        <f t="shared" si="1711"/>
        <v/>
      </c>
      <c r="N870" s="145">
        <f t="shared" si="1711"/>
        <v>35</v>
      </c>
      <c r="O870" s="145" t="str">
        <f t="shared" si="1711"/>
        <v/>
      </c>
      <c r="P870" s="145">
        <f t="shared" si="1711"/>
        <v>35</v>
      </c>
      <c r="Q870" s="145">
        <f t="shared" si="1711"/>
        <v>8</v>
      </c>
      <c r="R870" s="167" t="str">
        <f t="shared" si="1711"/>
        <v/>
      </c>
    </row>
    <row r="871" spans="1:18" x14ac:dyDescent="0.2">
      <c r="A871" s="118">
        <v>19</v>
      </c>
      <c r="B871" s="75">
        <v>845</v>
      </c>
      <c r="C871" s="143"/>
      <c r="D871" s="144" t="s">
        <v>174</v>
      </c>
      <c r="E871" s="153">
        <f t="shared" si="1679"/>
        <v>70</v>
      </c>
      <c r="F871" s="153">
        <f t="shared" si="1680"/>
        <v>1.25</v>
      </c>
      <c r="G871" s="145">
        <f t="shared" si="1673"/>
        <v>11.2</v>
      </c>
      <c r="H871" s="160">
        <f t="shared" si="1676"/>
        <v>14</v>
      </c>
      <c r="I871" s="166" t="str">
        <f t="shared" ref="I871:R871" si="1713">IFERROR(IF(CEILING($H871*I848,1)=0,"",CEILING($H871*I848,1)),"")</f>
        <v/>
      </c>
      <c r="J871" s="145" t="str">
        <f t="shared" si="1713"/>
        <v/>
      </c>
      <c r="K871" s="145" t="str">
        <f t="shared" si="1713"/>
        <v/>
      </c>
      <c r="L871" s="145" t="str">
        <f t="shared" ref="L871" si="1714">IFERROR(IF(CEILING($H871*L848,1)=0,"",CEILING($H871*L848,1)),"")</f>
        <v/>
      </c>
      <c r="M871" s="145" t="str">
        <f t="shared" si="1713"/>
        <v/>
      </c>
      <c r="N871" s="145">
        <f t="shared" si="1713"/>
        <v>7</v>
      </c>
      <c r="O871" s="145" t="str">
        <f t="shared" si="1713"/>
        <v/>
      </c>
      <c r="P871" s="145">
        <f t="shared" si="1713"/>
        <v>7</v>
      </c>
      <c r="Q871" s="145">
        <f t="shared" si="1713"/>
        <v>2</v>
      </c>
      <c r="R871" s="167" t="str">
        <f t="shared" si="1713"/>
        <v/>
      </c>
    </row>
    <row r="872" spans="1:18" x14ac:dyDescent="0.2">
      <c r="A872" s="118">
        <v>20</v>
      </c>
      <c r="B872" s="75">
        <v>846</v>
      </c>
      <c r="C872" s="143"/>
      <c r="D872" s="144" t="s">
        <v>175</v>
      </c>
      <c r="E872" s="153">
        <f t="shared" si="1679"/>
        <v>70</v>
      </c>
      <c r="F872" s="153">
        <f t="shared" si="1680"/>
        <v>1.25</v>
      </c>
      <c r="G872" s="145">
        <f t="shared" si="1673"/>
        <v>22.4</v>
      </c>
      <c r="H872" s="160">
        <f t="shared" si="1676"/>
        <v>28</v>
      </c>
      <c r="I872" s="166" t="str">
        <f t="shared" ref="I872:R872" si="1715">IFERROR(IF(CEILING($H872*I848,1)=0,"",CEILING($H872*I848,1)),"")</f>
        <v/>
      </c>
      <c r="J872" s="145" t="str">
        <f t="shared" si="1715"/>
        <v/>
      </c>
      <c r="K872" s="145" t="str">
        <f t="shared" si="1715"/>
        <v/>
      </c>
      <c r="L872" s="145" t="str">
        <f t="shared" ref="L872" si="1716">IFERROR(IF(CEILING($H872*L848,1)=0,"",CEILING($H872*L848,1)),"")</f>
        <v/>
      </c>
      <c r="M872" s="145" t="str">
        <f t="shared" si="1715"/>
        <v/>
      </c>
      <c r="N872" s="145">
        <f t="shared" si="1715"/>
        <v>14</v>
      </c>
      <c r="O872" s="145" t="str">
        <f t="shared" si="1715"/>
        <v/>
      </c>
      <c r="P872" s="145">
        <f t="shared" si="1715"/>
        <v>14</v>
      </c>
      <c r="Q872" s="145">
        <f t="shared" si="1715"/>
        <v>3</v>
      </c>
      <c r="R872" s="167" t="str">
        <f t="shared" si="1715"/>
        <v/>
      </c>
    </row>
    <row r="873" spans="1:18" x14ac:dyDescent="0.2">
      <c r="A873" s="118">
        <v>21</v>
      </c>
      <c r="B873" s="75">
        <v>847</v>
      </c>
      <c r="C873" s="143"/>
      <c r="D873" s="144" t="s">
        <v>176</v>
      </c>
      <c r="E873" s="153">
        <f t="shared" si="1679"/>
        <v>70</v>
      </c>
      <c r="F873" s="153">
        <f t="shared" si="1680"/>
        <v>1.25</v>
      </c>
      <c r="G873" s="145">
        <f t="shared" si="1673"/>
        <v>56</v>
      </c>
      <c r="H873" s="160">
        <f t="shared" si="1676"/>
        <v>70</v>
      </c>
      <c r="I873" s="166" t="str">
        <f t="shared" ref="I873:R873" si="1717">IFERROR(IF(CEILING($H873*I848,1)=0,"",CEILING($H873*I848,1)),"")</f>
        <v/>
      </c>
      <c r="J873" s="145" t="str">
        <f t="shared" si="1717"/>
        <v/>
      </c>
      <c r="K873" s="145" t="str">
        <f t="shared" si="1717"/>
        <v/>
      </c>
      <c r="L873" s="145" t="str">
        <f t="shared" ref="L873" si="1718">IFERROR(IF(CEILING($H873*L848,1)=0,"",CEILING($H873*L848,1)),"")</f>
        <v/>
      </c>
      <c r="M873" s="145" t="str">
        <f t="shared" si="1717"/>
        <v/>
      </c>
      <c r="N873" s="145">
        <f t="shared" si="1717"/>
        <v>35</v>
      </c>
      <c r="O873" s="145" t="str">
        <f t="shared" si="1717"/>
        <v/>
      </c>
      <c r="P873" s="145">
        <f t="shared" si="1717"/>
        <v>35</v>
      </c>
      <c r="Q873" s="145">
        <f t="shared" si="1717"/>
        <v>8</v>
      </c>
      <c r="R873" s="167" t="str">
        <f t="shared" si="1717"/>
        <v/>
      </c>
    </row>
    <row r="874" spans="1:18" x14ac:dyDescent="0.2">
      <c r="A874" s="118">
        <v>22</v>
      </c>
      <c r="B874" s="75">
        <v>848</v>
      </c>
      <c r="C874" s="143"/>
      <c r="D874" s="144" t="s">
        <v>177</v>
      </c>
      <c r="E874" s="153">
        <f t="shared" si="1679"/>
        <v>70</v>
      </c>
      <c r="F874" s="153">
        <f t="shared" si="1680"/>
        <v>1.25</v>
      </c>
      <c r="G874" s="145">
        <f t="shared" si="1673"/>
        <v>11.2</v>
      </c>
      <c r="H874" s="160">
        <f t="shared" si="1676"/>
        <v>14</v>
      </c>
      <c r="I874" s="166" t="str">
        <f t="shared" ref="I874:R874" si="1719">IFERROR(IF(CEILING($H874*I848,1)=0,"",CEILING($H874*I848,1)),"")</f>
        <v/>
      </c>
      <c r="J874" s="145" t="str">
        <f t="shared" si="1719"/>
        <v/>
      </c>
      <c r="K874" s="145" t="str">
        <f t="shared" si="1719"/>
        <v/>
      </c>
      <c r="L874" s="145" t="str">
        <f t="shared" ref="L874" si="1720">IFERROR(IF(CEILING($H874*L848,1)=0,"",CEILING($H874*L848,1)),"")</f>
        <v/>
      </c>
      <c r="M874" s="145" t="str">
        <f t="shared" si="1719"/>
        <v/>
      </c>
      <c r="N874" s="145">
        <f t="shared" si="1719"/>
        <v>7</v>
      </c>
      <c r="O874" s="145" t="str">
        <f t="shared" si="1719"/>
        <v/>
      </c>
      <c r="P874" s="145">
        <f t="shared" si="1719"/>
        <v>7</v>
      </c>
      <c r="Q874" s="145">
        <f t="shared" si="1719"/>
        <v>2</v>
      </c>
      <c r="R874" s="167" t="str">
        <f t="shared" si="1719"/>
        <v/>
      </c>
    </row>
    <row r="875" spans="1:18" x14ac:dyDescent="0.2">
      <c r="A875" s="118">
        <v>23</v>
      </c>
      <c r="B875" s="75">
        <v>849</v>
      </c>
      <c r="C875" s="143"/>
      <c r="D875" s="144" t="s">
        <v>178</v>
      </c>
      <c r="E875" s="153">
        <f t="shared" si="1679"/>
        <v>70</v>
      </c>
      <c r="F875" s="153">
        <f t="shared" si="1680"/>
        <v>1.25</v>
      </c>
      <c r="G875" s="145">
        <f t="shared" si="1673"/>
        <v>11.2</v>
      </c>
      <c r="H875" s="160">
        <f t="shared" si="1676"/>
        <v>14</v>
      </c>
      <c r="I875" s="166" t="str">
        <f t="shared" ref="I875:R875" si="1721">IFERROR(IF(CEILING($H875*I848,1)=0,"",CEILING($H875*I848,1)),"")</f>
        <v/>
      </c>
      <c r="J875" s="145" t="str">
        <f t="shared" si="1721"/>
        <v/>
      </c>
      <c r="K875" s="145" t="str">
        <f t="shared" si="1721"/>
        <v/>
      </c>
      <c r="L875" s="145" t="str">
        <f t="shared" ref="L875" si="1722">IFERROR(IF(CEILING($H875*L848,1)=0,"",CEILING($H875*L848,1)),"")</f>
        <v/>
      </c>
      <c r="M875" s="145" t="str">
        <f t="shared" si="1721"/>
        <v/>
      </c>
      <c r="N875" s="145">
        <f t="shared" si="1721"/>
        <v>7</v>
      </c>
      <c r="O875" s="145" t="str">
        <f t="shared" si="1721"/>
        <v/>
      </c>
      <c r="P875" s="145">
        <f t="shared" si="1721"/>
        <v>7</v>
      </c>
      <c r="Q875" s="145">
        <f t="shared" si="1721"/>
        <v>2</v>
      </c>
      <c r="R875" s="167" t="str">
        <f t="shared" si="1721"/>
        <v/>
      </c>
    </row>
    <row r="876" spans="1:18" x14ac:dyDescent="0.2">
      <c r="A876" s="118">
        <v>24</v>
      </c>
      <c r="B876" s="75">
        <v>850</v>
      </c>
      <c r="C876" s="143"/>
      <c r="D876" s="144" t="s">
        <v>179</v>
      </c>
      <c r="E876" s="153">
        <f t="shared" si="1679"/>
        <v>70</v>
      </c>
      <c r="F876" s="153">
        <f t="shared" si="1680"/>
        <v>1.25</v>
      </c>
      <c r="G876" s="145">
        <f t="shared" si="1673"/>
        <v>56</v>
      </c>
      <c r="H876" s="160">
        <f t="shared" si="1676"/>
        <v>70</v>
      </c>
      <c r="I876" s="166" t="str">
        <f t="shared" ref="I876:R876" si="1723">IFERROR(IF(CEILING($H876*I848,1)=0,"",CEILING($H876*I848,1)),"")</f>
        <v/>
      </c>
      <c r="J876" s="145" t="str">
        <f t="shared" si="1723"/>
        <v/>
      </c>
      <c r="K876" s="145" t="str">
        <f t="shared" si="1723"/>
        <v/>
      </c>
      <c r="L876" s="145" t="str">
        <f t="shared" ref="L876" si="1724">IFERROR(IF(CEILING($H876*L848,1)=0,"",CEILING($H876*L848,1)),"")</f>
        <v/>
      </c>
      <c r="M876" s="145" t="str">
        <f t="shared" si="1723"/>
        <v/>
      </c>
      <c r="N876" s="145">
        <f t="shared" si="1723"/>
        <v>35</v>
      </c>
      <c r="O876" s="145" t="str">
        <f t="shared" si="1723"/>
        <v/>
      </c>
      <c r="P876" s="145">
        <f t="shared" si="1723"/>
        <v>35</v>
      </c>
      <c r="Q876" s="145">
        <f t="shared" si="1723"/>
        <v>8</v>
      </c>
      <c r="R876" s="167" t="str">
        <f t="shared" si="1723"/>
        <v/>
      </c>
    </row>
    <row r="877" spans="1:18" x14ac:dyDescent="0.2">
      <c r="A877" s="118">
        <v>25</v>
      </c>
      <c r="B877" s="75">
        <v>851</v>
      </c>
      <c r="C877" s="143"/>
      <c r="D877" s="144" t="s">
        <v>180</v>
      </c>
      <c r="E877" s="153">
        <f t="shared" si="1679"/>
        <v>70</v>
      </c>
      <c r="F877" s="153">
        <f t="shared" si="1680"/>
        <v>1.25</v>
      </c>
      <c r="G877" s="145">
        <f t="shared" si="1673"/>
        <v>22.4</v>
      </c>
      <c r="H877" s="160">
        <f t="shared" si="1676"/>
        <v>28</v>
      </c>
      <c r="I877" s="166" t="str">
        <f t="shared" ref="I877:R877" si="1725">IFERROR(IF(CEILING($H877*I848,1)=0,"",CEILING($H877*I848,1)),"")</f>
        <v/>
      </c>
      <c r="J877" s="145" t="str">
        <f t="shared" si="1725"/>
        <v/>
      </c>
      <c r="K877" s="145" t="str">
        <f t="shared" si="1725"/>
        <v/>
      </c>
      <c r="L877" s="145" t="str">
        <f t="shared" ref="L877" si="1726">IFERROR(IF(CEILING($H877*L848,1)=0,"",CEILING($H877*L848,1)),"")</f>
        <v/>
      </c>
      <c r="M877" s="145" t="str">
        <f t="shared" si="1725"/>
        <v/>
      </c>
      <c r="N877" s="145">
        <f t="shared" si="1725"/>
        <v>14</v>
      </c>
      <c r="O877" s="145" t="str">
        <f t="shared" si="1725"/>
        <v/>
      </c>
      <c r="P877" s="145">
        <f t="shared" si="1725"/>
        <v>14</v>
      </c>
      <c r="Q877" s="145">
        <f t="shared" si="1725"/>
        <v>3</v>
      </c>
      <c r="R877" s="167" t="str">
        <f t="shared" si="1725"/>
        <v/>
      </c>
    </row>
    <row r="878" spans="1:18" x14ac:dyDescent="0.2">
      <c r="A878" s="118">
        <v>26</v>
      </c>
      <c r="B878" s="75">
        <v>852</v>
      </c>
      <c r="C878" s="143"/>
      <c r="D878" s="144" t="s">
        <v>181</v>
      </c>
      <c r="E878" s="153">
        <f t="shared" si="1679"/>
        <v>70</v>
      </c>
      <c r="F878" s="153">
        <f t="shared" si="1680"/>
        <v>1.25</v>
      </c>
      <c r="G878" s="145">
        <f t="shared" si="1673"/>
        <v>33.6</v>
      </c>
      <c r="H878" s="160">
        <f t="shared" si="1676"/>
        <v>42</v>
      </c>
      <c r="I878" s="166" t="str">
        <f t="shared" ref="I878:R878" si="1727">IFERROR(IF(CEILING($H878*I848,1)=0,"",CEILING($H878*I848,1)),"")</f>
        <v/>
      </c>
      <c r="J878" s="145" t="str">
        <f t="shared" si="1727"/>
        <v/>
      </c>
      <c r="K878" s="145" t="str">
        <f t="shared" si="1727"/>
        <v/>
      </c>
      <c r="L878" s="145" t="str">
        <f t="shared" ref="L878" si="1728">IFERROR(IF(CEILING($H878*L848,1)=0,"",CEILING($H878*L848,1)),"")</f>
        <v/>
      </c>
      <c r="M878" s="145" t="str">
        <f t="shared" si="1727"/>
        <v/>
      </c>
      <c r="N878" s="145">
        <f t="shared" si="1727"/>
        <v>21</v>
      </c>
      <c r="O878" s="145" t="str">
        <f t="shared" si="1727"/>
        <v/>
      </c>
      <c r="P878" s="145">
        <f t="shared" si="1727"/>
        <v>21</v>
      </c>
      <c r="Q878" s="145">
        <f t="shared" si="1727"/>
        <v>5</v>
      </c>
      <c r="R878" s="167" t="str">
        <f t="shared" si="1727"/>
        <v/>
      </c>
    </row>
    <row r="879" spans="1:18" x14ac:dyDescent="0.2">
      <c r="A879" s="118">
        <v>27</v>
      </c>
      <c r="B879" s="75">
        <v>853</v>
      </c>
      <c r="C879" s="143"/>
      <c r="D879" s="144" t="s">
        <v>182</v>
      </c>
      <c r="E879" s="153">
        <f t="shared" si="1679"/>
        <v>70</v>
      </c>
      <c r="F879" s="153">
        <f t="shared" si="1680"/>
        <v>1.25</v>
      </c>
      <c r="G879" s="145">
        <f t="shared" si="1673"/>
        <v>56</v>
      </c>
      <c r="H879" s="160">
        <f t="shared" si="1676"/>
        <v>70</v>
      </c>
      <c r="I879" s="166" t="str">
        <f t="shared" ref="I879:R879" si="1729">IFERROR(IF(CEILING($H879*I848,1)=0,"",CEILING($H879*I848,1)),"")</f>
        <v/>
      </c>
      <c r="J879" s="145" t="str">
        <f t="shared" si="1729"/>
        <v/>
      </c>
      <c r="K879" s="145" t="str">
        <f t="shared" si="1729"/>
        <v/>
      </c>
      <c r="L879" s="145" t="str">
        <f t="shared" ref="L879" si="1730">IFERROR(IF(CEILING($H879*L848,1)=0,"",CEILING($H879*L848,1)),"")</f>
        <v/>
      </c>
      <c r="M879" s="145" t="str">
        <f t="shared" si="1729"/>
        <v/>
      </c>
      <c r="N879" s="145">
        <f t="shared" si="1729"/>
        <v>35</v>
      </c>
      <c r="O879" s="145" t="str">
        <f t="shared" si="1729"/>
        <v/>
      </c>
      <c r="P879" s="145">
        <f t="shared" si="1729"/>
        <v>35</v>
      </c>
      <c r="Q879" s="145">
        <f t="shared" si="1729"/>
        <v>8</v>
      </c>
      <c r="R879" s="167" t="str">
        <f t="shared" si="1729"/>
        <v/>
      </c>
    </row>
    <row r="880" spans="1:18" x14ac:dyDescent="0.2">
      <c r="A880" s="118">
        <v>28</v>
      </c>
      <c r="B880" s="75">
        <v>854</v>
      </c>
      <c r="C880" s="143"/>
      <c r="D880" s="144" t="s">
        <v>183</v>
      </c>
      <c r="E880" s="153">
        <f t="shared" si="1679"/>
        <v>70</v>
      </c>
      <c r="F880" s="153">
        <f t="shared" si="1680"/>
        <v>1.25</v>
      </c>
      <c r="G880" s="145">
        <f t="shared" si="1673"/>
        <v>14</v>
      </c>
      <c r="H880" s="160">
        <f t="shared" si="1676"/>
        <v>17.5</v>
      </c>
      <c r="I880" s="166" t="str">
        <f t="shared" ref="I880:R880" si="1731">IFERROR(IF(CEILING($H880*I848,1)=0,"",CEILING($H880*I848,1)),"")</f>
        <v/>
      </c>
      <c r="J880" s="145" t="str">
        <f t="shared" si="1731"/>
        <v/>
      </c>
      <c r="K880" s="145" t="str">
        <f t="shared" si="1731"/>
        <v/>
      </c>
      <c r="L880" s="145" t="str">
        <f t="shared" ref="L880" si="1732">IFERROR(IF(CEILING($H880*L848,1)=0,"",CEILING($H880*L848,1)),"")</f>
        <v/>
      </c>
      <c r="M880" s="145" t="str">
        <f t="shared" si="1731"/>
        <v/>
      </c>
      <c r="N880" s="145">
        <f t="shared" si="1731"/>
        <v>9</v>
      </c>
      <c r="O880" s="145" t="str">
        <f t="shared" si="1731"/>
        <v/>
      </c>
      <c r="P880" s="145">
        <f t="shared" si="1731"/>
        <v>9</v>
      </c>
      <c r="Q880" s="145">
        <f t="shared" si="1731"/>
        <v>2</v>
      </c>
      <c r="R880" s="167" t="str">
        <f t="shared" si="1731"/>
        <v/>
      </c>
    </row>
    <row r="881" spans="1:19" x14ac:dyDescent="0.2">
      <c r="A881" s="118">
        <v>29</v>
      </c>
      <c r="B881" s="75">
        <v>855</v>
      </c>
      <c r="C881" s="143"/>
      <c r="D881" s="144" t="s">
        <v>184</v>
      </c>
      <c r="E881" s="153">
        <f t="shared" si="1679"/>
        <v>70</v>
      </c>
      <c r="F881" s="153">
        <f t="shared" si="1680"/>
        <v>1.25</v>
      </c>
      <c r="G881" s="145">
        <f t="shared" si="1673"/>
        <v>33.6</v>
      </c>
      <c r="H881" s="160">
        <f t="shared" si="1676"/>
        <v>42</v>
      </c>
      <c r="I881" s="166" t="str">
        <f t="shared" ref="I881:R881" si="1733">IFERROR(IF(CEILING($H881*I848,1)=0,"",CEILING($H881*I848,1)),"")</f>
        <v/>
      </c>
      <c r="J881" s="145" t="str">
        <f t="shared" si="1733"/>
        <v/>
      </c>
      <c r="K881" s="145" t="str">
        <f t="shared" si="1733"/>
        <v/>
      </c>
      <c r="L881" s="145" t="str">
        <f t="shared" ref="L881" si="1734">IFERROR(IF(CEILING($H881*L848,1)=0,"",CEILING($H881*L848,1)),"")</f>
        <v/>
      </c>
      <c r="M881" s="145" t="str">
        <f t="shared" si="1733"/>
        <v/>
      </c>
      <c r="N881" s="145">
        <f t="shared" si="1733"/>
        <v>21</v>
      </c>
      <c r="O881" s="145" t="str">
        <f t="shared" si="1733"/>
        <v/>
      </c>
      <c r="P881" s="145">
        <f t="shared" si="1733"/>
        <v>21</v>
      </c>
      <c r="Q881" s="145">
        <f t="shared" si="1733"/>
        <v>5</v>
      </c>
      <c r="R881" s="167" t="str">
        <f t="shared" si="1733"/>
        <v/>
      </c>
    </row>
    <row r="882" spans="1:19" x14ac:dyDescent="0.2">
      <c r="A882" s="118">
        <v>30</v>
      </c>
      <c r="B882" s="75">
        <v>856</v>
      </c>
      <c r="C882" s="143"/>
      <c r="D882" s="144" t="s">
        <v>185</v>
      </c>
      <c r="E882" s="153">
        <f t="shared" si="1679"/>
        <v>70</v>
      </c>
      <c r="F882" s="153">
        <f t="shared" si="1680"/>
        <v>1.25</v>
      </c>
      <c r="G882" s="145">
        <f t="shared" si="1673"/>
        <v>56</v>
      </c>
      <c r="H882" s="160">
        <f t="shared" si="1676"/>
        <v>70</v>
      </c>
      <c r="I882" s="166" t="str">
        <f t="shared" ref="I882:R882" si="1735">IFERROR(IF(CEILING($H882*I848,1)=0,"",CEILING($H882*I848,1)),"")</f>
        <v/>
      </c>
      <c r="J882" s="145" t="str">
        <f t="shared" si="1735"/>
        <v/>
      </c>
      <c r="K882" s="145" t="str">
        <f t="shared" si="1735"/>
        <v/>
      </c>
      <c r="L882" s="145" t="str">
        <f t="shared" ref="L882" si="1736">IFERROR(IF(CEILING($H882*L848,1)=0,"",CEILING($H882*L848,1)),"")</f>
        <v/>
      </c>
      <c r="M882" s="145" t="str">
        <f t="shared" si="1735"/>
        <v/>
      </c>
      <c r="N882" s="145">
        <f t="shared" si="1735"/>
        <v>35</v>
      </c>
      <c r="O882" s="145" t="str">
        <f t="shared" si="1735"/>
        <v/>
      </c>
      <c r="P882" s="145">
        <f t="shared" si="1735"/>
        <v>35</v>
      </c>
      <c r="Q882" s="145">
        <f t="shared" si="1735"/>
        <v>8</v>
      </c>
      <c r="R882" s="167" t="str">
        <f t="shared" si="1735"/>
        <v/>
      </c>
    </row>
    <row r="883" spans="1:19" x14ac:dyDescent="0.2">
      <c r="A883" s="118">
        <v>31</v>
      </c>
      <c r="B883" s="75">
        <v>857</v>
      </c>
      <c r="C883" s="143"/>
      <c r="D883" s="144" t="s">
        <v>186</v>
      </c>
      <c r="E883" s="153">
        <f t="shared" si="1679"/>
        <v>70</v>
      </c>
      <c r="F883" s="153">
        <f t="shared" si="1680"/>
        <v>1.25</v>
      </c>
      <c r="G883" s="145">
        <f t="shared" si="1673"/>
        <v>22.4</v>
      </c>
      <c r="H883" s="160">
        <f t="shared" si="1676"/>
        <v>28</v>
      </c>
      <c r="I883" s="166" t="str">
        <f t="shared" ref="I883:R883" si="1737">IFERROR(IF(CEILING($H883*I848,1)=0,"",CEILING($H883*I848,1)),"")</f>
        <v/>
      </c>
      <c r="J883" s="145" t="str">
        <f t="shared" si="1737"/>
        <v/>
      </c>
      <c r="K883" s="145" t="str">
        <f t="shared" si="1737"/>
        <v/>
      </c>
      <c r="L883" s="145" t="str">
        <f t="shared" ref="L883" si="1738">IFERROR(IF(CEILING($H883*L848,1)=0,"",CEILING($H883*L848,1)),"")</f>
        <v/>
      </c>
      <c r="M883" s="145" t="str">
        <f t="shared" si="1737"/>
        <v/>
      </c>
      <c r="N883" s="145">
        <f t="shared" si="1737"/>
        <v>14</v>
      </c>
      <c r="O883" s="145" t="str">
        <f t="shared" si="1737"/>
        <v/>
      </c>
      <c r="P883" s="145">
        <f t="shared" si="1737"/>
        <v>14</v>
      </c>
      <c r="Q883" s="145">
        <f t="shared" si="1737"/>
        <v>3</v>
      </c>
      <c r="R883" s="167" t="str">
        <f t="shared" si="1737"/>
        <v/>
      </c>
    </row>
    <row r="884" spans="1:19" x14ac:dyDescent="0.2">
      <c r="A884" s="118">
        <v>32</v>
      </c>
      <c r="B884" s="75">
        <v>858</v>
      </c>
      <c r="C884" s="143"/>
      <c r="D884" s="144" t="s">
        <v>187</v>
      </c>
      <c r="E884" s="153">
        <f t="shared" si="1679"/>
        <v>70</v>
      </c>
      <c r="F884" s="153">
        <f t="shared" si="1680"/>
        <v>1.25</v>
      </c>
      <c r="G884" s="145">
        <f>E884*G843/E843</f>
        <v>44.8</v>
      </c>
      <c r="H884" s="160">
        <f t="shared" si="1676"/>
        <v>56</v>
      </c>
      <c r="I884" s="166" t="str">
        <f t="shared" ref="I884:R884" si="1739">IFERROR(IF(CEILING($H884*I848,1)=0,"",CEILING($H884*I848,1)),"")</f>
        <v/>
      </c>
      <c r="J884" s="145" t="str">
        <f t="shared" si="1739"/>
        <v/>
      </c>
      <c r="K884" s="145" t="str">
        <f t="shared" si="1739"/>
        <v/>
      </c>
      <c r="L884" s="145" t="str">
        <f t="shared" ref="L884" si="1740">IFERROR(IF(CEILING($H884*L848,1)=0,"",CEILING($H884*L848,1)),"")</f>
        <v/>
      </c>
      <c r="M884" s="145" t="str">
        <f t="shared" si="1739"/>
        <v/>
      </c>
      <c r="N884" s="145">
        <f t="shared" si="1739"/>
        <v>28</v>
      </c>
      <c r="O884" s="145" t="str">
        <f t="shared" si="1739"/>
        <v/>
      </c>
      <c r="P884" s="145">
        <f t="shared" si="1739"/>
        <v>28</v>
      </c>
      <c r="Q884" s="145">
        <f t="shared" si="1739"/>
        <v>6</v>
      </c>
      <c r="R884" s="167" t="str">
        <f t="shared" si="1739"/>
        <v/>
      </c>
    </row>
    <row r="885" spans="1:19" x14ac:dyDescent="0.2">
      <c r="A885" s="118">
        <v>33</v>
      </c>
      <c r="B885" s="75">
        <v>859</v>
      </c>
      <c r="C885" s="143"/>
      <c r="D885" s="144" t="s">
        <v>188</v>
      </c>
      <c r="E885" s="153">
        <f t="shared" si="1679"/>
        <v>70</v>
      </c>
      <c r="F885" s="153">
        <f t="shared" si="1680"/>
        <v>1.25</v>
      </c>
      <c r="G885" s="145">
        <f>E885*G844/E844</f>
        <v>33.6</v>
      </c>
      <c r="H885" s="160">
        <f t="shared" si="1676"/>
        <v>42</v>
      </c>
      <c r="I885" s="166" t="str">
        <f t="shared" ref="I885:R885" si="1741">IFERROR(IF(CEILING($H885*I848,1)=0,"",CEILING($H885*I848,1)),"")</f>
        <v/>
      </c>
      <c r="J885" s="145" t="str">
        <f t="shared" si="1741"/>
        <v/>
      </c>
      <c r="K885" s="145" t="str">
        <f t="shared" si="1741"/>
        <v/>
      </c>
      <c r="L885" s="145" t="str">
        <f t="shared" ref="L885" si="1742">IFERROR(IF(CEILING($H885*L848,1)=0,"",CEILING($H885*L848,1)),"")</f>
        <v/>
      </c>
      <c r="M885" s="145" t="str">
        <f t="shared" si="1741"/>
        <v/>
      </c>
      <c r="N885" s="145">
        <f t="shared" si="1741"/>
        <v>21</v>
      </c>
      <c r="O885" s="145" t="str">
        <f t="shared" si="1741"/>
        <v/>
      </c>
      <c r="P885" s="145">
        <f t="shared" si="1741"/>
        <v>21</v>
      </c>
      <c r="Q885" s="145">
        <f t="shared" si="1741"/>
        <v>5</v>
      </c>
      <c r="R885" s="167" t="str">
        <f t="shared" si="1741"/>
        <v/>
      </c>
    </row>
    <row r="886" spans="1:19" x14ac:dyDescent="0.2">
      <c r="A886" s="118">
        <v>34</v>
      </c>
      <c r="B886" s="75">
        <v>860</v>
      </c>
      <c r="C886" s="143"/>
      <c r="D886" s="144" t="s">
        <v>189</v>
      </c>
      <c r="E886" s="153">
        <f t="shared" si="1679"/>
        <v>70</v>
      </c>
      <c r="F886" s="153">
        <f t="shared" si="1680"/>
        <v>1.25</v>
      </c>
      <c r="G886" s="145">
        <f>E886*G845/E845</f>
        <v>8.4</v>
      </c>
      <c r="H886" s="160">
        <f t="shared" si="1676"/>
        <v>10.5</v>
      </c>
      <c r="I886" s="166" t="str">
        <f t="shared" ref="I886:R886" si="1743">IFERROR(IF(CEILING($H886*I848,1)=0,"",CEILING($H886*I848,1)),"")</f>
        <v/>
      </c>
      <c r="J886" s="145" t="str">
        <f t="shared" si="1743"/>
        <v/>
      </c>
      <c r="K886" s="145" t="str">
        <f t="shared" si="1743"/>
        <v/>
      </c>
      <c r="L886" s="145" t="str">
        <f t="shared" ref="L886" si="1744">IFERROR(IF(CEILING($H886*L848,1)=0,"",CEILING($H886*L848,1)),"")</f>
        <v/>
      </c>
      <c r="M886" s="145" t="str">
        <f t="shared" si="1743"/>
        <v/>
      </c>
      <c r="N886" s="145">
        <f t="shared" si="1743"/>
        <v>6</v>
      </c>
      <c r="O886" s="145" t="str">
        <f t="shared" si="1743"/>
        <v/>
      </c>
      <c r="P886" s="145">
        <f t="shared" si="1743"/>
        <v>6</v>
      </c>
      <c r="Q886" s="145">
        <f t="shared" si="1743"/>
        <v>2</v>
      </c>
      <c r="R886" s="167" t="str">
        <f t="shared" si="1743"/>
        <v/>
      </c>
    </row>
    <row r="887" spans="1:19" ht="13.5" thickBot="1" x14ac:dyDescent="0.25">
      <c r="A887" s="146">
        <v>35</v>
      </c>
      <c r="B887" s="75">
        <v>861</v>
      </c>
      <c r="C887" s="147"/>
      <c r="D887" s="148" t="s">
        <v>190</v>
      </c>
      <c r="E887" s="153">
        <f t="shared" si="1679"/>
        <v>70</v>
      </c>
      <c r="F887" s="153">
        <f t="shared" si="1680"/>
        <v>1.25</v>
      </c>
      <c r="G887" s="145">
        <f>E887*G846/E846</f>
        <v>16.8</v>
      </c>
      <c r="H887" s="160">
        <f t="shared" si="1676"/>
        <v>21</v>
      </c>
      <c r="I887" s="168" t="str">
        <f t="shared" ref="I887:R887" si="1745">IFERROR(IF(CEILING($H887*I848,1)=0,"",CEILING($H887*I848,1)),"")</f>
        <v/>
      </c>
      <c r="J887" s="169" t="str">
        <f t="shared" si="1745"/>
        <v/>
      </c>
      <c r="K887" s="169" t="str">
        <f t="shared" si="1745"/>
        <v/>
      </c>
      <c r="L887" s="169" t="str">
        <f t="shared" ref="L887" si="1746">IFERROR(IF(CEILING($H887*L848,1)=0,"",CEILING($H887*L848,1)),"")</f>
        <v/>
      </c>
      <c r="M887" s="169" t="str">
        <f t="shared" si="1745"/>
        <v/>
      </c>
      <c r="N887" s="169">
        <f t="shared" si="1745"/>
        <v>11</v>
      </c>
      <c r="O887" s="169" t="str">
        <f t="shared" si="1745"/>
        <v/>
      </c>
      <c r="P887" s="169">
        <f t="shared" si="1745"/>
        <v>11</v>
      </c>
      <c r="Q887" s="169">
        <f t="shared" si="1745"/>
        <v>3</v>
      </c>
      <c r="R887" s="170" t="str">
        <f t="shared" si="1745"/>
        <v/>
      </c>
    </row>
    <row r="888" spans="1:19" ht="13.5" thickBot="1" x14ac:dyDescent="0.25">
      <c r="A888" s="204" t="s">
        <v>50</v>
      </c>
      <c r="B888" s="214">
        <v>862</v>
      </c>
      <c r="C888" s="249" t="str">
        <f>Feature_Plan!E32</f>
        <v xml:space="preserve">Variant handling </v>
      </c>
      <c r="D888" s="207"/>
      <c r="E888" s="259">
        <v>40</v>
      </c>
      <c r="F888" s="259">
        <v>1.5</v>
      </c>
      <c r="G888" s="208"/>
      <c r="H888" s="209"/>
      <c r="I888" s="210" t="str">
        <f>IF(VLOOKUP($C888,Feature_Plan!$E$11:$R$40,Feature_Plan!I$1,0)=0,"",VLOOKUP($C888,Feature_Plan!$E$11:$R$40,Feature_Plan!I$1,0))</f>
        <v/>
      </c>
      <c r="J888" s="211" t="str">
        <f>IF(VLOOKUP($C888,Feature_Plan!$E$11:$R$40,Feature_Plan!J$1,0)=0,"",VLOOKUP($C888,Feature_Plan!$E$11:$R$40,Feature_Plan!J$1,0))</f>
        <v/>
      </c>
      <c r="K888" s="211" t="str">
        <f>IF(VLOOKUP($C888,Feature_Plan!$E$11:$R$40,Feature_Plan!K$1,0)=0,"",VLOOKUP($C888,Feature_Plan!$E$11:$R$40,Feature_Plan!K$1,0))</f>
        <v/>
      </c>
      <c r="L888" s="211" t="str">
        <f>IF(VLOOKUP($C888,Feature_Plan!$E$11:$R$40,Feature_Plan!L$1,0)=0,"",VLOOKUP($C888,Feature_Plan!$E$11:$R$40,Feature_Plan!L$1,0))</f>
        <v/>
      </c>
      <c r="M888" s="211" t="str">
        <f>IF(VLOOKUP($C888,Feature_Plan!$E$11:$R$40,Feature_Plan!M$1,0)=0,"",VLOOKUP($C888,Feature_Plan!$E$11:$R$40,Feature_Plan!M$1,0))</f>
        <v/>
      </c>
      <c r="N888" s="211">
        <f>IF(VLOOKUP($C888,Feature_Plan!$E$11:$R$40,Feature_Plan!N$1,0)=0,"",VLOOKUP($C888,Feature_Plan!$E$11:$R$40,Feature_Plan!N$1,0))</f>
        <v>0.5</v>
      </c>
      <c r="O888" s="211" t="str">
        <f>IF(VLOOKUP($C888,Feature_Plan!$E$11:$R$40,Feature_Plan!O$1,0)=0,"",VLOOKUP($C888,Feature_Plan!$E$11:$R$40,Feature_Plan!O$1,0))</f>
        <v/>
      </c>
      <c r="P888" s="211">
        <f>IF(VLOOKUP($C888,Feature_Plan!$E$11:$R$40,Feature_Plan!P$1,0)=0,"",VLOOKUP($C888,Feature_Plan!$E$11:$R$40,Feature_Plan!P$1,0))</f>
        <v>1</v>
      </c>
      <c r="Q888" s="211">
        <f>IF(VLOOKUP($C888,Feature_Plan!$E$11:$R$40,Feature_Plan!Q$1,0)=0,"",VLOOKUP($C888,Feature_Plan!$E$11:$R$40,Feature_Plan!Q$1,0))</f>
        <v>1.1000000000000001</v>
      </c>
      <c r="R888" s="212" t="str">
        <f>IF(VLOOKUP($C888,Feature_Plan!$E$11:$R$40,Feature_Plan!R$1,0)=0,"",VLOOKUP($C888,Feature_Plan!$E$11:$R$40,Feature_Plan!R$1,0))</f>
        <v/>
      </c>
    </row>
    <row r="889" spans="1:19" x14ac:dyDescent="0.2">
      <c r="A889" s="213" t="s">
        <v>154</v>
      </c>
      <c r="B889" s="214">
        <v>863</v>
      </c>
      <c r="C889" s="250"/>
      <c r="D889" s="216"/>
      <c r="E889" s="217"/>
      <c r="F889" s="216"/>
      <c r="G889" s="251"/>
      <c r="H889" s="252"/>
      <c r="I889" s="220" t="str">
        <f>IF(I888="","",I888)</f>
        <v/>
      </c>
      <c r="J889" s="218" t="str">
        <f>IF(J888="","",J888-(SUM($I889:I889)))</f>
        <v/>
      </c>
      <c r="K889" s="218" t="str">
        <f>IF(K888="","",K888-(SUM($I889:J889)))</f>
        <v/>
      </c>
      <c r="L889" s="218" t="str">
        <f>IF(L888="","",L888-(SUM($I889:K889)))</f>
        <v/>
      </c>
      <c r="M889" s="218" t="str">
        <f>IF(M888="","",M888-(SUM($I889:L889)))</f>
        <v/>
      </c>
      <c r="N889" s="218">
        <f>IF(N888="","",N888-(SUM($I889:M889)))</f>
        <v>0.5</v>
      </c>
      <c r="O889" s="218" t="str">
        <f>IF(O888="","",O888-(SUM($I889:N889)))</f>
        <v/>
      </c>
      <c r="P889" s="218">
        <f>IF(P888="","",P888-(SUM($I889:O889)))</f>
        <v>0.5</v>
      </c>
      <c r="Q889" s="218">
        <f>IF(Q888="","",Q888-(SUM($I889:P889)))</f>
        <v>0.10000000000000009</v>
      </c>
      <c r="R889" s="221" t="str">
        <f>IF(R888="","",R888-(SUM($I889:Q889)))</f>
        <v/>
      </c>
    </row>
    <row r="890" spans="1:19" ht="13.5" thickBot="1" x14ac:dyDescent="0.25">
      <c r="A890" s="222" t="s">
        <v>155</v>
      </c>
      <c r="B890" s="214">
        <v>864</v>
      </c>
      <c r="C890" s="223"/>
      <c r="D890" s="224"/>
      <c r="E890" s="225"/>
      <c r="F890" s="224"/>
      <c r="G890" s="226">
        <f>SUM(G894:G928)</f>
        <v>441.60000000000008</v>
      </c>
      <c r="H890" s="227">
        <f>SUM(H894:H928)</f>
        <v>662.40000000000009</v>
      </c>
      <c r="I890" s="228">
        <f>SUM(I894:I928)</f>
        <v>0</v>
      </c>
      <c r="J890" s="226">
        <f t="shared" ref="J890:R890" si="1747">SUM(J894:J928)</f>
        <v>0</v>
      </c>
      <c r="K890" s="226">
        <f t="shared" si="1747"/>
        <v>0</v>
      </c>
      <c r="L890" s="226">
        <f t="shared" ref="L890:M890" si="1748">SUM(L894:L928)</f>
        <v>0</v>
      </c>
      <c r="M890" s="226">
        <f t="shared" si="1748"/>
        <v>0</v>
      </c>
      <c r="N890" s="226">
        <f t="shared" si="1747"/>
        <v>346</v>
      </c>
      <c r="O890" s="226">
        <f t="shared" si="1747"/>
        <v>0</v>
      </c>
      <c r="P890" s="226">
        <f t="shared" si="1747"/>
        <v>346</v>
      </c>
      <c r="Q890" s="226">
        <f t="shared" si="1747"/>
        <v>76</v>
      </c>
      <c r="R890" s="229">
        <f t="shared" si="1747"/>
        <v>0</v>
      </c>
      <c r="S890" s="67">
        <f>SUM(I890:R890)</f>
        <v>768</v>
      </c>
    </row>
    <row r="891" spans="1:19" x14ac:dyDescent="0.2">
      <c r="A891" s="230" t="s">
        <v>215</v>
      </c>
      <c r="B891" s="214">
        <v>865</v>
      </c>
      <c r="C891" s="262" t="str">
        <f>CONCATENATE(C888,"\",A891)</f>
        <v>Variant handling \Sys Eng</v>
      </c>
      <c r="D891" s="231"/>
      <c r="E891" s="232"/>
      <c r="F891" s="231"/>
      <c r="G891" s="233">
        <f>SUM(G894:G906)</f>
        <v>67.2</v>
      </c>
      <c r="H891" s="234">
        <f t="shared" ref="H891:R891" si="1749">SUM(H894:H906)</f>
        <v>100.8</v>
      </c>
      <c r="I891" s="235">
        <f t="shared" si="1749"/>
        <v>0</v>
      </c>
      <c r="J891" s="233">
        <f t="shared" si="1749"/>
        <v>0</v>
      </c>
      <c r="K891" s="233">
        <f t="shared" si="1749"/>
        <v>0</v>
      </c>
      <c r="L891" s="233">
        <f t="shared" ref="L891:M891" si="1750">SUM(L894:L906)</f>
        <v>0</v>
      </c>
      <c r="M891" s="233">
        <f t="shared" si="1750"/>
        <v>0</v>
      </c>
      <c r="N891" s="233">
        <f t="shared" si="1749"/>
        <v>58</v>
      </c>
      <c r="O891" s="233">
        <f t="shared" si="1749"/>
        <v>0</v>
      </c>
      <c r="P891" s="233">
        <f t="shared" si="1749"/>
        <v>58</v>
      </c>
      <c r="Q891" s="233">
        <f t="shared" si="1749"/>
        <v>16</v>
      </c>
      <c r="R891" s="236">
        <f t="shared" si="1749"/>
        <v>0</v>
      </c>
      <c r="S891" s="67">
        <f>SUM(I891:R891)</f>
        <v>132</v>
      </c>
    </row>
    <row r="892" spans="1:19" x14ac:dyDescent="0.2">
      <c r="A892" s="237" t="s">
        <v>216</v>
      </c>
      <c r="B892" s="214">
        <v>866</v>
      </c>
      <c r="C892" s="263" t="str">
        <f>CONCATENATE(C888,"\",A892)</f>
        <v>Variant handling \SW Dev</v>
      </c>
      <c r="D892" s="238"/>
      <c r="E892" s="239"/>
      <c r="F892" s="238"/>
      <c r="G892" s="240">
        <f>SUM(G907:G919)</f>
        <v>211.2</v>
      </c>
      <c r="H892" s="241">
        <f t="shared" ref="H892:R892" si="1751">SUM(H907:H919)</f>
        <v>316.79999999999995</v>
      </c>
      <c r="I892" s="242">
        <f t="shared" si="1751"/>
        <v>0</v>
      </c>
      <c r="J892" s="240">
        <f t="shared" si="1751"/>
        <v>0</v>
      </c>
      <c r="K892" s="240">
        <f t="shared" si="1751"/>
        <v>0</v>
      </c>
      <c r="L892" s="240">
        <f t="shared" ref="L892:M892" si="1752">SUM(L907:L919)</f>
        <v>0</v>
      </c>
      <c r="M892" s="240">
        <f t="shared" si="1752"/>
        <v>0</v>
      </c>
      <c r="N892" s="240">
        <f t="shared" si="1751"/>
        <v>162</v>
      </c>
      <c r="O892" s="240">
        <f t="shared" si="1751"/>
        <v>0</v>
      </c>
      <c r="P892" s="240">
        <f t="shared" si="1751"/>
        <v>162</v>
      </c>
      <c r="Q892" s="240">
        <f t="shared" si="1751"/>
        <v>33</v>
      </c>
      <c r="R892" s="243">
        <f t="shared" si="1751"/>
        <v>0</v>
      </c>
      <c r="S892" s="67">
        <f>SUM(I892:R892)</f>
        <v>357</v>
      </c>
    </row>
    <row r="893" spans="1:19" ht="13.5" thickBot="1" x14ac:dyDescent="0.25">
      <c r="A893" s="244" t="s">
        <v>92</v>
      </c>
      <c r="B893" s="214">
        <v>867</v>
      </c>
      <c r="C893" s="264" t="str">
        <f>CONCATENATE(C888,"\",A893)</f>
        <v>Variant handling \Testing</v>
      </c>
      <c r="D893" s="245"/>
      <c r="E893" s="246"/>
      <c r="F893" s="245"/>
      <c r="G893" s="247">
        <f>SUM(G920:G928)</f>
        <v>163.19999999999999</v>
      </c>
      <c r="H893" s="248">
        <f t="shared" ref="H893:R893" si="1753">SUM(H920:H928)</f>
        <v>244.79999999999998</v>
      </c>
      <c r="I893" s="242">
        <f t="shared" si="1753"/>
        <v>0</v>
      </c>
      <c r="J893" s="240">
        <f t="shared" si="1753"/>
        <v>0</v>
      </c>
      <c r="K893" s="240">
        <f t="shared" si="1753"/>
        <v>0</v>
      </c>
      <c r="L893" s="240">
        <f t="shared" ref="L893:M893" si="1754">SUM(L920:L928)</f>
        <v>0</v>
      </c>
      <c r="M893" s="240">
        <f t="shared" si="1754"/>
        <v>0</v>
      </c>
      <c r="N893" s="240">
        <f t="shared" si="1753"/>
        <v>126</v>
      </c>
      <c r="O893" s="240">
        <f t="shared" si="1753"/>
        <v>0</v>
      </c>
      <c r="P893" s="240">
        <f t="shared" si="1753"/>
        <v>126</v>
      </c>
      <c r="Q893" s="240">
        <f t="shared" si="1753"/>
        <v>27</v>
      </c>
      <c r="R893" s="243">
        <f t="shared" si="1753"/>
        <v>0</v>
      </c>
      <c r="S893" s="67">
        <f>SUM(I893:R893)</f>
        <v>279</v>
      </c>
    </row>
    <row r="894" spans="1:19" x14ac:dyDescent="0.2">
      <c r="A894" s="139">
        <v>1</v>
      </c>
      <c r="B894" s="75">
        <v>868</v>
      </c>
      <c r="C894" s="140"/>
      <c r="D894" s="141" t="s">
        <v>156</v>
      </c>
      <c r="E894" s="153">
        <f>E888</f>
        <v>40</v>
      </c>
      <c r="F894" s="153">
        <f>F888</f>
        <v>1.5</v>
      </c>
      <c r="G894" s="145">
        <f t="shared" ref="G894:G924" si="1755">E894*G853/E853</f>
        <v>3.2</v>
      </c>
      <c r="H894" s="160">
        <f>G894*F894</f>
        <v>4.8000000000000007</v>
      </c>
      <c r="I894" s="164" t="str">
        <f>IFERROR(IF(CEILING($H894*I889,1)=0,"",CEILING($H894*I889,1)),"")</f>
        <v/>
      </c>
      <c r="J894" s="150" t="str">
        <f t="shared" ref="J894:R894" si="1756">IFERROR(IF(CEILING($H894*J889,1)=0,"",CEILING($H894*J889,1)),"")</f>
        <v/>
      </c>
      <c r="K894" s="150" t="str">
        <f t="shared" si="1756"/>
        <v/>
      </c>
      <c r="L894" s="150" t="str">
        <f t="shared" ref="L894" si="1757">IFERROR(IF(CEILING($H894*L889,1)=0,"",CEILING($H894*L889,1)),"")</f>
        <v/>
      </c>
      <c r="M894" s="150" t="str">
        <f t="shared" si="1756"/>
        <v/>
      </c>
      <c r="N894" s="150">
        <f t="shared" si="1756"/>
        <v>3</v>
      </c>
      <c r="O894" s="150" t="str">
        <f t="shared" si="1756"/>
        <v/>
      </c>
      <c r="P894" s="150">
        <f t="shared" si="1756"/>
        <v>3</v>
      </c>
      <c r="Q894" s="150">
        <f t="shared" si="1756"/>
        <v>1</v>
      </c>
      <c r="R894" s="165" t="str">
        <f t="shared" si="1756"/>
        <v/>
      </c>
    </row>
    <row r="895" spans="1:19" x14ac:dyDescent="0.2">
      <c r="A895" s="118">
        <v>2</v>
      </c>
      <c r="B895" s="75">
        <v>869</v>
      </c>
      <c r="C895" s="143"/>
      <c r="D895" s="144" t="s">
        <v>157</v>
      </c>
      <c r="E895" s="153">
        <f>E894</f>
        <v>40</v>
      </c>
      <c r="F895" s="153">
        <f>F894</f>
        <v>1.5</v>
      </c>
      <c r="G895" s="145">
        <f t="shared" si="1755"/>
        <v>6.4</v>
      </c>
      <c r="H895" s="160">
        <f t="shared" ref="H895:H928" si="1758">G895*F895</f>
        <v>9.6000000000000014</v>
      </c>
      <c r="I895" s="166" t="str">
        <f>IFERROR(IF(CEILING($H895*I889,1)=0,"",CEILING($H895*I889,1)),"")</f>
        <v/>
      </c>
      <c r="J895" s="145" t="str">
        <f t="shared" ref="J895:R895" si="1759">IFERROR(IF(CEILING($H895*J889,1)=0,"",CEILING($H895*J889,1)),"")</f>
        <v/>
      </c>
      <c r="K895" s="145" t="str">
        <f t="shared" si="1759"/>
        <v/>
      </c>
      <c r="L895" s="145" t="str">
        <f t="shared" ref="L895" si="1760">IFERROR(IF(CEILING($H895*L889,1)=0,"",CEILING($H895*L889,1)),"")</f>
        <v/>
      </c>
      <c r="M895" s="145" t="str">
        <f t="shared" si="1759"/>
        <v/>
      </c>
      <c r="N895" s="145">
        <f t="shared" si="1759"/>
        <v>5</v>
      </c>
      <c r="O895" s="145" t="str">
        <f t="shared" si="1759"/>
        <v/>
      </c>
      <c r="P895" s="145">
        <f t="shared" si="1759"/>
        <v>5</v>
      </c>
      <c r="Q895" s="145">
        <f t="shared" si="1759"/>
        <v>1</v>
      </c>
      <c r="R895" s="167" t="str">
        <f t="shared" si="1759"/>
        <v/>
      </c>
    </row>
    <row r="896" spans="1:19" x14ac:dyDescent="0.2">
      <c r="A896" s="118">
        <v>3</v>
      </c>
      <c r="B896" s="75">
        <v>870</v>
      </c>
      <c r="C896" s="143"/>
      <c r="D896" s="144" t="s">
        <v>158</v>
      </c>
      <c r="E896" s="153">
        <f t="shared" ref="E896:E928" si="1761">E895</f>
        <v>40</v>
      </c>
      <c r="F896" s="153">
        <f t="shared" ref="F896:F928" si="1762">F895</f>
        <v>1.5</v>
      </c>
      <c r="G896" s="145">
        <f t="shared" si="1755"/>
        <v>1.6</v>
      </c>
      <c r="H896" s="160">
        <f t="shared" si="1758"/>
        <v>2.4000000000000004</v>
      </c>
      <c r="I896" s="166" t="str">
        <f>IFERROR(IF(CEILING($H896*I889,1)=0,"",CEILING($H896*I889,1)),"")</f>
        <v/>
      </c>
      <c r="J896" s="145" t="str">
        <f t="shared" ref="J896:R896" si="1763">IFERROR(IF(CEILING($H896*J889,1)=0,"",CEILING($H896*J889,1)),"")</f>
        <v/>
      </c>
      <c r="K896" s="145" t="str">
        <f t="shared" si="1763"/>
        <v/>
      </c>
      <c r="L896" s="145" t="str">
        <f t="shared" ref="L896" si="1764">IFERROR(IF(CEILING($H896*L889,1)=0,"",CEILING($H896*L889,1)),"")</f>
        <v/>
      </c>
      <c r="M896" s="145" t="str">
        <f t="shared" si="1763"/>
        <v/>
      </c>
      <c r="N896" s="145">
        <f t="shared" si="1763"/>
        <v>2</v>
      </c>
      <c r="O896" s="145" t="str">
        <f t="shared" si="1763"/>
        <v/>
      </c>
      <c r="P896" s="145">
        <f t="shared" si="1763"/>
        <v>2</v>
      </c>
      <c r="Q896" s="145">
        <f t="shared" si="1763"/>
        <v>1</v>
      </c>
      <c r="R896" s="167" t="str">
        <f t="shared" si="1763"/>
        <v/>
      </c>
    </row>
    <row r="897" spans="1:18" x14ac:dyDescent="0.2">
      <c r="A897" s="118">
        <v>4</v>
      </c>
      <c r="B897" s="75">
        <v>871</v>
      </c>
      <c r="C897" s="143"/>
      <c r="D897" s="144" t="s">
        <v>159</v>
      </c>
      <c r="E897" s="153">
        <f t="shared" si="1761"/>
        <v>40</v>
      </c>
      <c r="F897" s="153">
        <f t="shared" si="1762"/>
        <v>1.5</v>
      </c>
      <c r="G897" s="145">
        <f t="shared" si="1755"/>
        <v>3.2</v>
      </c>
      <c r="H897" s="160">
        <f t="shared" si="1758"/>
        <v>4.8000000000000007</v>
      </c>
      <c r="I897" s="166" t="str">
        <f>IFERROR(IF(CEILING($H897*I889,1)=0,"",CEILING($H897*I889,1)),"")</f>
        <v/>
      </c>
      <c r="J897" s="145" t="str">
        <f t="shared" ref="J897:R897" si="1765">IFERROR(IF(CEILING($H897*J889,1)=0,"",CEILING($H897*J889,1)),"")</f>
        <v/>
      </c>
      <c r="K897" s="145" t="str">
        <f t="shared" si="1765"/>
        <v/>
      </c>
      <c r="L897" s="145" t="str">
        <f t="shared" ref="L897" si="1766">IFERROR(IF(CEILING($H897*L889,1)=0,"",CEILING($H897*L889,1)),"")</f>
        <v/>
      </c>
      <c r="M897" s="145" t="str">
        <f t="shared" si="1765"/>
        <v/>
      </c>
      <c r="N897" s="145">
        <f t="shared" si="1765"/>
        <v>3</v>
      </c>
      <c r="O897" s="145" t="str">
        <f t="shared" si="1765"/>
        <v/>
      </c>
      <c r="P897" s="145">
        <f t="shared" si="1765"/>
        <v>3</v>
      </c>
      <c r="Q897" s="145">
        <f t="shared" si="1765"/>
        <v>1</v>
      </c>
      <c r="R897" s="167" t="str">
        <f t="shared" si="1765"/>
        <v/>
      </c>
    </row>
    <row r="898" spans="1:18" x14ac:dyDescent="0.2">
      <c r="A898" s="118">
        <v>5</v>
      </c>
      <c r="B898" s="75">
        <v>872</v>
      </c>
      <c r="C898" s="143"/>
      <c r="D898" s="144" t="s">
        <v>160</v>
      </c>
      <c r="E898" s="153">
        <f t="shared" si="1761"/>
        <v>40</v>
      </c>
      <c r="F898" s="153">
        <f t="shared" si="1762"/>
        <v>1.5</v>
      </c>
      <c r="G898" s="145">
        <f t="shared" si="1755"/>
        <v>1.6</v>
      </c>
      <c r="H898" s="160">
        <f t="shared" si="1758"/>
        <v>2.4000000000000004</v>
      </c>
      <c r="I898" s="166" t="str">
        <f>IFERROR(IF(CEILING($H898*I889,1)=0,"",CEILING($H898*I889,1)),"")</f>
        <v/>
      </c>
      <c r="J898" s="145" t="str">
        <f t="shared" ref="J898:R898" si="1767">IFERROR(IF(CEILING($H898*J889,1)=0,"",CEILING($H898*J889,1)),"")</f>
        <v/>
      </c>
      <c r="K898" s="145" t="str">
        <f t="shared" si="1767"/>
        <v/>
      </c>
      <c r="L898" s="145" t="str">
        <f t="shared" ref="L898" si="1768">IFERROR(IF(CEILING($H898*L889,1)=0,"",CEILING($H898*L889,1)),"")</f>
        <v/>
      </c>
      <c r="M898" s="145" t="str">
        <f t="shared" si="1767"/>
        <v/>
      </c>
      <c r="N898" s="145">
        <f t="shared" si="1767"/>
        <v>2</v>
      </c>
      <c r="O898" s="145" t="str">
        <f t="shared" si="1767"/>
        <v/>
      </c>
      <c r="P898" s="145">
        <f t="shared" si="1767"/>
        <v>2</v>
      </c>
      <c r="Q898" s="145">
        <f t="shared" si="1767"/>
        <v>1</v>
      </c>
      <c r="R898" s="167" t="str">
        <f t="shared" si="1767"/>
        <v/>
      </c>
    </row>
    <row r="899" spans="1:18" x14ac:dyDescent="0.2">
      <c r="A899" s="118">
        <v>6</v>
      </c>
      <c r="B899" s="75">
        <v>873</v>
      </c>
      <c r="C899" s="143"/>
      <c r="D899" s="144" t="s">
        <v>161</v>
      </c>
      <c r="E899" s="153">
        <f t="shared" si="1761"/>
        <v>40</v>
      </c>
      <c r="F899" s="153">
        <f t="shared" si="1762"/>
        <v>1.5</v>
      </c>
      <c r="G899" s="145">
        <f t="shared" si="1755"/>
        <v>4.8</v>
      </c>
      <c r="H899" s="160">
        <f t="shared" si="1758"/>
        <v>7.1999999999999993</v>
      </c>
      <c r="I899" s="166" t="str">
        <f>IFERROR(IF(CEILING($H899*I889,1)=0,"",CEILING($H899*I889,1)),"")</f>
        <v/>
      </c>
      <c r="J899" s="145" t="str">
        <f t="shared" ref="J899:R899" si="1769">IFERROR(IF(CEILING($H899*J889,1)=0,"",CEILING($H899*J889,1)),"")</f>
        <v/>
      </c>
      <c r="K899" s="145" t="str">
        <f t="shared" si="1769"/>
        <v/>
      </c>
      <c r="L899" s="145" t="str">
        <f t="shared" ref="L899" si="1770">IFERROR(IF(CEILING($H899*L889,1)=0,"",CEILING($H899*L889,1)),"")</f>
        <v/>
      </c>
      <c r="M899" s="145" t="str">
        <f t="shared" si="1769"/>
        <v/>
      </c>
      <c r="N899" s="145">
        <f t="shared" si="1769"/>
        <v>4</v>
      </c>
      <c r="O899" s="145" t="str">
        <f t="shared" si="1769"/>
        <v/>
      </c>
      <c r="P899" s="145">
        <f t="shared" si="1769"/>
        <v>4</v>
      </c>
      <c r="Q899" s="145">
        <f t="shared" si="1769"/>
        <v>1</v>
      </c>
      <c r="R899" s="167" t="str">
        <f t="shared" si="1769"/>
        <v/>
      </c>
    </row>
    <row r="900" spans="1:18" x14ac:dyDescent="0.2">
      <c r="A900" s="118">
        <v>7</v>
      </c>
      <c r="B900" s="75">
        <v>874</v>
      </c>
      <c r="C900" s="143"/>
      <c r="D900" s="144" t="s">
        <v>162</v>
      </c>
      <c r="E900" s="153">
        <f t="shared" si="1761"/>
        <v>40</v>
      </c>
      <c r="F900" s="153">
        <f t="shared" si="1762"/>
        <v>1.5</v>
      </c>
      <c r="G900" s="145">
        <f t="shared" si="1755"/>
        <v>3.2</v>
      </c>
      <c r="H900" s="160">
        <f t="shared" si="1758"/>
        <v>4.8000000000000007</v>
      </c>
      <c r="I900" s="166" t="str">
        <f>IFERROR(IF(CEILING($H900*I889,1)=0,"",CEILING($H900*I889,1)),"")</f>
        <v/>
      </c>
      <c r="J900" s="145" t="str">
        <f t="shared" ref="J900:R900" si="1771">IFERROR(IF(CEILING($H900*J889,1)=0,"",CEILING($H900*J889,1)),"")</f>
        <v/>
      </c>
      <c r="K900" s="145" t="str">
        <f t="shared" si="1771"/>
        <v/>
      </c>
      <c r="L900" s="145" t="str">
        <f t="shared" ref="L900" si="1772">IFERROR(IF(CEILING($H900*L889,1)=0,"",CEILING($H900*L889,1)),"")</f>
        <v/>
      </c>
      <c r="M900" s="145" t="str">
        <f t="shared" si="1771"/>
        <v/>
      </c>
      <c r="N900" s="145">
        <f t="shared" si="1771"/>
        <v>3</v>
      </c>
      <c r="O900" s="145" t="str">
        <f t="shared" si="1771"/>
        <v/>
      </c>
      <c r="P900" s="145">
        <f t="shared" si="1771"/>
        <v>3</v>
      </c>
      <c r="Q900" s="145">
        <f t="shared" si="1771"/>
        <v>1</v>
      </c>
      <c r="R900" s="167" t="str">
        <f t="shared" si="1771"/>
        <v/>
      </c>
    </row>
    <row r="901" spans="1:18" x14ac:dyDescent="0.2">
      <c r="A901" s="118">
        <v>8</v>
      </c>
      <c r="B901" s="75">
        <v>875</v>
      </c>
      <c r="C901" s="143"/>
      <c r="D901" s="144" t="s">
        <v>163</v>
      </c>
      <c r="E901" s="153">
        <f t="shared" si="1761"/>
        <v>40</v>
      </c>
      <c r="F901" s="153">
        <f t="shared" si="1762"/>
        <v>1.5</v>
      </c>
      <c r="G901" s="145">
        <f t="shared" si="1755"/>
        <v>3.2</v>
      </c>
      <c r="H901" s="160">
        <f t="shared" si="1758"/>
        <v>4.8000000000000007</v>
      </c>
      <c r="I901" s="166" t="str">
        <f>IFERROR(IF(CEILING($H901*I889,1)=0,"",CEILING($H901*I889,1)),"")</f>
        <v/>
      </c>
      <c r="J901" s="145" t="str">
        <f t="shared" ref="J901:R901" si="1773">IFERROR(IF(CEILING($H901*J889,1)=0,"",CEILING($H901*J889,1)),"")</f>
        <v/>
      </c>
      <c r="K901" s="145" t="str">
        <f t="shared" si="1773"/>
        <v/>
      </c>
      <c r="L901" s="145" t="str">
        <f t="shared" ref="L901" si="1774">IFERROR(IF(CEILING($H901*L889,1)=0,"",CEILING($H901*L889,1)),"")</f>
        <v/>
      </c>
      <c r="M901" s="145" t="str">
        <f t="shared" si="1773"/>
        <v/>
      </c>
      <c r="N901" s="145">
        <f t="shared" si="1773"/>
        <v>3</v>
      </c>
      <c r="O901" s="145" t="str">
        <f t="shared" si="1773"/>
        <v/>
      </c>
      <c r="P901" s="145">
        <f t="shared" si="1773"/>
        <v>3</v>
      </c>
      <c r="Q901" s="145">
        <f t="shared" si="1773"/>
        <v>1</v>
      </c>
      <c r="R901" s="167" t="str">
        <f t="shared" si="1773"/>
        <v/>
      </c>
    </row>
    <row r="902" spans="1:18" x14ac:dyDescent="0.2">
      <c r="A902" s="118">
        <v>9</v>
      </c>
      <c r="B902" s="75">
        <v>876</v>
      </c>
      <c r="C902" s="143"/>
      <c r="D902" s="144" t="s">
        <v>164</v>
      </c>
      <c r="E902" s="153">
        <f t="shared" si="1761"/>
        <v>40</v>
      </c>
      <c r="F902" s="153">
        <f t="shared" si="1762"/>
        <v>1.5</v>
      </c>
      <c r="G902" s="145">
        <f t="shared" si="1755"/>
        <v>1.6</v>
      </c>
      <c r="H902" s="160">
        <f t="shared" si="1758"/>
        <v>2.4000000000000004</v>
      </c>
      <c r="I902" s="166" t="str">
        <f>IFERROR(IF(CEILING($H902*I889,1)=0,"",CEILING($H902*I889,1)),"")</f>
        <v/>
      </c>
      <c r="J902" s="145" t="str">
        <f t="shared" ref="J902:R902" si="1775">IFERROR(IF(CEILING($H902*J889,1)=0,"",CEILING($H902*J889,1)),"")</f>
        <v/>
      </c>
      <c r="K902" s="145" t="str">
        <f t="shared" si="1775"/>
        <v/>
      </c>
      <c r="L902" s="145" t="str">
        <f t="shared" ref="L902" si="1776">IFERROR(IF(CEILING($H902*L889,1)=0,"",CEILING($H902*L889,1)),"")</f>
        <v/>
      </c>
      <c r="M902" s="145" t="str">
        <f t="shared" si="1775"/>
        <v/>
      </c>
      <c r="N902" s="145">
        <f t="shared" si="1775"/>
        <v>2</v>
      </c>
      <c r="O902" s="145" t="str">
        <f t="shared" si="1775"/>
        <v/>
      </c>
      <c r="P902" s="145">
        <f t="shared" si="1775"/>
        <v>2</v>
      </c>
      <c r="Q902" s="145">
        <f t="shared" si="1775"/>
        <v>1</v>
      </c>
      <c r="R902" s="167" t="str">
        <f t="shared" si="1775"/>
        <v/>
      </c>
    </row>
    <row r="903" spans="1:18" x14ac:dyDescent="0.2">
      <c r="A903" s="118">
        <v>10</v>
      </c>
      <c r="B903" s="75">
        <v>877</v>
      </c>
      <c r="C903" s="143"/>
      <c r="D903" s="144" t="s">
        <v>165</v>
      </c>
      <c r="E903" s="153">
        <f t="shared" si="1761"/>
        <v>40</v>
      </c>
      <c r="F903" s="153">
        <f t="shared" si="1762"/>
        <v>1.5</v>
      </c>
      <c r="G903" s="145">
        <f t="shared" si="1755"/>
        <v>19.2</v>
      </c>
      <c r="H903" s="160">
        <f t="shared" si="1758"/>
        <v>28.799999999999997</v>
      </c>
      <c r="I903" s="166" t="str">
        <f>IFERROR(IF(CEILING($H903*I889,1)=0,"",CEILING($H903*I889,1)),"")</f>
        <v/>
      </c>
      <c r="J903" s="145" t="str">
        <f t="shared" ref="J903:R903" si="1777">IFERROR(IF(CEILING($H903*J889,1)=0,"",CEILING($H903*J889,1)),"")</f>
        <v/>
      </c>
      <c r="K903" s="145" t="str">
        <f t="shared" si="1777"/>
        <v/>
      </c>
      <c r="L903" s="145" t="str">
        <f t="shared" ref="L903" si="1778">IFERROR(IF(CEILING($H903*L889,1)=0,"",CEILING($H903*L889,1)),"")</f>
        <v/>
      </c>
      <c r="M903" s="145" t="str">
        <f t="shared" si="1777"/>
        <v/>
      </c>
      <c r="N903" s="145">
        <f t="shared" si="1777"/>
        <v>15</v>
      </c>
      <c r="O903" s="145" t="str">
        <f t="shared" si="1777"/>
        <v/>
      </c>
      <c r="P903" s="145">
        <f t="shared" si="1777"/>
        <v>15</v>
      </c>
      <c r="Q903" s="145">
        <f t="shared" si="1777"/>
        <v>3</v>
      </c>
      <c r="R903" s="167" t="str">
        <f t="shared" si="1777"/>
        <v/>
      </c>
    </row>
    <row r="904" spans="1:18" x14ac:dyDescent="0.2">
      <c r="A904" s="118">
        <v>11</v>
      </c>
      <c r="B904" s="75">
        <v>878</v>
      </c>
      <c r="C904" s="143"/>
      <c r="D904" s="144" t="s">
        <v>166</v>
      </c>
      <c r="E904" s="153">
        <f t="shared" si="1761"/>
        <v>40</v>
      </c>
      <c r="F904" s="153">
        <f t="shared" si="1762"/>
        <v>1.5</v>
      </c>
      <c r="G904" s="145">
        <f t="shared" si="1755"/>
        <v>4.8</v>
      </c>
      <c r="H904" s="160">
        <f t="shared" si="1758"/>
        <v>7.1999999999999993</v>
      </c>
      <c r="I904" s="166" t="str">
        <f>IFERROR(IF(CEILING($H904*I889,1)=0,"",CEILING($H904*I889,1)),"")</f>
        <v/>
      </c>
      <c r="J904" s="145" t="str">
        <f t="shared" ref="J904:R904" si="1779">IFERROR(IF(CEILING($H904*J889,1)=0,"",CEILING($H904*J889,1)),"")</f>
        <v/>
      </c>
      <c r="K904" s="145" t="str">
        <f t="shared" si="1779"/>
        <v/>
      </c>
      <c r="L904" s="145" t="str">
        <f t="shared" ref="L904" si="1780">IFERROR(IF(CEILING($H904*L889,1)=0,"",CEILING($H904*L889,1)),"")</f>
        <v/>
      </c>
      <c r="M904" s="145" t="str">
        <f t="shared" si="1779"/>
        <v/>
      </c>
      <c r="N904" s="145">
        <f t="shared" si="1779"/>
        <v>4</v>
      </c>
      <c r="O904" s="145" t="str">
        <f t="shared" si="1779"/>
        <v/>
      </c>
      <c r="P904" s="145">
        <f t="shared" si="1779"/>
        <v>4</v>
      </c>
      <c r="Q904" s="145">
        <f t="shared" si="1779"/>
        <v>1</v>
      </c>
      <c r="R904" s="167" t="str">
        <f t="shared" si="1779"/>
        <v/>
      </c>
    </row>
    <row r="905" spans="1:18" x14ac:dyDescent="0.2">
      <c r="A905" s="118">
        <v>12</v>
      </c>
      <c r="B905" s="75">
        <v>879</v>
      </c>
      <c r="C905" s="143"/>
      <c r="D905" s="144" t="s">
        <v>167</v>
      </c>
      <c r="E905" s="153">
        <f t="shared" si="1761"/>
        <v>40</v>
      </c>
      <c r="F905" s="153">
        <f t="shared" si="1762"/>
        <v>1.5</v>
      </c>
      <c r="G905" s="145">
        <f t="shared" si="1755"/>
        <v>9.6</v>
      </c>
      <c r="H905" s="160">
        <f t="shared" si="1758"/>
        <v>14.399999999999999</v>
      </c>
      <c r="I905" s="166" t="str">
        <f>IFERROR(IF(CEILING($H905*I889,1)=0,"",CEILING($H905*I889,1)),"")</f>
        <v/>
      </c>
      <c r="J905" s="145" t="str">
        <f t="shared" ref="J905:R905" si="1781">IFERROR(IF(CEILING($H905*J889,1)=0,"",CEILING($H905*J889,1)),"")</f>
        <v/>
      </c>
      <c r="K905" s="145" t="str">
        <f t="shared" si="1781"/>
        <v/>
      </c>
      <c r="L905" s="145" t="str">
        <f t="shared" ref="L905" si="1782">IFERROR(IF(CEILING($H905*L889,1)=0,"",CEILING($H905*L889,1)),"")</f>
        <v/>
      </c>
      <c r="M905" s="145" t="str">
        <f t="shared" si="1781"/>
        <v/>
      </c>
      <c r="N905" s="145">
        <f t="shared" si="1781"/>
        <v>8</v>
      </c>
      <c r="O905" s="145" t="str">
        <f t="shared" si="1781"/>
        <v/>
      </c>
      <c r="P905" s="145">
        <f t="shared" si="1781"/>
        <v>8</v>
      </c>
      <c r="Q905" s="145">
        <f t="shared" si="1781"/>
        <v>2</v>
      </c>
      <c r="R905" s="167" t="str">
        <f t="shared" si="1781"/>
        <v/>
      </c>
    </row>
    <row r="906" spans="1:18" x14ac:dyDescent="0.2">
      <c r="A906" s="118">
        <v>13</v>
      </c>
      <c r="B906" s="75">
        <v>880</v>
      </c>
      <c r="C906" s="143"/>
      <c r="D906" s="144" t="s">
        <v>168</v>
      </c>
      <c r="E906" s="153">
        <f t="shared" si="1761"/>
        <v>40</v>
      </c>
      <c r="F906" s="153">
        <f t="shared" si="1762"/>
        <v>1.5</v>
      </c>
      <c r="G906" s="145">
        <f t="shared" si="1755"/>
        <v>4.8</v>
      </c>
      <c r="H906" s="160">
        <f t="shared" si="1758"/>
        <v>7.1999999999999993</v>
      </c>
      <c r="I906" s="166" t="str">
        <f>IFERROR(IF(CEILING($H906*I889,1)=0,"",CEILING($H906*I889,1)),"")</f>
        <v/>
      </c>
      <c r="J906" s="145" t="str">
        <f t="shared" ref="J906:R906" si="1783">IFERROR(IF(CEILING($H906*J889,1)=0,"",CEILING($H906*J889,1)),"")</f>
        <v/>
      </c>
      <c r="K906" s="145" t="str">
        <f t="shared" si="1783"/>
        <v/>
      </c>
      <c r="L906" s="145" t="str">
        <f t="shared" ref="L906" si="1784">IFERROR(IF(CEILING($H906*L889,1)=0,"",CEILING($H906*L889,1)),"")</f>
        <v/>
      </c>
      <c r="M906" s="145" t="str">
        <f t="shared" si="1783"/>
        <v/>
      </c>
      <c r="N906" s="145">
        <f t="shared" si="1783"/>
        <v>4</v>
      </c>
      <c r="O906" s="145" t="str">
        <f t="shared" si="1783"/>
        <v/>
      </c>
      <c r="P906" s="145">
        <f t="shared" si="1783"/>
        <v>4</v>
      </c>
      <c r="Q906" s="145">
        <f t="shared" si="1783"/>
        <v>1</v>
      </c>
      <c r="R906" s="167" t="str">
        <f t="shared" si="1783"/>
        <v/>
      </c>
    </row>
    <row r="907" spans="1:18" x14ac:dyDescent="0.2">
      <c r="A907" s="118">
        <v>14</v>
      </c>
      <c r="B907" s="75">
        <v>881</v>
      </c>
      <c r="C907" s="143"/>
      <c r="D907" s="144" t="s">
        <v>169</v>
      </c>
      <c r="E907" s="153">
        <f t="shared" si="1761"/>
        <v>40</v>
      </c>
      <c r="F907" s="153">
        <f t="shared" si="1762"/>
        <v>1.5</v>
      </c>
      <c r="G907" s="145">
        <f t="shared" si="1755"/>
        <v>19.2</v>
      </c>
      <c r="H907" s="160">
        <f t="shared" si="1758"/>
        <v>28.799999999999997</v>
      </c>
      <c r="I907" s="166" t="str">
        <f>IFERROR(IF(CEILING($H907*I889,1)=0,"",CEILING($H907*I889,1)),"")</f>
        <v/>
      </c>
      <c r="J907" s="145" t="str">
        <f t="shared" ref="J907:R907" si="1785">IFERROR(IF(CEILING($H907*J889,1)=0,"",CEILING($H907*J889,1)),"")</f>
        <v/>
      </c>
      <c r="K907" s="145" t="str">
        <f t="shared" si="1785"/>
        <v/>
      </c>
      <c r="L907" s="145" t="str">
        <f t="shared" ref="L907" si="1786">IFERROR(IF(CEILING($H907*L889,1)=0,"",CEILING($H907*L889,1)),"")</f>
        <v/>
      </c>
      <c r="M907" s="145" t="str">
        <f t="shared" si="1785"/>
        <v/>
      </c>
      <c r="N907" s="145">
        <f t="shared" si="1785"/>
        <v>15</v>
      </c>
      <c r="O907" s="145" t="str">
        <f t="shared" si="1785"/>
        <v/>
      </c>
      <c r="P907" s="145">
        <f t="shared" si="1785"/>
        <v>15</v>
      </c>
      <c r="Q907" s="145">
        <f t="shared" si="1785"/>
        <v>3</v>
      </c>
      <c r="R907" s="167" t="str">
        <f t="shared" si="1785"/>
        <v/>
      </c>
    </row>
    <row r="908" spans="1:18" x14ac:dyDescent="0.2">
      <c r="A908" s="118">
        <v>15</v>
      </c>
      <c r="B908" s="75">
        <v>882</v>
      </c>
      <c r="C908" s="143"/>
      <c r="D908" s="144" t="s">
        <v>170</v>
      </c>
      <c r="E908" s="153">
        <f t="shared" si="1761"/>
        <v>40</v>
      </c>
      <c r="F908" s="153">
        <f t="shared" si="1762"/>
        <v>1.5</v>
      </c>
      <c r="G908" s="145">
        <f t="shared" si="1755"/>
        <v>6.4</v>
      </c>
      <c r="H908" s="160">
        <f t="shared" si="1758"/>
        <v>9.6000000000000014</v>
      </c>
      <c r="I908" s="166" t="str">
        <f>IFERROR(IF(CEILING($H908*I889,1)=0,"",CEILING($H908*I889,1)),"")</f>
        <v/>
      </c>
      <c r="J908" s="145" t="str">
        <f t="shared" ref="J908:R908" si="1787">IFERROR(IF(CEILING($H908*J889,1)=0,"",CEILING($H908*J889,1)),"")</f>
        <v/>
      </c>
      <c r="K908" s="145" t="str">
        <f t="shared" si="1787"/>
        <v/>
      </c>
      <c r="L908" s="145" t="str">
        <f t="shared" ref="L908" si="1788">IFERROR(IF(CEILING($H908*L889,1)=0,"",CEILING($H908*L889,1)),"")</f>
        <v/>
      </c>
      <c r="M908" s="145" t="str">
        <f t="shared" si="1787"/>
        <v/>
      </c>
      <c r="N908" s="145">
        <f t="shared" si="1787"/>
        <v>5</v>
      </c>
      <c r="O908" s="145" t="str">
        <f t="shared" si="1787"/>
        <v/>
      </c>
      <c r="P908" s="145">
        <f t="shared" si="1787"/>
        <v>5</v>
      </c>
      <c r="Q908" s="145">
        <f t="shared" si="1787"/>
        <v>1</v>
      </c>
      <c r="R908" s="167" t="str">
        <f t="shared" si="1787"/>
        <v/>
      </c>
    </row>
    <row r="909" spans="1:18" x14ac:dyDescent="0.2">
      <c r="A909" s="118">
        <v>16</v>
      </c>
      <c r="B909" s="75">
        <v>883</v>
      </c>
      <c r="C909" s="143"/>
      <c r="D909" s="144" t="s">
        <v>171</v>
      </c>
      <c r="E909" s="153">
        <f t="shared" si="1761"/>
        <v>40</v>
      </c>
      <c r="F909" s="153">
        <f t="shared" si="1762"/>
        <v>1.5</v>
      </c>
      <c r="G909" s="145">
        <f t="shared" si="1755"/>
        <v>19.2</v>
      </c>
      <c r="H909" s="160">
        <f t="shared" si="1758"/>
        <v>28.799999999999997</v>
      </c>
      <c r="I909" s="166" t="str">
        <f t="shared" ref="I909:R909" si="1789">IFERROR(IF(CEILING($H909*I889,1)=0,"",CEILING($H909*I889,1)),"")</f>
        <v/>
      </c>
      <c r="J909" s="145" t="str">
        <f t="shared" si="1789"/>
        <v/>
      </c>
      <c r="K909" s="145" t="str">
        <f t="shared" si="1789"/>
        <v/>
      </c>
      <c r="L909" s="145" t="str">
        <f t="shared" ref="L909" si="1790">IFERROR(IF(CEILING($H909*L889,1)=0,"",CEILING($H909*L889,1)),"")</f>
        <v/>
      </c>
      <c r="M909" s="145" t="str">
        <f t="shared" si="1789"/>
        <v/>
      </c>
      <c r="N909" s="145">
        <f t="shared" si="1789"/>
        <v>15</v>
      </c>
      <c r="O909" s="145" t="str">
        <f t="shared" si="1789"/>
        <v/>
      </c>
      <c r="P909" s="145">
        <f t="shared" si="1789"/>
        <v>15</v>
      </c>
      <c r="Q909" s="145">
        <f t="shared" si="1789"/>
        <v>3</v>
      </c>
      <c r="R909" s="167" t="str">
        <f t="shared" si="1789"/>
        <v/>
      </c>
    </row>
    <row r="910" spans="1:18" x14ac:dyDescent="0.2">
      <c r="A910" s="118">
        <v>17</v>
      </c>
      <c r="B910" s="75">
        <v>884</v>
      </c>
      <c r="C910" s="143"/>
      <c r="D910" s="144" t="s">
        <v>172</v>
      </c>
      <c r="E910" s="153">
        <f t="shared" si="1761"/>
        <v>40</v>
      </c>
      <c r="F910" s="153">
        <f t="shared" si="1762"/>
        <v>1.5</v>
      </c>
      <c r="G910" s="145">
        <f t="shared" si="1755"/>
        <v>6.4</v>
      </c>
      <c r="H910" s="160">
        <f t="shared" si="1758"/>
        <v>9.6000000000000014</v>
      </c>
      <c r="I910" s="166" t="str">
        <f t="shared" ref="I910:R910" si="1791">IFERROR(IF(CEILING($H910*I889,1)=0,"",CEILING($H910*I889,1)),"")</f>
        <v/>
      </c>
      <c r="J910" s="145" t="str">
        <f t="shared" si="1791"/>
        <v/>
      </c>
      <c r="K910" s="145" t="str">
        <f t="shared" si="1791"/>
        <v/>
      </c>
      <c r="L910" s="145" t="str">
        <f t="shared" ref="L910" si="1792">IFERROR(IF(CEILING($H910*L889,1)=0,"",CEILING($H910*L889,1)),"")</f>
        <v/>
      </c>
      <c r="M910" s="145" t="str">
        <f t="shared" si="1791"/>
        <v/>
      </c>
      <c r="N910" s="145">
        <f t="shared" si="1791"/>
        <v>5</v>
      </c>
      <c r="O910" s="145" t="str">
        <f t="shared" si="1791"/>
        <v/>
      </c>
      <c r="P910" s="145">
        <f t="shared" si="1791"/>
        <v>5</v>
      </c>
      <c r="Q910" s="145">
        <f t="shared" si="1791"/>
        <v>1</v>
      </c>
      <c r="R910" s="167" t="str">
        <f t="shared" si="1791"/>
        <v/>
      </c>
    </row>
    <row r="911" spans="1:18" x14ac:dyDescent="0.2">
      <c r="A911" s="118">
        <v>18</v>
      </c>
      <c r="B911" s="75">
        <v>885</v>
      </c>
      <c r="C911" s="143"/>
      <c r="D911" s="144" t="s">
        <v>173</v>
      </c>
      <c r="E911" s="153">
        <f t="shared" si="1761"/>
        <v>40</v>
      </c>
      <c r="F911" s="153">
        <f t="shared" si="1762"/>
        <v>1.5</v>
      </c>
      <c r="G911" s="145">
        <f t="shared" si="1755"/>
        <v>32</v>
      </c>
      <c r="H911" s="160">
        <f t="shared" si="1758"/>
        <v>48</v>
      </c>
      <c r="I911" s="166" t="str">
        <f t="shared" ref="I911:R911" si="1793">IFERROR(IF(CEILING($H911*I889,1)=0,"",CEILING($H911*I889,1)),"")</f>
        <v/>
      </c>
      <c r="J911" s="145" t="str">
        <f t="shared" si="1793"/>
        <v/>
      </c>
      <c r="K911" s="145" t="str">
        <f t="shared" si="1793"/>
        <v/>
      </c>
      <c r="L911" s="145" t="str">
        <f t="shared" ref="L911" si="1794">IFERROR(IF(CEILING($H911*L889,1)=0,"",CEILING($H911*L889,1)),"")</f>
        <v/>
      </c>
      <c r="M911" s="145" t="str">
        <f t="shared" si="1793"/>
        <v/>
      </c>
      <c r="N911" s="145">
        <f t="shared" si="1793"/>
        <v>24</v>
      </c>
      <c r="O911" s="145" t="str">
        <f t="shared" si="1793"/>
        <v/>
      </c>
      <c r="P911" s="145">
        <f t="shared" si="1793"/>
        <v>24</v>
      </c>
      <c r="Q911" s="145">
        <f t="shared" si="1793"/>
        <v>5</v>
      </c>
      <c r="R911" s="167" t="str">
        <f t="shared" si="1793"/>
        <v/>
      </c>
    </row>
    <row r="912" spans="1:18" x14ac:dyDescent="0.2">
      <c r="A912" s="118">
        <v>19</v>
      </c>
      <c r="B912" s="75">
        <v>886</v>
      </c>
      <c r="C912" s="143"/>
      <c r="D912" s="144" t="s">
        <v>174</v>
      </c>
      <c r="E912" s="153">
        <f t="shared" si="1761"/>
        <v>40</v>
      </c>
      <c r="F912" s="153">
        <f t="shared" si="1762"/>
        <v>1.5</v>
      </c>
      <c r="G912" s="145">
        <f t="shared" si="1755"/>
        <v>6.4</v>
      </c>
      <c r="H912" s="160">
        <f t="shared" si="1758"/>
        <v>9.6000000000000014</v>
      </c>
      <c r="I912" s="166" t="str">
        <f t="shared" ref="I912:R912" si="1795">IFERROR(IF(CEILING($H912*I889,1)=0,"",CEILING($H912*I889,1)),"")</f>
        <v/>
      </c>
      <c r="J912" s="145" t="str">
        <f t="shared" si="1795"/>
        <v/>
      </c>
      <c r="K912" s="145" t="str">
        <f t="shared" si="1795"/>
        <v/>
      </c>
      <c r="L912" s="145" t="str">
        <f t="shared" ref="L912" si="1796">IFERROR(IF(CEILING($H912*L889,1)=0,"",CEILING($H912*L889,1)),"")</f>
        <v/>
      </c>
      <c r="M912" s="145" t="str">
        <f t="shared" si="1795"/>
        <v/>
      </c>
      <c r="N912" s="145">
        <f t="shared" si="1795"/>
        <v>5</v>
      </c>
      <c r="O912" s="145" t="str">
        <f t="shared" si="1795"/>
        <v/>
      </c>
      <c r="P912" s="145">
        <f t="shared" si="1795"/>
        <v>5</v>
      </c>
      <c r="Q912" s="145">
        <f t="shared" si="1795"/>
        <v>1</v>
      </c>
      <c r="R912" s="167" t="str">
        <f t="shared" si="1795"/>
        <v/>
      </c>
    </row>
    <row r="913" spans="1:18" x14ac:dyDescent="0.2">
      <c r="A913" s="118">
        <v>20</v>
      </c>
      <c r="B913" s="75">
        <v>887</v>
      </c>
      <c r="C913" s="143"/>
      <c r="D913" s="144" t="s">
        <v>175</v>
      </c>
      <c r="E913" s="153">
        <f t="shared" si="1761"/>
        <v>40</v>
      </c>
      <c r="F913" s="153">
        <f t="shared" si="1762"/>
        <v>1.5</v>
      </c>
      <c r="G913" s="145">
        <f t="shared" si="1755"/>
        <v>12.8</v>
      </c>
      <c r="H913" s="160">
        <f t="shared" si="1758"/>
        <v>19.200000000000003</v>
      </c>
      <c r="I913" s="166" t="str">
        <f t="shared" ref="I913:R913" si="1797">IFERROR(IF(CEILING($H913*I889,1)=0,"",CEILING($H913*I889,1)),"")</f>
        <v/>
      </c>
      <c r="J913" s="145" t="str">
        <f t="shared" si="1797"/>
        <v/>
      </c>
      <c r="K913" s="145" t="str">
        <f t="shared" si="1797"/>
        <v/>
      </c>
      <c r="L913" s="145" t="str">
        <f t="shared" ref="L913" si="1798">IFERROR(IF(CEILING($H913*L889,1)=0,"",CEILING($H913*L889,1)),"")</f>
        <v/>
      </c>
      <c r="M913" s="145" t="str">
        <f t="shared" si="1797"/>
        <v/>
      </c>
      <c r="N913" s="145">
        <f t="shared" si="1797"/>
        <v>10</v>
      </c>
      <c r="O913" s="145" t="str">
        <f t="shared" si="1797"/>
        <v/>
      </c>
      <c r="P913" s="145">
        <f t="shared" si="1797"/>
        <v>10</v>
      </c>
      <c r="Q913" s="145">
        <f t="shared" si="1797"/>
        <v>2</v>
      </c>
      <c r="R913" s="167" t="str">
        <f t="shared" si="1797"/>
        <v/>
      </c>
    </row>
    <row r="914" spans="1:18" x14ac:dyDescent="0.2">
      <c r="A914" s="118">
        <v>21</v>
      </c>
      <c r="B914" s="75">
        <v>888</v>
      </c>
      <c r="C914" s="143"/>
      <c r="D914" s="144" t="s">
        <v>176</v>
      </c>
      <c r="E914" s="153">
        <f t="shared" si="1761"/>
        <v>40</v>
      </c>
      <c r="F914" s="153">
        <f t="shared" si="1762"/>
        <v>1.5</v>
      </c>
      <c r="G914" s="145">
        <f t="shared" si="1755"/>
        <v>32</v>
      </c>
      <c r="H914" s="160">
        <f t="shared" si="1758"/>
        <v>48</v>
      </c>
      <c r="I914" s="166" t="str">
        <f t="shared" ref="I914:R914" si="1799">IFERROR(IF(CEILING($H914*I889,1)=0,"",CEILING($H914*I889,1)),"")</f>
        <v/>
      </c>
      <c r="J914" s="145" t="str">
        <f t="shared" si="1799"/>
        <v/>
      </c>
      <c r="K914" s="145" t="str">
        <f t="shared" si="1799"/>
        <v/>
      </c>
      <c r="L914" s="145" t="str">
        <f t="shared" ref="L914" si="1800">IFERROR(IF(CEILING($H914*L889,1)=0,"",CEILING($H914*L889,1)),"")</f>
        <v/>
      </c>
      <c r="M914" s="145" t="str">
        <f t="shared" si="1799"/>
        <v/>
      </c>
      <c r="N914" s="145">
        <f t="shared" si="1799"/>
        <v>24</v>
      </c>
      <c r="O914" s="145" t="str">
        <f t="shared" si="1799"/>
        <v/>
      </c>
      <c r="P914" s="145">
        <f t="shared" si="1799"/>
        <v>24</v>
      </c>
      <c r="Q914" s="145">
        <f t="shared" si="1799"/>
        <v>5</v>
      </c>
      <c r="R914" s="167" t="str">
        <f t="shared" si="1799"/>
        <v/>
      </c>
    </row>
    <row r="915" spans="1:18" x14ac:dyDescent="0.2">
      <c r="A915" s="118">
        <v>22</v>
      </c>
      <c r="B915" s="75">
        <v>889</v>
      </c>
      <c r="C915" s="143"/>
      <c r="D915" s="144" t="s">
        <v>177</v>
      </c>
      <c r="E915" s="153">
        <f t="shared" si="1761"/>
        <v>40</v>
      </c>
      <c r="F915" s="153">
        <f t="shared" si="1762"/>
        <v>1.5</v>
      </c>
      <c r="G915" s="145">
        <f t="shared" si="1755"/>
        <v>6.4</v>
      </c>
      <c r="H915" s="160">
        <f t="shared" si="1758"/>
        <v>9.6000000000000014</v>
      </c>
      <c r="I915" s="166" t="str">
        <f t="shared" ref="I915:R915" si="1801">IFERROR(IF(CEILING($H915*I889,1)=0,"",CEILING($H915*I889,1)),"")</f>
        <v/>
      </c>
      <c r="J915" s="145" t="str">
        <f t="shared" si="1801"/>
        <v/>
      </c>
      <c r="K915" s="145" t="str">
        <f t="shared" si="1801"/>
        <v/>
      </c>
      <c r="L915" s="145" t="str">
        <f t="shared" ref="L915" si="1802">IFERROR(IF(CEILING($H915*L889,1)=0,"",CEILING($H915*L889,1)),"")</f>
        <v/>
      </c>
      <c r="M915" s="145" t="str">
        <f t="shared" si="1801"/>
        <v/>
      </c>
      <c r="N915" s="145">
        <f t="shared" si="1801"/>
        <v>5</v>
      </c>
      <c r="O915" s="145" t="str">
        <f t="shared" si="1801"/>
        <v/>
      </c>
      <c r="P915" s="145">
        <f t="shared" si="1801"/>
        <v>5</v>
      </c>
      <c r="Q915" s="145">
        <f t="shared" si="1801"/>
        <v>1</v>
      </c>
      <c r="R915" s="167" t="str">
        <f t="shared" si="1801"/>
        <v/>
      </c>
    </row>
    <row r="916" spans="1:18" x14ac:dyDescent="0.2">
      <c r="A916" s="118">
        <v>23</v>
      </c>
      <c r="B916" s="75">
        <v>890</v>
      </c>
      <c r="C916" s="143"/>
      <c r="D916" s="144" t="s">
        <v>178</v>
      </c>
      <c r="E916" s="153">
        <f t="shared" si="1761"/>
        <v>40</v>
      </c>
      <c r="F916" s="153">
        <f t="shared" si="1762"/>
        <v>1.5</v>
      </c>
      <c r="G916" s="145">
        <f t="shared" si="1755"/>
        <v>6.4</v>
      </c>
      <c r="H916" s="160">
        <f t="shared" si="1758"/>
        <v>9.6000000000000014</v>
      </c>
      <c r="I916" s="166" t="str">
        <f t="shared" ref="I916:R916" si="1803">IFERROR(IF(CEILING($H916*I889,1)=0,"",CEILING($H916*I889,1)),"")</f>
        <v/>
      </c>
      <c r="J916" s="145" t="str">
        <f t="shared" si="1803"/>
        <v/>
      </c>
      <c r="K916" s="145" t="str">
        <f t="shared" si="1803"/>
        <v/>
      </c>
      <c r="L916" s="145" t="str">
        <f t="shared" ref="L916" si="1804">IFERROR(IF(CEILING($H916*L889,1)=0,"",CEILING($H916*L889,1)),"")</f>
        <v/>
      </c>
      <c r="M916" s="145" t="str">
        <f t="shared" si="1803"/>
        <v/>
      </c>
      <c r="N916" s="145">
        <f t="shared" si="1803"/>
        <v>5</v>
      </c>
      <c r="O916" s="145" t="str">
        <f t="shared" si="1803"/>
        <v/>
      </c>
      <c r="P916" s="145">
        <f t="shared" si="1803"/>
        <v>5</v>
      </c>
      <c r="Q916" s="145">
        <f t="shared" si="1803"/>
        <v>1</v>
      </c>
      <c r="R916" s="167" t="str">
        <f t="shared" si="1803"/>
        <v/>
      </c>
    </row>
    <row r="917" spans="1:18" x14ac:dyDescent="0.2">
      <c r="A917" s="118">
        <v>24</v>
      </c>
      <c r="B917" s="75">
        <v>891</v>
      </c>
      <c r="C917" s="143"/>
      <c r="D917" s="144" t="s">
        <v>179</v>
      </c>
      <c r="E917" s="153">
        <f t="shared" si="1761"/>
        <v>40</v>
      </c>
      <c r="F917" s="153">
        <f t="shared" si="1762"/>
        <v>1.5</v>
      </c>
      <c r="G917" s="145">
        <f t="shared" si="1755"/>
        <v>32</v>
      </c>
      <c r="H917" s="160">
        <f t="shared" si="1758"/>
        <v>48</v>
      </c>
      <c r="I917" s="166" t="str">
        <f t="shared" ref="I917:R917" si="1805">IFERROR(IF(CEILING($H917*I889,1)=0,"",CEILING($H917*I889,1)),"")</f>
        <v/>
      </c>
      <c r="J917" s="145" t="str">
        <f t="shared" si="1805"/>
        <v/>
      </c>
      <c r="K917" s="145" t="str">
        <f t="shared" si="1805"/>
        <v/>
      </c>
      <c r="L917" s="145" t="str">
        <f t="shared" ref="L917" si="1806">IFERROR(IF(CEILING($H917*L889,1)=0,"",CEILING($H917*L889,1)),"")</f>
        <v/>
      </c>
      <c r="M917" s="145" t="str">
        <f t="shared" si="1805"/>
        <v/>
      </c>
      <c r="N917" s="145">
        <f t="shared" si="1805"/>
        <v>24</v>
      </c>
      <c r="O917" s="145" t="str">
        <f t="shared" si="1805"/>
        <v/>
      </c>
      <c r="P917" s="145">
        <f t="shared" si="1805"/>
        <v>24</v>
      </c>
      <c r="Q917" s="145">
        <f t="shared" si="1805"/>
        <v>5</v>
      </c>
      <c r="R917" s="167" t="str">
        <f t="shared" si="1805"/>
        <v/>
      </c>
    </row>
    <row r="918" spans="1:18" x14ac:dyDescent="0.2">
      <c r="A918" s="118">
        <v>25</v>
      </c>
      <c r="B918" s="75">
        <v>892</v>
      </c>
      <c r="C918" s="143"/>
      <c r="D918" s="144" t="s">
        <v>180</v>
      </c>
      <c r="E918" s="153">
        <f t="shared" si="1761"/>
        <v>40</v>
      </c>
      <c r="F918" s="153">
        <f t="shared" si="1762"/>
        <v>1.5</v>
      </c>
      <c r="G918" s="145">
        <f t="shared" si="1755"/>
        <v>12.8</v>
      </c>
      <c r="H918" s="160">
        <f t="shared" si="1758"/>
        <v>19.200000000000003</v>
      </c>
      <c r="I918" s="166" t="str">
        <f t="shared" ref="I918:R918" si="1807">IFERROR(IF(CEILING($H918*I889,1)=0,"",CEILING($H918*I889,1)),"")</f>
        <v/>
      </c>
      <c r="J918" s="145" t="str">
        <f t="shared" si="1807"/>
        <v/>
      </c>
      <c r="K918" s="145" t="str">
        <f t="shared" si="1807"/>
        <v/>
      </c>
      <c r="L918" s="145" t="str">
        <f t="shared" ref="L918" si="1808">IFERROR(IF(CEILING($H918*L889,1)=0,"",CEILING($H918*L889,1)),"")</f>
        <v/>
      </c>
      <c r="M918" s="145" t="str">
        <f t="shared" si="1807"/>
        <v/>
      </c>
      <c r="N918" s="145">
        <f t="shared" si="1807"/>
        <v>10</v>
      </c>
      <c r="O918" s="145" t="str">
        <f t="shared" si="1807"/>
        <v/>
      </c>
      <c r="P918" s="145">
        <f t="shared" si="1807"/>
        <v>10</v>
      </c>
      <c r="Q918" s="145">
        <f t="shared" si="1807"/>
        <v>2</v>
      </c>
      <c r="R918" s="167" t="str">
        <f t="shared" si="1807"/>
        <v/>
      </c>
    </row>
    <row r="919" spans="1:18" x14ac:dyDescent="0.2">
      <c r="A919" s="118">
        <v>26</v>
      </c>
      <c r="B919" s="75">
        <v>893</v>
      </c>
      <c r="C919" s="143"/>
      <c r="D919" s="144" t="s">
        <v>181</v>
      </c>
      <c r="E919" s="153">
        <f t="shared" si="1761"/>
        <v>40</v>
      </c>
      <c r="F919" s="153">
        <f t="shared" si="1762"/>
        <v>1.5</v>
      </c>
      <c r="G919" s="145">
        <f t="shared" si="1755"/>
        <v>19.2</v>
      </c>
      <c r="H919" s="160">
        <f t="shared" si="1758"/>
        <v>28.799999999999997</v>
      </c>
      <c r="I919" s="166" t="str">
        <f t="shared" ref="I919:R919" si="1809">IFERROR(IF(CEILING($H919*I889,1)=0,"",CEILING($H919*I889,1)),"")</f>
        <v/>
      </c>
      <c r="J919" s="145" t="str">
        <f t="shared" si="1809"/>
        <v/>
      </c>
      <c r="K919" s="145" t="str">
        <f t="shared" si="1809"/>
        <v/>
      </c>
      <c r="L919" s="145" t="str">
        <f t="shared" ref="L919" si="1810">IFERROR(IF(CEILING($H919*L889,1)=0,"",CEILING($H919*L889,1)),"")</f>
        <v/>
      </c>
      <c r="M919" s="145" t="str">
        <f t="shared" si="1809"/>
        <v/>
      </c>
      <c r="N919" s="145">
        <f t="shared" si="1809"/>
        <v>15</v>
      </c>
      <c r="O919" s="145" t="str">
        <f t="shared" si="1809"/>
        <v/>
      </c>
      <c r="P919" s="145">
        <f t="shared" si="1809"/>
        <v>15</v>
      </c>
      <c r="Q919" s="145">
        <f t="shared" si="1809"/>
        <v>3</v>
      </c>
      <c r="R919" s="167" t="str">
        <f t="shared" si="1809"/>
        <v/>
      </c>
    </row>
    <row r="920" spans="1:18" x14ac:dyDescent="0.2">
      <c r="A920" s="118">
        <v>27</v>
      </c>
      <c r="B920" s="75">
        <v>894</v>
      </c>
      <c r="C920" s="143"/>
      <c r="D920" s="144" t="s">
        <v>182</v>
      </c>
      <c r="E920" s="153">
        <f t="shared" si="1761"/>
        <v>40</v>
      </c>
      <c r="F920" s="153">
        <f t="shared" si="1762"/>
        <v>1.5</v>
      </c>
      <c r="G920" s="145">
        <f t="shared" si="1755"/>
        <v>32</v>
      </c>
      <c r="H920" s="160">
        <f t="shared" si="1758"/>
        <v>48</v>
      </c>
      <c r="I920" s="166" t="str">
        <f t="shared" ref="I920:R920" si="1811">IFERROR(IF(CEILING($H920*I889,1)=0,"",CEILING($H920*I889,1)),"")</f>
        <v/>
      </c>
      <c r="J920" s="145" t="str">
        <f t="shared" si="1811"/>
        <v/>
      </c>
      <c r="K920" s="145" t="str">
        <f t="shared" si="1811"/>
        <v/>
      </c>
      <c r="L920" s="145" t="str">
        <f t="shared" ref="L920" si="1812">IFERROR(IF(CEILING($H920*L889,1)=0,"",CEILING($H920*L889,1)),"")</f>
        <v/>
      </c>
      <c r="M920" s="145" t="str">
        <f t="shared" si="1811"/>
        <v/>
      </c>
      <c r="N920" s="145">
        <f t="shared" si="1811"/>
        <v>24</v>
      </c>
      <c r="O920" s="145" t="str">
        <f t="shared" si="1811"/>
        <v/>
      </c>
      <c r="P920" s="145">
        <f t="shared" si="1811"/>
        <v>24</v>
      </c>
      <c r="Q920" s="145">
        <f t="shared" si="1811"/>
        <v>5</v>
      </c>
      <c r="R920" s="167" t="str">
        <f t="shared" si="1811"/>
        <v/>
      </c>
    </row>
    <row r="921" spans="1:18" x14ac:dyDescent="0.2">
      <c r="A921" s="118">
        <v>28</v>
      </c>
      <c r="B921" s="75">
        <v>895</v>
      </c>
      <c r="C921" s="143"/>
      <c r="D921" s="144" t="s">
        <v>183</v>
      </c>
      <c r="E921" s="153">
        <f t="shared" si="1761"/>
        <v>40</v>
      </c>
      <c r="F921" s="153">
        <f t="shared" si="1762"/>
        <v>1.5</v>
      </c>
      <c r="G921" s="145">
        <f t="shared" si="1755"/>
        <v>8</v>
      </c>
      <c r="H921" s="160">
        <f t="shared" si="1758"/>
        <v>12</v>
      </c>
      <c r="I921" s="166" t="str">
        <f t="shared" ref="I921:R921" si="1813">IFERROR(IF(CEILING($H921*I889,1)=0,"",CEILING($H921*I889,1)),"")</f>
        <v/>
      </c>
      <c r="J921" s="145" t="str">
        <f t="shared" si="1813"/>
        <v/>
      </c>
      <c r="K921" s="145" t="str">
        <f t="shared" si="1813"/>
        <v/>
      </c>
      <c r="L921" s="145" t="str">
        <f t="shared" ref="L921" si="1814">IFERROR(IF(CEILING($H921*L889,1)=0,"",CEILING($H921*L889,1)),"")</f>
        <v/>
      </c>
      <c r="M921" s="145" t="str">
        <f t="shared" si="1813"/>
        <v/>
      </c>
      <c r="N921" s="145">
        <f t="shared" si="1813"/>
        <v>6</v>
      </c>
      <c r="O921" s="145" t="str">
        <f t="shared" si="1813"/>
        <v/>
      </c>
      <c r="P921" s="145">
        <f t="shared" si="1813"/>
        <v>6</v>
      </c>
      <c r="Q921" s="145">
        <f t="shared" si="1813"/>
        <v>2</v>
      </c>
      <c r="R921" s="167" t="str">
        <f t="shared" si="1813"/>
        <v/>
      </c>
    </row>
    <row r="922" spans="1:18" x14ac:dyDescent="0.2">
      <c r="A922" s="118">
        <v>29</v>
      </c>
      <c r="B922" s="75">
        <v>896</v>
      </c>
      <c r="C922" s="143"/>
      <c r="D922" s="144" t="s">
        <v>184</v>
      </c>
      <c r="E922" s="153">
        <f t="shared" si="1761"/>
        <v>40</v>
      </c>
      <c r="F922" s="153">
        <f t="shared" si="1762"/>
        <v>1.5</v>
      </c>
      <c r="G922" s="145">
        <f t="shared" si="1755"/>
        <v>19.2</v>
      </c>
      <c r="H922" s="160">
        <f t="shared" si="1758"/>
        <v>28.799999999999997</v>
      </c>
      <c r="I922" s="166" t="str">
        <f t="shared" ref="I922:R922" si="1815">IFERROR(IF(CEILING($H922*I889,1)=0,"",CEILING($H922*I889,1)),"")</f>
        <v/>
      </c>
      <c r="J922" s="145" t="str">
        <f t="shared" si="1815"/>
        <v/>
      </c>
      <c r="K922" s="145" t="str">
        <f t="shared" si="1815"/>
        <v/>
      </c>
      <c r="L922" s="145" t="str">
        <f t="shared" ref="L922" si="1816">IFERROR(IF(CEILING($H922*L889,1)=0,"",CEILING($H922*L889,1)),"")</f>
        <v/>
      </c>
      <c r="M922" s="145" t="str">
        <f t="shared" si="1815"/>
        <v/>
      </c>
      <c r="N922" s="145">
        <f t="shared" si="1815"/>
        <v>15</v>
      </c>
      <c r="O922" s="145" t="str">
        <f t="shared" si="1815"/>
        <v/>
      </c>
      <c r="P922" s="145">
        <f t="shared" si="1815"/>
        <v>15</v>
      </c>
      <c r="Q922" s="145">
        <f t="shared" si="1815"/>
        <v>3</v>
      </c>
      <c r="R922" s="167" t="str">
        <f t="shared" si="1815"/>
        <v/>
      </c>
    </row>
    <row r="923" spans="1:18" x14ac:dyDescent="0.2">
      <c r="A923" s="118">
        <v>30</v>
      </c>
      <c r="B923" s="75">
        <v>897</v>
      </c>
      <c r="C923" s="143"/>
      <c r="D923" s="144" t="s">
        <v>185</v>
      </c>
      <c r="E923" s="153">
        <f t="shared" si="1761"/>
        <v>40</v>
      </c>
      <c r="F923" s="153">
        <f t="shared" si="1762"/>
        <v>1.5</v>
      </c>
      <c r="G923" s="145">
        <f t="shared" si="1755"/>
        <v>32</v>
      </c>
      <c r="H923" s="160">
        <f t="shared" si="1758"/>
        <v>48</v>
      </c>
      <c r="I923" s="166" t="str">
        <f t="shared" ref="I923:R923" si="1817">IFERROR(IF(CEILING($H923*I889,1)=0,"",CEILING($H923*I889,1)),"")</f>
        <v/>
      </c>
      <c r="J923" s="145" t="str">
        <f t="shared" si="1817"/>
        <v/>
      </c>
      <c r="K923" s="145" t="str">
        <f t="shared" si="1817"/>
        <v/>
      </c>
      <c r="L923" s="145" t="str">
        <f t="shared" ref="L923" si="1818">IFERROR(IF(CEILING($H923*L889,1)=0,"",CEILING($H923*L889,1)),"")</f>
        <v/>
      </c>
      <c r="M923" s="145" t="str">
        <f t="shared" si="1817"/>
        <v/>
      </c>
      <c r="N923" s="145">
        <f t="shared" si="1817"/>
        <v>24</v>
      </c>
      <c r="O923" s="145" t="str">
        <f t="shared" si="1817"/>
        <v/>
      </c>
      <c r="P923" s="145">
        <f t="shared" si="1817"/>
        <v>24</v>
      </c>
      <c r="Q923" s="145">
        <f t="shared" si="1817"/>
        <v>5</v>
      </c>
      <c r="R923" s="167" t="str">
        <f t="shared" si="1817"/>
        <v/>
      </c>
    </row>
    <row r="924" spans="1:18" x14ac:dyDescent="0.2">
      <c r="A924" s="118">
        <v>31</v>
      </c>
      <c r="B924" s="75">
        <v>898</v>
      </c>
      <c r="C924" s="143"/>
      <c r="D924" s="144" t="s">
        <v>186</v>
      </c>
      <c r="E924" s="153">
        <f t="shared" si="1761"/>
        <v>40</v>
      </c>
      <c r="F924" s="153">
        <f t="shared" si="1762"/>
        <v>1.5</v>
      </c>
      <c r="G924" s="145">
        <f t="shared" si="1755"/>
        <v>12.8</v>
      </c>
      <c r="H924" s="160">
        <f t="shared" si="1758"/>
        <v>19.200000000000003</v>
      </c>
      <c r="I924" s="166" t="str">
        <f t="shared" ref="I924:R924" si="1819">IFERROR(IF(CEILING($H924*I889,1)=0,"",CEILING($H924*I889,1)),"")</f>
        <v/>
      </c>
      <c r="J924" s="145" t="str">
        <f t="shared" si="1819"/>
        <v/>
      </c>
      <c r="K924" s="145" t="str">
        <f t="shared" si="1819"/>
        <v/>
      </c>
      <c r="L924" s="145" t="str">
        <f t="shared" ref="L924" si="1820">IFERROR(IF(CEILING($H924*L889,1)=0,"",CEILING($H924*L889,1)),"")</f>
        <v/>
      </c>
      <c r="M924" s="145" t="str">
        <f t="shared" si="1819"/>
        <v/>
      </c>
      <c r="N924" s="145">
        <f t="shared" si="1819"/>
        <v>10</v>
      </c>
      <c r="O924" s="145" t="str">
        <f t="shared" si="1819"/>
        <v/>
      </c>
      <c r="P924" s="145">
        <f t="shared" si="1819"/>
        <v>10</v>
      </c>
      <c r="Q924" s="145">
        <f t="shared" si="1819"/>
        <v>2</v>
      </c>
      <c r="R924" s="167" t="str">
        <f t="shared" si="1819"/>
        <v/>
      </c>
    </row>
    <row r="925" spans="1:18" x14ac:dyDescent="0.2">
      <c r="A925" s="118">
        <v>32</v>
      </c>
      <c r="B925" s="75">
        <v>899</v>
      </c>
      <c r="C925" s="143"/>
      <c r="D925" s="144" t="s">
        <v>187</v>
      </c>
      <c r="E925" s="153">
        <f t="shared" si="1761"/>
        <v>40</v>
      </c>
      <c r="F925" s="153">
        <f t="shared" si="1762"/>
        <v>1.5</v>
      </c>
      <c r="G925" s="145">
        <f>E925*G884/E884</f>
        <v>25.6</v>
      </c>
      <c r="H925" s="160">
        <f t="shared" si="1758"/>
        <v>38.400000000000006</v>
      </c>
      <c r="I925" s="166" t="str">
        <f t="shared" ref="I925:R925" si="1821">IFERROR(IF(CEILING($H925*I889,1)=0,"",CEILING($H925*I889,1)),"")</f>
        <v/>
      </c>
      <c r="J925" s="145" t="str">
        <f t="shared" si="1821"/>
        <v/>
      </c>
      <c r="K925" s="145" t="str">
        <f t="shared" si="1821"/>
        <v/>
      </c>
      <c r="L925" s="145" t="str">
        <f t="shared" ref="L925" si="1822">IFERROR(IF(CEILING($H925*L889,1)=0,"",CEILING($H925*L889,1)),"")</f>
        <v/>
      </c>
      <c r="M925" s="145" t="str">
        <f t="shared" si="1821"/>
        <v/>
      </c>
      <c r="N925" s="145">
        <f t="shared" si="1821"/>
        <v>20</v>
      </c>
      <c r="O925" s="145" t="str">
        <f t="shared" si="1821"/>
        <v/>
      </c>
      <c r="P925" s="145">
        <f t="shared" si="1821"/>
        <v>20</v>
      </c>
      <c r="Q925" s="145">
        <f t="shared" si="1821"/>
        <v>4</v>
      </c>
      <c r="R925" s="167" t="str">
        <f t="shared" si="1821"/>
        <v/>
      </c>
    </row>
    <row r="926" spans="1:18" x14ac:dyDescent="0.2">
      <c r="A926" s="118">
        <v>33</v>
      </c>
      <c r="B926" s="75">
        <v>900</v>
      </c>
      <c r="C926" s="143"/>
      <c r="D926" s="144" t="s">
        <v>188</v>
      </c>
      <c r="E926" s="153">
        <f t="shared" si="1761"/>
        <v>40</v>
      </c>
      <c r="F926" s="153">
        <f t="shared" si="1762"/>
        <v>1.5</v>
      </c>
      <c r="G926" s="145">
        <f>E926*G885/E885</f>
        <v>19.2</v>
      </c>
      <c r="H926" s="160">
        <f t="shared" si="1758"/>
        <v>28.799999999999997</v>
      </c>
      <c r="I926" s="166" t="str">
        <f t="shared" ref="I926:R926" si="1823">IFERROR(IF(CEILING($H926*I889,1)=0,"",CEILING($H926*I889,1)),"")</f>
        <v/>
      </c>
      <c r="J926" s="145" t="str">
        <f t="shared" si="1823"/>
        <v/>
      </c>
      <c r="K926" s="145" t="str">
        <f t="shared" si="1823"/>
        <v/>
      </c>
      <c r="L926" s="145" t="str">
        <f t="shared" ref="L926" si="1824">IFERROR(IF(CEILING($H926*L889,1)=0,"",CEILING($H926*L889,1)),"")</f>
        <v/>
      </c>
      <c r="M926" s="145" t="str">
        <f t="shared" si="1823"/>
        <v/>
      </c>
      <c r="N926" s="145">
        <f t="shared" si="1823"/>
        <v>15</v>
      </c>
      <c r="O926" s="145" t="str">
        <f t="shared" si="1823"/>
        <v/>
      </c>
      <c r="P926" s="145">
        <f t="shared" si="1823"/>
        <v>15</v>
      </c>
      <c r="Q926" s="145">
        <f t="shared" si="1823"/>
        <v>3</v>
      </c>
      <c r="R926" s="167" t="str">
        <f t="shared" si="1823"/>
        <v/>
      </c>
    </row>
    <row r="927" spans="1:18" x14ac:dyDescent="0.2">
      <c r="A927" s="118">
        <v>34</v>
      </c>
      <c r="B927" s="75">
        <v>901</v>
      </c>
      <c r="C927" s="143"/>
      <c r="D927" s="144" t="s">
        <v>189</v>
      </c>
      <c r="E927" s="153">
        <f t="shared" si="1761"/>
        <v>40</v>
      </c>
      <c r="F927" s="153">
        <f t="shared" si="1762"/>
        <v>1.5</v>
      </c>
      <c r="G927" s="145">
        <f>E927*G886/E886</f>
        <v>4.8</v>
      </c>
      <c r="H927" s="160">
        <f t="shared" si="1758"/>
        <v>7.1999999999999993</v>
      </c>
      <c r="I927" s="166" t="str">
        <f t="shared" ref="I927:R927" si="1825">IFERROR(IF(CEILING($H927*I889,1)=0,"",CEILING($H927*I889,1)),"")</f>
        <v/>
      </c>
      <c r="J927" s="145" t="str">
        <f t="shared" si="1825"/>
        <v/>
      </c>
      <c r="K927" s="145" t="str">
        <f t="shared" si="1825"/>
        <v/>
      </c>
      <c r="L927" s="145" t="str">
        <f t="shared" ref="L927" si="1826">IFERROR(IF(CEILING($H927*L889,1)=0,"",CEILING($H927*L889,1)),"")</f>
        <v/>
      </c>
      <c r="M927" s="145" t="str">
        <f t="shared" si="1825"/>
        <v/>
      </c>
      <c r="N927" s="145">
        <f t="shared" si="1825"/>
        <v>4</v>
      </c>
      <c r="O927" s="145" t="str">
        <f t="shared" si="1825"/>
        <v/>
      </c>
      <c r="P927" s="145">
        <f t="shared" si="1825"/>
        <v>4</v>
      </c>
      <c r="Q927" s="145">
        <f t="shared" si="1825"/>
        <v>1</v>
      </c>
      <c r="R927" s="167" t="str">
        <f t="shared" si="1825"/>
        <v/>
      </c>
    </row>
    <row r="928" spans="1:18" ht="13.5" thickBot="1" x14ac:dyDescent="0.25">
      <c r="A928" s="146">
        <v>35</v>
      </c>
      <c r="B928" s="75">
        <v>902</v>
      </c>
      <c r="C928" s="147"/>
      <c r="D928" s="148" t="s">
        <v>190</v>
      </c>
      <c r="E928" s="153">
        <f t="shared" si="1761"/>
        <v>40</v>
      </c>
      <c r="F928" s="153">
        <f t="shared" si="1762"/>
        <v>1.5</v>
      </c>
      <c r="G928" s="145">
        <f>E928*G887/E887</f>
        <v>9.6</v>
      </c>
      <c r="H928" s="160">
        <f t="shared" si="1758"/>
        <v>14.399999999999999</v>
      </c>
      <c r="I928" s="168" t="str">
        <f t="shared" ref="I928:R928" si="1827">IFERROR(IF(CEILING($H928*I889,1)=0,"",CEILING($H928*I889,1)),"")</f>
        <v/>
      </c>
      <c r="J928" s="169" t="str">
        <f t="shared" si="1827"/>
        <v/>
      </c>
      <c r="K928" s="169" t="str">
        <f t="shared" si="1827"/>
        <v/>
      </c>
      <c r="L928" s="169" t="str">
        <f t="shared" ref="L928" si="1828">IFERROR(IF(CEILING($H928*L889,1)=0,"",CEILING($H928*L889,1)),"")</f>
        <v/>
      </c>
      <c r="M928" s="169" t="str">
        <f t="shared" si="1827"/>
        <v/>
      </c>
      <c r="N928" s="169">
        <f t="shared" si="1827"/>
        <v>8</v>
      </c>
      <c r="O928" s="169" t="str">
        <f t="shared" si="1827"/>
        <v/>
      </c>
      <c r="P928" s="169">
        <f t="shared" si="1827"/>
        <v>8</v>
      </c>
      <c r="Q928" s="169">
        <f t="shared" si="1827"/>
        <v>2</v>
      </c>
      <c r="R928" s="170" t="str">
        <f t="shared" si="1827"/>
        <v/>
      </c>
    </row>
    <row r="929" spans="1:19" ht="13.5" thickBot="1" x14ac:dyDescent="0.25">
      <c r="A929" s="204" t="s">
        <v>50</v>
      </c>
      <c r="B929" s="214">
        <v>903</v>
      </c>
      <c r="C929" s="249" t="str">
        <f>Feature_Plan!E33</f>
        <v>UNECE</v>
      </c>
      <c r="D929" s="207"/>
      <c r="E929" s="259">
        <v>150</v>
      </c>
      <c r="F929" s="259">
        <v>1.5</v>
      </c>
      <c r="G929" s="208"/>
      <c r="H929" s="209"/>
      <c r="I929" s="210" t="str">
        <f>IF(VLOOKUP($C929,Feature_Plan!$E$11:$R$40,Feature_Plan!I$1,0)=0,"",VLOOKUP($C929,Feature_Plan!$E$11:$R$40,Feature_Plan!I$1,0))</f>
        <v/>
      </c>
      <c r="J929" s="211" t="str">
        <f>IF(VLOOKUP($C929,Feature_Plan!$E$11:$R$40,Feature_Plan!J$1,0)=0,"",VLOOKUP($C929,Feature_Plan!$E$11:$R$40,Feature_Plan!J$1,0))</f>
        <v/>
      </c>
      <c r="K929" s="211" t="str">
        <f>IF(VLOOKUP($C929,Feature_Plan!$E$11:$R$40,Feature_Plan!K$1,0)=0,"",VLOOKUP($C929,Feature_Plan!$E$11:$R$40,Feature_Plan!K$1,0))</f>
        <v/>
      </c>
      <c r="L929" s="211" t="str">
        <f>IF(VLOOKUP($C929,Feature_Plan!$E$11:$R$40,Feature_Plan!L$1,0)=0,"",VLOOKUP($C929,Feature_Plan!$E$11:$R$40,Feature_Plan!L$1,0))</f>
        <v/>
      </c>
      <c r="M929" s="211">
        <f>IF(VLOOKUP($C929,Feature_Plan!$E$11:$R$40,Feature_Plan!M$1,0)=0,"",VLOOKUP($C929,Feature_Plan!$E$11:$R$40,Feature_Plan!M$1,0))</f>
        <v>0.4</v>
      </c>
      <c r="N929" s="211">
        <f>IF(VLOOKUP($C929,Feature_Plan!$E$11:$R$40,Feature_Plan!N$1,0)=0,"",VLOOKUP($C929,Feature_Plan!$E$11:$R$40,Feature_Plan!N$1,0))</f>
        <v>0.8</v>
      </c>
      <c r="O929" s="211" t="str">
        <f>IF(VLOOKUP($C929,Feature_Plan!$E$11:$R$40,Feature_Plan!O$1,0)=0,"",VLOOKUP($C929,Feature_Plan!$E$11:$R$40,Feature_Plan!O$1,0))</f>
        <v/>
      </c>
      <c r="P929" s="211">
        <f>IF(VLOOKUP($C929,Feature_Plan!$E$11:$R$40,Feature_Plan!P$1,0)=0,"",VLOOKUP($C929,Feature_Plan!$E$11:$R$40,Feature_Plan!P$1,0))</f>
        <v>1</v>
      </c>
      <c r="Q929" s="211">
        <f>IF(VLOOKUP($C929,Feature_Plan!$E$11:$R$40,Feature_Plan!Q$1,0)=0,"",VLOOKUP($C929,Feature_Plan!$E$11:$R$40,Feature_Plan!Q$1,0))</f>
        <v>1.1000000000000001</v>
      </c>
      <c r="R929" s="212" t="str">
        <f>IF(VLOOKUP($C929,Feature_Plan!$E$11:$R$40,Feature_Plan!R$1,0)=0,"",VLOOKUP($C929,Feature_Plan!$E$11:$R$40,Feature_Plan!R$1,0))</f>
        <v/>
      </c>
    </row>
    <row r="930" spans="1:19" x14ac:dyDescent="0.2">
      <c r="A930" s="213" t="s">
        <v>154</v>
      </c>
      <c r="B930" s="214">
        <v>904</v>
      </c>
      <c r="C930" s="250"/>
      <c r="D930" s="216"/>
      <c r="E930" s="217"/>
      <c r="F930" s="216"/>
      <c r="G930" s="251"/>
      <c r="H930" s="252"/>
      <c r="I930" s="220" t="str">
        <f>IF(I929="","",I929)</f>
        <v/>
      </c>
      <c r="J930" s="218" t="str">
        <f>IF(J929="","",J929-(SUM($I930:I930)))</f>
        <v/>
      </c>
      <c r="K930" s="218" t="str">
        <f>IF(K929="","",K929-(SUM($I930:J930)))</f>
        <v/>
      </c>
      <c r="L930" s="218" t="str">
        <f>IF(L929="","",L929-(SUM($I930:K930)))</f>
        <v/>
      </c>
      <c r="M930" s="218">
        <f>IF(M929="","",M929-(SUM($I930:L930)))</f>
        <v>0.4</v>
      </c>
      <c r="N930" s="218">
        <f>IF(N929="","",N929-(SUM($I930:M930)))</f>
        <v>0.4</v>
      </c>
      <c r="O930" s="218" t="str">
        <f>IF(O929="","",O929-(SUM($I930:N930)))</f>
        <v/>
      </c>
      <c r="P930" s="218">
        <f>IF(P929="","",P929-(SUM($I930:O930)))</f>
        <v>0.19999999999999996</v>
      </c>
      <c r="Q930" s="218">
        <f>IF(Q929="","",Q929-(SUM($I930:P930)))</f>
        <v>0.10000000000000009</v>
      </c>
      <c r="R930" s="221" t="str">
        <f>IF(R929="","",R929-(SUM($I930:Q930)))</f>
        <v/>
      </c>
    </row>
    <row r="931" spans="1:19" ht="13.5" thickBot="1" x14ac:dyDescent="0.25">
      <c r="A931" s="222" t="s">
        <v>155</v>
      </c>
      <c r="B931" s="214">
        <v>905</v>
      </c>
      <c r="C931" s="223"/>
      <c r="D931" s="224"/>
      <c r="E931" s="225"/>
      <c r="F931" s="224"/>
      <c r="G931" s="226">
        <f>SUM(G935:G969)</f>
        <v>1656</v>
      </c>
      <c r="H931" s="227">
        <f>SUM(H935:H969)</f>
        <v>2484</v>
      </c>
      <c r="I931" s="228">
        <f>SUM(I935:I969)</f>
        <v>0</v>
      </c>
      <c r="J931" s="226">
        <f t="shared" ref="J931:R931" si="1829">SUM(J935:J969)</f>
        <v>0</v>
      </c>
      <c r="K931" s="226">
        <f t="shared" si="1829"/>
        <v>0</v>
      </c>
      <c r="L931" s="226">
        <f t="shared" ref="L931:M931" si="1830">SUM(L935:L969)</f>
        <v>0</v>
      </c>
      <c r="M931" s="226">
        <f t="shared" si="1830"/>
        <v>1009</v>
      </c>
      <c r="N931" s="226">
        <f t="shared" si="1829"/>
        <v>1009</v>
      </c>
      <c r="O931" s="226">
        <f t="shared" si="1829"/>
        <v>0</v>
      </c>
      <c r="P931" s="226">
        <f t="shared" si="1829"/>
        <v>511</v>
      </c>
      <c r="Q931" s="226">
        <f t="shared" si="1829"/>
        <v>259</v>
      </c>
      <c r="R931" s="229">
        <f t="shared" si="1829"/>
        <v>0</v>
      </c>
      <c r="S931" s="67">
        <f>SUM(I931:R931)</f>
        <v>2788</v>
      </c>
    </row>
    <row r="932" spans="1:19" x14ac:dyDescent="0.2">
      <c r="A932" s="230" t="s">
        <v>215</v>
      </c>
      <c r="B932" s="214">
        <v>906</v>
      </c>
      <c r="C932" s="262" t="str">
        <f>CONCATENATE(C929,"\",A932)</f>
        <v>UNECE\Sys Eng</v>
      </c>
      <c r="D932" s="231"/>
      <c r="E932" s="232"/>
      <c r="F932" s="231"/>
      <c r="G932" s="233">
        <f>SUM(G935:G947)</f>
        <v>252</v>
      </c>
      <c r="H932" s="234">
        <f t="shared" ref="H932:R932" si="1831">SUM(H935:H947)</f>
        <v>378</v>
      </c>
      <c r="I932" s="235">
        <f t="shared" si="1831"/>
        <v>0</v>
      </c>
      <c r="J932" s="233">
        <f t="shared" si="1831"/>
        <v>0</v>
      </c>
      <c r="K932" s="233">
        <f t="shared" si="1831"/>
        <v>0</v>
      </c>
      <c r="L932" s="233">
        <f t="shared" ref="L932:M932" si="1832">SUM(L935:L947)</f>
        <v>0</v>
      </c>
      <c r="M932" s="233">
        <f t="shared" si="1832"/>
        <v>158</v>
      </c>
      <c r="N932" s="233">
        <f t="shared" si="1831"/>
        <v>158</v>
      </c>
      <c r="O932" s="233">
        <f t="shared" si="1831"/>
        <v>0</v>
      </c>
      <c r="P932" s="233">
        <f t="shared" si="1831"/>
        <v>81</v>
      </c>
      <c r="Q932" s="233">
        <f t="shared" si="1831"/>
        <v>41</v>
      </c>
      <c r="R932" s="236">
        <f t="shared" si="1831"/>
        <v>0</v>
      </c>
      <c r="S932" s="67">
        <f>SUM(I932:R932)</f>
        <v>438</v>
      </c>
    </row>
    <row r="933" spans="1:19" x14ac:dyDescent="0.2">
      <c r="A933" s="237" t="s">
        <v>216</v>
      </c>
      <c r="B933" s="214">
        <v>907</v>
      </c>
      <c r="C933" s="263" t="str">
        <f>CONCATENATE(C929,"\",A933)</f>
        <v>UNECE\SW Dev</v>
      </c>
      <c r="D933" s="238"/>
      <c r="E933" s="239"/>
      <c r="F933" s="238"/>
      <c r="G933" s="240">
        <f>SUM(G948:G960)</f>
        <v>792</v>
      </c>
      <c r="H933" s="241">
        <f t="shared" ref="H933:R933" si="1833">SUM(H948:H960)</f>
        <v>1188</v>
      </c>
      <c r="I933" s="242">
        <f t="shared" si="1833"/>
        <v>0</v>
      </c>
      <c r="J933" s="240">
        <f t="shared" si="1833"/>
        <v>0</v>
      </c>
      <c r="K933" s="240">
        <f t="shared" si="1833"/>
        <v>0</v>
      </c>
      <c r="L933" s="240">
        <f t="shared" ref="L933:M933" si="1834">SUM(L948:L960)</f>
        <v>0</v>
      </c>
      <c r="M933" s="240">
        <f t="shared" si="1834"/>
        <v>481</v>
      </c>
      <c r="N933" s="240">
        <f t="shared" si="1833"/>
        <v>481</v>
      </c>
      <c r="O933" s="240">
        <f t="shared" si="1833"/>
        <v>0</v>
      </c>
      <c r="P933" s="240">
        <f t="shared" si="1833"/>
        <v>244</v>
      </c>
      <c r="Q933" s="240">
        <f t="shared" si="1833"/>
        <v>123</v>
      </c>
      <c r="R933" s="243">
        <f t="shared" si="1833"/>
        <v>0</v>
      </c>
      <c r="S933" s="67">
        <f>SUM(I933:R933)</f>
        <v>1329</v>
      </c>
    </row>
    <row r="934" spans="1:19" ht="13.5" thickBot="1" x14ac:dyDescent="0.25">
      <c r="A934" s="244" t="s">
        <v>92</v>
      </c>
      <c r="B934" s="214">
        <v>908</v>
      </c>
      <c r="C934" s="264" t="str">
        <f>CONCATENATE(C929,"\",A934)</f>
        <v>UNECE\Testing</v>
      </c>
      <c r="D934" s="245"/>
      <c r="E934" s="246"/>
      <c r="F934" s="245"/>
      <c r="G934" s="247">
        <f>SUM(G961:G969)</f>
        <v>612</v>
      </c>
      <c r="H934" s="248">
        <f t="shared" ref="H934:R934" si="1835">SUM(H961:H969)</f>
        <v>918</v>
      </c>
      <c r="I934" s="242">
        <f t="shared" si="1835"/>
        <v>0</v>
      </c>
      <c r="J934" s="240">
        <f t="shared" si="1835"/>
        <v>0</v>
      </c>
      <c r="K934" s="240">
        <f t="shared" si="1835"/>
        <v>0</v>
      </c>
      <c r="L934" s="240">
        <f t="shared" ref="L934:M934" si="1836">SUM(L961:L969)</f>
        <v>0</v>
      </c>
      <c r="M934" s="240">
        <f t="shared" si="1836"/>
        <v>370</v>
      </c>
      <c r="N934" s="240">
        <f t="shared" si="1835"/>
        <v>370</v>
      </c>
      <c r="O934" s="240">
        <f t="shared" si="1835"/>
        <v>0</v>
      </c>
      <c r="P934" s="240">
        <f t="shared" si="1835"/>
        <v>186</v>
      </c>
      <c r="Q934" s="240">
        <f t="shared" si="1835"/>
        <v>95</v>
      </c>
      <c r="R934" s="243">
        <f t="shared" si="1835"/>
        <v>0</v>
      </c>
      <c r="S934" s="67">
        <f>SUM(I934:R934)</f>
        <v>1021</v>
      </c>
    </row>
    <row r="935" spans="1:19" x14ac:dyDescent="0.2">
      <c r="A935" s="139">
        <v>1</v>
      </c>
      <c r="B935" s="75">
        <v>909</v>
      </c>
      <c r="C935" s="140"/>
      <c r="D935" s="141" t="s">
        <v>156</v>
      </c>
      <c r="E935" s="153">
        <f>E929</f>
        <v>150</v>
      </c>
      <c r="F935" s="153">
        <f>F929</f>
        <v>1.5</v>
      </c>
      <c r="G935" s="145">
        <f t="shared" ref="G935:G965" si="1837">E935*G894/E894</f>
        <v>12</v>
      </c>
      <c r="H935" s="160">
        <f>G935*F935</f>
        <v>18</v>
      </c>
      <c r="I935" s="164" t="str">
        <f>IFERROR(IF(CEILING($H935*I930,1)=0,"",CEILING($H935*I930,1)),"")</f>
        <v/>
      </c>
      <c r="J935" s="150" t="str">
        <f t="shared" ref="J935:R935" si="1838">IFERROR(IF(CEILING($H935*J930,1)=0,"",CEILING($H935*J930,1)),"")</f>
        <v/>
      </c>
      <c r="K935" s="150" t="str">
        <f t="shared" si="1838"/>
        <v/>
      </c>
      <c r="L935" s="150" t="str">
        <f t="shared" ref="L935" si="1839">IFERROR(IF(CEILING($H935*L930,1)=0,"",CEILING($H935*L930,1)),"")</f>
        <v/>
      </c>
      <c r="M935" s="150">
        <f t="shared" si="1838"/>
        <v>8</v>
      </c>
      <c r="N935" s="150">
        <f t="shared" si="1838"/>
        <v>8</v>
      </c>
      <c r="O935" s="150" t="str">
        <f t="shared" si="1838"/>
        <v/>
      </c>
      <c r="P935" s="150">
        <f t="shared" si="1838"/>
        <v>4</v>
      </c>
      <c r="Q935" s="150">
        <f t="shared" si="1838"/>
        <v>2</v>
      </c>
      <c r="R935" s="165" t="str">
        <f t="shared" si="1838"/>
        <v/>
      </c>
    </row>
    <row r="936" spans="1:19" x14ac:dyDescent="0.2">
      <c r="A936" s="118">
        <v>2</v>
      </c>
      <c r="B936" s="75">
        <v>910</v>
      </c>
      <c r="C936" s="143"/>
      <c r="D936" s="144" t="s">
        <v>157</v>
      </c>
      <c r="E936" s="153">
        <f>E935</f>
        <v>150</v>
      </c>
      <c r="F936" s="153">
        <f>F935</f>
        <v>1.5</v>
      </c>
      <c r="G936" s="145">
        <f t="shared" si="1837"/>
        <v>24</v>
      </c>
      <c r="H936" s="160">
        <f t="shared" ref="H936:H969" si="1840">G936*F936</f>
        <v>36</v>
      </c>
      <c r="I936" s="166" t="str">
        <f>IFERROR(IF(CEILING($H936*I930,1)=0,"",CEILING($H936*I930,1)),"")</f>
        <v/>
      </c>
      <c r="J936" s="145" t="str">
        <f t="shared" ref="J936:R936" si="1841">IFERROR(IF(CEILING($H936*J930,1)=0,"",CEILING($H936*J930,1)),"")</f>
        <v/>
      </c>
      <c r="K936" s="145" t="str">
        <f t="shared" si="1841"/>
        <v/>
      </c>
      <c r="L936" s="145" t="str">
        <f t="shared" ref="L936" si="1842">IFERROR(IF(CEILING($H936*L930,1)=0,"",CEILING($H936*L930,1)),"")</f>
        <v/>
      </c>
      <c r="M936" s="145">
        <f t="shared" si="1841"/>
        <v>15</v>
      </c>
      <c r="N936" s="145">
        <f t="shared" si="1841"/>
        <v>15</v>
      </c>
      <c r="O936" s="145" t="str">
        <f t="shared" si="1841"/>
        <v/>
      </c>
      <c r="P936" s="145">
        <f t="shared" si="1841"/>
        <v>8</v>
      </c>
      <c r="Q936" s="145">
        <f t="shared" si="1841"/>
        <v>4</v>
      </c>
      <c r="R936" s="167" t="str">
        <f t="shared" si="1841"/>
        <v/>
      </c>
    </row>
    <row r="937" spans="1:19" x14ac:dyDescent="0.2">
      <c r="A937" s="118">
        <v>3</v>
      </c>
      <c r="B937" s="75">
        <v>911</v>
      </c>
      <c r="C937" s="143"/>
      <c r="D937" s="144" t="s">
        <v>158</v>
      </c>
      <c r="E937" s="153">
        <f t="shared" ref="E937:E969" si="1843">E936</f>
        <v>150</v>
      </c>
      <c r="F937" s="153">
        <f t="shared" ref="F937:F969" si="1844">F936</f>
        <v>1.5</v>
      </c>
      <c r="G937" s="145">
        <f t="shared" si="1837"/>
        <v>6</v>
      </c>
      <c r="H937" s="160">
        <f t="shared" si="1840"/>
        <v>9</v>
      </c>
      <c r="I937" s="166" t="str">
        <f>IFERROR(IF(CEILING($H937*I930,1)=0,"",CEILING($H937*I930,1)),"")</f>
        <v/>
      </c>
      <c r="J937" s="145" t="str">
        <f t="shared" ref="J937:R937" si="1845">IFERROR(IF(CEILING($H937*J930,1)=0,"",CEILING($H937*J930,1)),"")</f>
        <v/>
      </c>
      <c r="K937" s="145" t="str">
        <f t="shared" si="1845"/>
        <v/>
      </c>
      <c r="L937" s="145" t="str">
        <f t="shared" ref="L937" si="1846">IFERROR(IF(CEILING($H937*L930,1)=0,"",CEILING($H937*L930,1)),"")</f>
        <v/>
      </c>
      <c r="M937" s="145">
        <f t="shared" si="1845"/>
        <v>4</v>
      </c>
      <c r="N937" s="145">
        <f t="shared" si="1845"/>
        <v>4</v>
      </c>
      <c r="O937" s="145" t="str">
        <f t="shared" si="1845"/>
        <v/>
      </c>
      <c r="P937" s="145">
        <f t="shared" si="1845"/>
        <v>2</v>
      </c>
      <c r="Q937" s="145">
        <f t="shared" si="1845"/>
        <v>1</v>
      </c>
      <c r="R937" s="167" t="str">
        <f t="shared" si="1845"/>
        <v/>
      </c>
    </row>
    <row r="938" spans="1:19" x14ac:dyDescent="0.2">
      <c r="A938" s="118">
        <v>4</v>
      </c>
      <c r="B938" s="75">
        <v>912</v>
      </c>
      <c r="C938" s="143"/>
      <c r="D938" s="144" t="s">
        <v>159</v>
      </c>
      <c r="E938" s="153">
        <f t="shared" si="1843"/>
        <v>150</v>
      </c>
      <c r="F938" s="153">
        <f t="shared" si="1844"/>
        <v>1.5</v>
      </c>
      <c r="G938" s="145">
        <f t="shared" si="1837"/>
        <v>12</v>
      </c>
      <c r="H938" s="160">
        <f t="shared" si="1840"/>
        <v>18</v>
      </c>
      <c r="I938" s="166" t="str">
        <f>IFERROR(IF(CEILING($H938*I930,1)=0,"",CEILING($H938*I930,1)),"")</f>
        <v/>
      </c>
      <c r="J938" s="145" t="str">
        <f t="shared" ref="J938:R938" si="1847">IFERROR(IF(CEILING($H938*J930,1)=0,"",CEILING($H938*J930,1)),"")</f>
        <v/>
      </c>
      <c r="K938" s="145" t="str">
        <f t="shared" si="1847"/>
        <v/>
      </c>
      <c r="L938" s="145" t="str">
        <f t="shared" ref="L938" si="1848">IFERROR(IF(CEILING($H938*L930,1)=0,"",CEILING($H938*L930,1)),"")</f>
        <v/>
      </c>
      <c r="M938" s="145">
        <f t="shared" si="1847"/>
        <v>8</v>
      </c>
      <c r="N938" s="145">
        <f t="shared" si="1847"/>
        <v>8</v>
      </c>
      <c r="O938" s="145" t="str">
        <f t="shared" si="1847"/>
        <v/>
      </c>
      <c r="P938" s="145">
        <f t="shared" si="1847"/>
        <v>4</v>
      </c>
      <c r="Q938" s="145">
        <f t="shared" si="1847"/>
        <v>2</v>
      </c>
      <c r="R938" s="167" t="str">
        <f t="shared" si="1847"/>
        <v/>
      </c>
    </row>
    <row r="939" spans="1:19" x14ac:dyDescent="0.2">
      <c r="A939" s="118">
        <v>5</v>
      </c>
      <c r="B939" s="75">
        <v>913</v>
      </c>
      <c r="C939" s="143"/>
      <c r="D939" s="144" t="s">
        <v>160</v>
      </c>
      <c r="E939" s="153">
        <f t="shared" si="1843"/>
        <v>150</v>
      </c>
      <c r="F939" s="153">
        <f t="shared" si="1844"/>
        <v>1.5</v>
      </c>
      <c r="G939" s="145">
        <f t="shared" si="1837"/>
        <v>6</v>
      </c>
      <c r="H939" s="160">
        <f t="shared" si="1840"/>
        <v>9</v>
      </c>
      <c r="I939" s="166" t="str">
        <f>IFERROR(IF(CEILING($H939*I930,1)=0,"",CEILING($H939*I930,1)),"")</f>
        <v/>
      </c>
      <c r="J939" s="145" t="str">
        <f t="shared" ref="J939:R939" si="1849">IFERROR(IF(CEILING($H939*J930,1)=0,"",CEILING($H939*J930,1)),"")</f>
        <v/>
      </c>
      <c r="K939" s="145" t="str">
        <f t="shared" si="1849"/>
        <v/>
      </c>
      <c r="L939" s="145" t="str">
        <f t="shared" ref="L939" si="1850">IFERROR(IF(CEILING($H939*L930,1)=0,"",CEILING($H939*L930,1)),"")</f>
        <v/>
      </c>
      <c r="M939" s="145">
        <f t="shared" si="1849"/>
        <v>4</v>
      </c>
      <c r="N939" s="145">
        <f t="shared" si="1849"/>
        <v>4</v>
      </c>
      <c r="O939" s="145" t="str">
        <f t="shared" si="1849"/>
        <v/>
      </c>
      <c r="P939" s="145">
        <f t="shared" si="1849"/>
        <v>2</v>
      </c>
      <c r="Q939" s="145">
        <f t="shared" si="1849"/>
        <v>1</v>
      </c>
      <c r="R939" s="167" t="str">
        <f t="shared" si="1849"/>
        <v/>
      </c>
    </row>
    <row r="940" spans="1:19" x14ac:dyDescent="0.2">
      <c r="A940" s="118">
        <v>6</v>
      </c>
      <c r="B940" s="75">
        <v>914</v>
      </c>
      <c r="C940" s="143"/>
      <c r="D940" s="144" t="s">
        <v>161</v>
      </c>
      <c r="E940" s="153">
        <f t="shared" si="1843"/>
        <v>150</v>
      </c>
      <c r="F940" s="153">
        <f t="shared" si="1844"/>
        <v>1.5</v>
      </c>
      <c r="G940" s="145">
        <f t="shared" si="1837"/>
        <v>18</v>
      </c>
      <c r="H940" s="160">
        <f t="shared" si="1840"/>
        <v>27</v>
      </c>
      <c r="I940" s="166" t="str">
        <f>IFERROR(IF(CEILING($H940*I930,1)=0,"",CEILING($H940*I930,1)),"")</f>
        <v/>
      </c>
      <c r="J940" s="145" t="str">
        <f t="shared" ref="J940:R940" si="1851">IFERROR(IF(CEILING($H940*J930,1)=0,"",CEILING($H940*J930,1)),"")</f>
        <v/>
      </c>
      <c r="K940" s="145" t="str">
        <f t="shared" si="1851"/>
        <v/>
      </c>
      <c r="L940" s="145" t="str">
        <f t="shared" ref="L940" si="1852">IFERROR(IF(CEILING($H940*L930,1)=0,"",CEILING($H940*L930,1)),"")</f>
        <v/>
      </c>
      <c r="M940" s="145">
        <f t="shared" si="1851"/>
        <v>11</v>
      </c>
      <c r="N940" s="145">
        <f t="shared" si="1851"/>
        <v>11</v>
      </c>
      <c r="O940" s="145" t="str">
        <f t="shared" si="1851"/>
        <v/>
      </c>
      <c r="P940" s="145">
        <f t="shared" si="1851"/>
        <v>6</v>
      </c>
      <c r="Q940" s="145">
        <f t="shared" si="1851"/>
        <v>3</v>
      </c>
      <c r="R940" s="167" t="str">
        <f t="shared" si="1851"/>
        <v/>
      </c>
    </row>
    <row r="941" spans="1:19" x14ac:dyDescent="0.2">
      <c r="A941" s="118">
        <v>7</v>
      </c>
      <c r="B941" s="75">
        <v>915</v>
      </c>
      <c r="C941" s="143"/>
      <c r="D941" s="144" t="s">
        <v>162</v>
      </c>
      <c r="E941" s="153">
        <f t="shared" si="1843"/>
        <v>150</v>
      </c>
      <c r="F941" s="153">
        <f t="shared" si="1844"/>
        <v>1.5</v>
      </c>
      <c r="G941" s="145">
        <f t="shared" si="1837"/>
        <v>12</v>
      </c>
      <c r="H941" s="160">
        <f t="shared" si="1840"/>
        <v>18</v>
      </c>
      <c r="I941" s="166" t="str">
        <f>IFERROR(IF(CEILING($H941*I930,1)=0,"",CEILING($H941*I930,1)),"")</f>
        <v/>
      </c>
      <c r="J941" s="145" t="str">
        <f t="shared" ref="J941:R941" si="1853">IFERROR(IF(CEILING($H941*J930,1)=0,"",CEILING($H941*J930,1)),"")</f>
        <v/>
      </c>
      <c r="K941" s="145" t="str">
        <f t="shared" si="1853"/>
        <v/>
      </c>
      <c r="L941" s="145" t="str">
        <f t="shared" ref="L941" si="1854">IFERROR(IF(CEILING($H941*L930,1)=0,"",CEILING($H941*L930,1)),"")</f>
        <v/>
      </c>
      <c r="M941" s="145">
        <f t="shared" si="1853"/>
        <v>8</v>
      </c>
      <c r="N941" s="145">
        <f t="shared" si="1853"/>
        <v>8</v>
      </c>
      <c r="O941" s="145" t="str">
        <f t="shared" si="1853"/>
        <v/>
      </c>
      <c r="P941" s="145">
        <f t="shared" si="1853"/>
        <v>4</v>
      </c>
      <c r="Q941" s="145">
        <f t="shared" si="1853"/>
        <v>2</v>
      </c>
      <c r="R941" s="167" t="str">
        <f t="shared" si="1853"/>
        <v/>
      </c>
    </row>
    <row r="942" spans="1:19" x14ac:dyDescent="0.2">
      <c r="A942" s="118">
        <v>8</v>
      </c>
      <c r="B942" s="75">
        <v>916</v>
      </c>
      <c r="C942" s="143"/>
      <c r="D942" s="144" t="s">
        <v>163</v>
      </c>
      <c r="E942" s="153">
        <f t="shared" si="1843"/>
        <v>150</v>
      </c>
      <c r="F942" s="153">
        <f t="shared" si="1844"/>
        <v>1.5</v>
      </c>
      <c r="G942" s="145">
        <f t="shared" si="1837"/>
        <v>12</v>
      </c>
      <c r="H942" s="160">
        <f t="shared" si="1840"/>
        <v>18</v>
      </c>
      <c r="I942" s="166" t="str">
        <f>IFERROR(IF(CEILING($H942*I930,1)=0,"",CEILING($H942*I930,1)),"")</f>
        <v/>
      </c>
      <c r="J942" s="145" t="str">
        <f t="shared" ref="J942:R942" si="1855">IFERROR(IF(CEILING($H942*J930,1)=0,"",CEILING($H942*J930,1)),"")</f>
        <v/>
      </c>
      <c r="K942" s="145" t="str">
        <f t="shared" si="1855"/>
        <v/>
      </c>
      <c r="L942" s="145" t="str">
        <f t="shared" ref="L942" si="1856">IFERROR(IF(CEILING($H942*L930,1)=0,"",CEILING($H942*L930,1)),"")</f>
        <v/>
      </c>
      <c r="M942" s="145">
        <f t="shared" si="1855"/>
        <v>8</v>
      </c>
      <c r="N942" s="145">
        <f t="shared" si="1855"/>
        <v>8</v>
      </c>
      <c r="O942" s="145" t="str">
        <f t="shared" si="1855"/>
        <v/>
      </c>
      <c r="P942" s="145">
        <f t="shared" si="1855"/>
        <v>4</v>
      </c>
      <c r="Q942" s="145">
        <f t="shared" si="1855"/>
        <v>2</v>
      </c>
      <c r="R942" s="167" t="str">
        <f t="shared" si="1855"/>
        <v/>
      </c>
    </row>
    <row r="943" spans="1:19" x14ac:dyDescent="0.2">
      <c r="A943" s="118">
        <v>9</v>
      </c>
      <c r="B943" s="75">
        <v>917</v>
      </c>
      <c r="C943" s="143"/>
      <c r="D943" s="144" t="s">
        <v>164</v>
      </c>
      <c r="E943" s="153">
        <f t="shared" si="1843"/>
        <v>150</v>
      </c>
      <c r="F943" s="153">
        <f t="shared" si="1844"/>
        <v>1.5</v>
      </c>
      <c r="G943" s="145">
        <f t="shared" si="1837"/>
        <v>6</v>
      </c>
      <c r="H943" s="160">
        <f t="shared" si="1840"/>
        <v>9</v>
      </c>
      <c r="I943" s="166" t="str">
        <f>IFERROR(IF(CEILING($H943*I930,1)=0,"",CEILING($H943*I930,1)),"")</f>
        <v/>
      </c>
      <c r="J943" s="145" t="str">
        <f t="shared" ref="J943:R943" si="1857">IFERROR(IF(CEILING($H943*J930,1)=0,"",CEILING($H943*J930,1)),"")</f>
        <v/>
      </c>
      <c r="K943" s="145" t="str">
        <f t="shared" si="1857"/>
        <v/>
      </c>
      <c r="L943" s="145" t="str">
        <f t="shared" ref="L943" si="1858">IFERROR(IF(CEILING($H943*L930,1)=0,"",CEILING($H943*L930,1)),"")</f>
        <v/>
      </c>
      <c r="M943" s="145">
        <f t="shared" si="1857"/>
        <v>4</v>
      </c>
      <c r="N943" s="145">
        <f t="shared" si="1857"/>
        <v>4</v>
      </c>
      <c r="O943" s="145" t="str">
        <f t="shared" si="1857"/>
        <v/>
      </c>
      <c r="P943" s="145">
        <f t="shared" si="1857"/>
        <v>2</v>
      </c>
      <c r="Q943" s="145">
        <f t="shared" si="1857"/>
        <v>1</v>
      </c>
      <c r="R943" s="167" t="str">
        <f t="shared" si="1857"/>
        <v/>
      </c>
    </row>
    <row r="944" spans="1:19" x14ac:dyDescent="0.2">
      <c r="A944" s="118">
        <v>10</v>
      </c>
      <c r="B944" s="75">
        <v>918</v>
      </c>
      <c r="C944" s="143"/>
      <c r="D944" s="144" t="s">
        <v>165</v>
      </c>
      <c r="E944" s="153">
        <f t="shared" si="1843"/>
        <v>150</v>
      </c>
      <c r="F944" s="153">
        <f t="shared" si="1844"/>
        <v>1.5</v>
      </c>
      <c r="G944" s="145">
        <f t="shared" si="1837"/>
        <v>72</v>
      </c>
      <c r="H944" s="160">
        <f t="shared" si="1840"/>
        <v>108</v>
      </c>
      <c r="I944" s="166" t="str">
        <f>IFERROR(IF(CEILING($H944*I930,1)=0,"",CEILING($H944*I930,1)),"")</f>
        <v/>
      </c>
      <c r="J944" s="145" t="str">
        <f t="shared" ref="J944:R944" si="1859">IFERROR(IF(CEILING($H944*J930,1)=0,"",CEILING($H944*J930,1)),"")</f>
        <v/>
      </c>
      <c r="K944" s="145" t="str">
        <f t="shared" si="1859"/>
        <v/>
      </c>
      <c r="L944" s="145" t="str">
        <f t="shared" ref="L944" si="1860">IFERROR(IF(CEILING($H944*L930,1)=0,"",CEILING($H944*L930,1)),"")</f>
        <v/>
      </c>
      <c r="M944" s="145">
        <f t="shared" si="1859"/>
        <v>44</v>
      </c>
      <c r="N944" s="145">
        <f t="shared" si="1859"/>
        <v>44</v>
      </c>
      <c r="O944" s="145" t="str">
        <f t="shared" si="1859"/>
        <v/>
      </c>
      <c r="P944" s="145">
        <f t="shared" si="1859"/>
        <v>22</v>
      </c>
      <c r="Q944" s="145">
        <f t="shared" si="1859"/>
        <v>11</v>
      </c>
      <c r="R944" s="167" t="str">
        <f t="shared" si="1859"/>
        <v/>
      </c>
    </row>
    <row r="945" spans="1:18" x14ac:dyDescent="0.2">
      <c r="A945" s="118">
        <v>11</v>
      </c>
      <c r="B945" s="75">
        <v>919</v>
      </c>
      <c r="C945" s="143"/>
      <c r="D945" s="144" t="s">
        <v>166</v>
      </c>
      <c r="E945" s="153">
        <f t="shared" si="1843"/>
        <v>150</v>
      </c>
      <c r="F945" s="153">
        <f t="shared" si="1844"/>
        <v>1.5</v>
      </c>
      <c r="G945" s="145">
        <f t="shared" si="1837"/>
        <v>18</v>
      </c>
      <c r="H945" s="160">
        <f t="shared" si="1840"/>
        <v>27</v>
      </c>
      <c r="I945" s="166" t="str">
        <f>IFERROR(IF(CEILING($H945*I930,1)=0,"",CEILING($H945*I930,1)),"")</f>
        <v/>
      </c>
      <c r="J945" s="145" t="str">
        <f t="shared" ref="J945:R945" si="1861">IFERROR(IF(CEILING($H945*J930,1)=0,"",CEILING($H945*J930,1)),"")</f>
        <v/>
      </c>
      <c r="K945" s="145" t="str">
        <f t="shared" si="1861"/>
        <v/>
      </c>
      <c r="L945" s="145" t="str">
        <f t="shared" ref="L945" si="1862">IFERROR(IF(CEILING($H945*L930,1)=0,"",CEILING($H945*L930,1)),"")</f>
        <v/>
      </c>
      <c r="M945" s="145">
        <f t="shared" si="1861"/>
        <v>11</v>
      </c>
      <c r="N945" s="145">
        <f t="shared" si="1861"/>
        <v>11</v>
      </c>
      <c r="O945" s="145" t="str">
        <f t="shared" si="1861"/>
        <v/>
      </c>
      <c r="P945" s="145">
        <f t="shared" si="1861"/>
        <v>6</v>
      </c>
      <c r="Q945" s="145">
        <f t="shared" si="1861"/>
        <v>3</v>
      </c>
      <c r="R945" s="167" t="str">
        <f t="shared" si="1861"/>
        <v/>
      </c>
    </row>
    <row r="946" spans="1:18" x14ac:dyDescent="0.2">
      <c r="A946" s="118">
        <v>12</v>
      </c>
      <c r="B946" s="75">
        <v>920</v>
      </c>
      <c r="C946" s="143"/>
      <c r="D946" s="144" t="s">
        <v>167</v>
      </c>
      <c r="E946" s="153">
        <f t="shared" si="1843"/>
        <v>150</v>
      </c>
      <c r="F946" s="153">
        <f t="shared" si="1844"/>
        <v>1.5</v>
      </c>
      <c r="G946" s="145">
        <f t="shared" si="1837"/>
        <v>36</v>
      </c>
      <c r="H946" s="160">
        <f t="shared" si="1840"/>
        <v>54</v>
      </c>
      <c r="I946" s="166" t="str">
        <f>IFERROR(IF(CEILING($H946*I930,1)=0,"",CEILING($H946*I930,1)),"")</f>
        <v/>
      </c>
      <c r="J946" s="145" t="str">
        <f t="shared" ref="J946:R946" si="1863">IFERROR(IF(CEILING($H946*J930,1)=0,"",CEILING($H946*J930,1)),"")</f>
        <v/>
      </c>
      <c r="K946" s="145" t="str">
        <f t="shared" si="1863"/>
        <v/>
      </c>
      <c r="L946" s="145" t="str">
        <f t="shared" ref="L946" si="1864">IFERROR(IF(CEILING($H946*L930,1)=0,"",CEILING($H946*L930,1)),"")</f>
        <v/>
      </c>
      <c r="M946" s="145">
        <f t="shared" si="1863"/>
        <v>22</v>
      </c>
      <c r="N946" s="145">
        <f t="shared" si="1863"/>
        <v>22</v>
      </c>
      <c r="O946" s="145" t="str">
        <f t="shared" si="1863"/>
        <v/>
      </c>
      <c r="P946" s="145">
        <f t="shared" si="1863"/>
        <v>11</v>
      </c>
      <c r="Q946" s="145">
        <f t="shared" si="1863"/>
        <v>6</v>
      </c>
      <c r="R946" s="167" t="str">
        <f t="shared" si="1863"/>
        <v/>
      </c>
    </row>
    <row r="947" spans="1:18" x14ac:dyDescent="0.2">
      <c r="A947" s="118">
        <v>13</v>
      </c>
      <c r="B947" s="75">
        <v>921</v>
      </c>
      <c r="C947" s="143"/>
      <c r="D947" s="144" t="s">
        <v>168</v>
      </c>
      <c r="E947" s="153">
        <f t="shared" si="1843"/>
        <v>150</v>
      </c>
      <c r="F947" s="153">
        <f t="shared" si="1844"/>
        <v>1.5</v>
      </c>
      <c r="G947" s="145">
        <f t="shared" si="1837"/>
        <v>18</v>
      </c>
      <c r="H947" s="160">
        <f t="shared" si="1840"/>
        <v>27</v>
      </c>
      <c r="I947" s="166" t="str">
        <f>IFERROR(IF(CEILING($H947*I930,1)=0,"",CEILING($H947*I930,1)),"")</f>
        <v/>
      </c>
      <c r="J947" s="145" t="str">
        <f t="shared" ref="J947:R947" si="1865">IFERROR(IF(CEILING($H947*J930,1)=0,"",CEILING($H947*J930,1)),"")</f>
        <v/>
      </c>
      <c r="K947" s="145" t="str">
        <f t="shared" si="1865"/>
        <v/>
      </c>
      <c r="L947" s="145" t="str">
        <f t="shared" ref="L947" si="1866">IFERROR(IF(CEILING($H947*L930,1)=0,"",CEILING($H947*L930,1)),"")</f>
        <v/>
      </c>
      <c r="M947" s="145">
        <f t="shared" si="1865"/>
        <v>11</v>
      </c>
      <c r="N947" s="145">
        <f t="shared" si="1865"/>
        <v>11</v>
      </c>
      <c r="O947" s="145" t="str">
        <f t="shared" si="1865"/>
        <v/>
      </c>
      <c r="P947" s="145">
        <f t="shared" si="1865"/>
        <v>6</v>
      </c>
      <c r="Q947" s="145">
        <f t="shared" si="1865"/>
        <v>3</v>
      </c>
      <c r="R947" s="167" t="str">
        <f t="shared" si="1865"/>
        <v/>
      </c>
    </row>
    <row r="948" spans="1:18" x14ac:dyDescent="0.2">
      <c r="A948" s="118">
        <v>14</v>
      </c>
      <c r="B948" s="75">
        <v>922</v>
      </c>
      <c r="C948" s="143"/>
      <c r="D948" s="144" t="s">
        <v>169</v>
      </c>
      <c r="E948" s="153">
        <f t="shared" si="1843"/>
        <v>150</v>
      </c>
      <c r="F948" s="153">
        <f t="shared" si="1844"/>
        <v>1.5</v>
      </c>
      <c r="G948" s="145">
        <f t="shared" si="1837"/>
        <v>72</v>
      </c>
      <c r="H948" s="160">
        <f t="shared" si="1840"/>
        <v>108</v>
      </c>
      <c r="I948" s="166" t="str">
        <f>IFERROR(IF(CEILING($H948*I930,1)=0,"",CEILING($H948*I930,1)),"")</f>
        <v/>
      </c>
      <c r="J948" s="145" t="str">
        <f t="shared" ref="J948:R948" si="1867">IFERROR(IF(CEILING($H948*J930,1)=0,"",CEILING($H948*J930,1)),"")</f>
        <v/>
      </c>
      <c r="K948" s="145" t="str">
        <f t="shared" si="1867"/>
        <v/>
      </c>
      <c r="L948" s="145" t="str">
        <f t="shared" ref="L948" si="1868">IFERROR(IF(CEILING($H948*L930,1)=0,"",CEILING($H948*L930,1)),"")</f>
        <v/>
      </c>
      <c r="M948" s="145">
        <f t="shared" si="1867"/>
        <v>44</v>
      </c>
      <c r="N948" s="145">
        <f t="shared" si="1867"/>
        <v>44</v>
      </c>
      <c r="O948" s="145" t="str">
        <f t="shared" si="1867"/>
        <v/>
      </c>
      <c r="P948" s="145">
        <f t="shared" si="1867"/>
        <v>22</v>
      </c>
      <c r="Q948" s="145">
        <f t="shared" si="1867"/>
        <v>11</v>
      </c>
      <c r="R948" s="167" t="str">
        <f t="shared" si="1867"/>
        <v/>
      </c>
    </row>
    <row r="949" spans="1:18" x14ac:dyDescent="0.2">
      <c r="A949" s="118">
        <v>15</v>
      </c>
      <c r="B949" s="75">
        <v>923</v>
      </c>
      <c r="C949" s="143"/>
      <c r="D949" s="144" t="s">
        <v>170</v>
      </c>
      <c r="E949" s="153">
        <f t="shared" si="1843"/>
        <v>150</v>
      </c>
      <c r="F949" s="153">
        <f t="shared" si="1844"/>
        <v>1.5</v>
      </c>
      <c r="G949" s="145">
        <f t="shared" si="1837"/>
        <v>24</v>
      </c>
      <c r="H949" s="160">
        <f t="shared" si="1840"/>
        <v>36</v>
      </c>
      <c r="I949" s="166" t="str">
        <f>IFERROR(IF(CEILING($H949*I930,1)=0,"",CEILING($H949*I930,1)),"")</f>
        <v/>
      </c>
      <c r="J949" s="145" t="str">
        <f t="shared" ref="J949:R949" si="1869">IFERROR(IF(CEILING($H949*J930,1)=0,"",CEILING($H949*J930,1)),"")</f>
        <v/>
      </c>
      <c r="K949" s="145" t="str">
        <f t="shared" si="1869"/>
        <v/>
      </c>
      <c r="L949" s="145" t="str">
        <f t="shared" ref="L949" si="1870">IFERROR(IF(CEILING($H949*L930,1)=0,"",CEILING($H949*L930,1)),"")</f>
        <v/>
      </c>
      <c r="M949" s="145">
        <f t="shared" si="1869"/>
        <v>15</v>
      </c>
      <c r="N949" s="145">
        <f t="shared" si="1869"/>
        <v>15</v>
      </c>
      <c r="O949" s="145" t="str">
        <f t="shared" si="1869"/>
        <v/>
      </c>
      <c r="P949" s="145">
        <f t="shared" si="1869"/>
        <v>8</v>
      </c>
      <c r="Q949" s="145">
        <f t="shared" si="1869"/>
        <v>4</v>
      </c>
      <c r="R949" s="167" t="str">
        <f t="shared" si="1869"/>
        <v/>
      </c>
    </row>
    <row r="950" spans="1:18" x14ac:dyDescent="0.2">
      <c r="A950" s="118">
        <v>16</v>
      </c>
      <c r="B950" s="75">
        <v>924</v>
      </c>
      <c r="C950" s="143"/>
      <c r="D950" s="144" t="s">
        <v>171</v>
      </c>
      <c r="E950" s="153">
        <f t="shared" si="1843"/>
        <v>150</v>
      </c>
      <c r="F950" s="153">
        <f t="shared" si="1844"/>
        <v>1.5</v>
      </c>
      <c r="G950" s="145">
        <f t="shared" si="1837"/>
        <v>72</v>
      </c>
      <c r="H950" s="160">
        <f t="shared" si="1840"/>
        <v>108</v>
      </c>
      <c r="I950" s="166" t="str">
        <f t="shared" ref="I950:R950" si="1871">IFERROR(IF(CEILING($H950*I930,1)=0,"",CEILING($H950*I930,1)),"")</f>
        <v/>
      </c>
      <c r="J950" s="145" t="str">
        <f t="shared" si="1871"/>
        <v/>
      </c>
      <c r="K950" s="145" t="str">
        <f t="shared" si="1871"/>
        <v/>
      </c>
      <c r="L950" s="145" t="str">
        <f t="shared" ref="L950" si="1872">IFERROR(IF(CEILING($H950*L930,1)=0,"",CEILING($H950*L930,1)),"")</f>
        <v/>
      </c>
      <c r="M950" s="145">
        <f t="shared" si="1871"/>
        <v>44</v>
      </c>
      <c r="N950" s="145">
        <f t="shared" si="1871"/>
        <v>44</v>
      </c>
      <c r="O950" s="145" t="str">
        <f t="shared" si="1871"/>
        <v/>
      </c>
      <c r="P950" s="145">
        <f t="shared" si="1871"/>
        <v>22</v>
      </c>
      <c r="Q950" s="145">
        <f t="shared" si="1871"/>
        <v>11</v>
      </c>
      <c r="R950" s="167" t="str">
        <f t="shared" si="1871"/>
        <v/>
      </c>
    </row>
    <row r="951" spans="1:18" x14ac:dyDescent="0.2">
      <c r="A951" s="118">
        <v>17</v>
      </c>
      <c r="B951" s="75">
        <v>925</v>
      </c>
      <c r="C951" s="143"/>
      <c r="D951" s="144" t="s">
        <v>172</v>
      </c>
      <c r="E951" s="153">
        <f t="shared" si="1843"/>
        <v>150</v>
      </c>
      <c r="F951" s="153">
        <f t="shared" si="1844"/>
        <v>1.5</v>
      </c>
      <c r="G951" s="145">
        <f t="shared" si="1837"/>
        <v>24</v>
      </c>
      <c r="H951" s="160">
        <f t="shared" si="1840"/>
        <v>36</v>
      </c>
      <c r="I951" s="166" t="str">
        <f t="shared" ref="I951:R951" si="1873">IFERROR(IF(CEILING($H951*I930,1)=0,"",CEILING($H951*I930,1)),"")</f>
        <v/>
      </c>
      <c r="J951" s="145" t="str">
        <f t="shared" si="1873"/>
        <v/>
      </c>
      <c r="K951" s="145" t="str">
        <f t="shared" si="1873"/>
        <v/>
      </c>
      <c r="L951" s="145" t="str">
        <f t="shared" ref="L951" si="1874">IFERROR(IF(CEILING($H951*L930,1)=0,"",CEILING($H951*L930,1)),"")</f>
        <v/>
      </c>
      <c r="M951" s="145">
        <f t="shared" si="1873"/>
        <v>15</v>
      </c>
      <c r="N951" s="145">
        <f t="shared" si="1873"/>
        <v>15</v>
      </c>
      <c r="O951" s="145" t="str">
        <f t="shared" si="1873"/>
        <v/>
      </c>
      <c r="P951" s="145">
        <f t="shared" si="1873"/>
        <v>8</v>
      </c>
      <c r="Q951" s="145">
        <f t="shared" si="1873"/>
        <v>4</v>
      </c>
      <c r="R951" s="167" t="str">
        <f t="shared" si="1873"/>
        <v/>
      </c>
    </row>
    <row r="952" spans="1:18" x14ac:dyDescent="0.2">
      <c r="A952" s="118">
        <v>18</v>
      </c>
      <c r="B952" s="75">
        <v>926</v>
      </c>
      <c r="C952" s="143"/>
      <c r="D952" s="144" t="s">
        <v>173</v>
      </c>
      <c r="E952" s="153">
        <f t="shared" si="1843"/>
        <v>150</v>
      </c>
      <c r="F952" s="153">
        <f t="shared" si="1844"/>
        <v>1.5</v>
      </c>
      <c r="G952" s="145">
        <f t="shared" si="1837"/>
        <v>120</v>
      </c>
      <c r="H952" s="160">
        <f t="shared" si="1840"/>
        <v>180</v>
      </c>
      <c r="I952" s="166" t="str">
        <f t="shared" ref="I952:R952" si="1875">IFERROR(IF(CEILING($H952*I930,1)=0,"",CEILING($H952*I930,1)),"")</f>
        <v/>
      </c>
      <c r="J952" s="145" t="str">
        <f t="shared" si="1875"/>
        <v/>
      </c>
      <c r="K952" s="145" t="str">
        <f t="shared" si="1875"/>
        <v/>
      </c>
      <c r="L952" s="145" t="str">
        <f t="shared" ref="L952" si="1876">IFERROR(IF(CEILING($H952*L930,1)=0,"",CEILING($H952*L930,1)),"")</f>
        <v/>
      </c>
      <c r="M952" s="145">
        <f t="shared" si="1875"/>
        <v>72</v>
      </c>
      <c r="N952" s="145">
        <f t="shared" si="1875"/>
        <v>72</v>
      </c>
      <c r="O952" s="145" t="str">
        <f t="shared" si="1875"/>
        <v/>
      </c>
      <c r="P952" s="145">
        <f t="shared" si="1875"/>
        <v>36</v>
      </c>
      <c r="Q952" s="145">
        <f t="shared" si="1875"/>
        <v>18</v>
      </c>
      <c r="R952" s="167" t="str">
        <f t="shared" si="1875"/>
        <v/>
      </c>
    </row>
    <row r="953" spans="1:18" x14ac:dyDescent="0.2">
      <c r="A953" s="118">
        <v>19</v>
      </c>
      <c r="B953" s="75">
        <v>927</v>
      </c>
      <c r="C953" s="143"/>
      <c r="D953" s="144" t="s">
        <v>174</v>
      </c>
      <c r="E953" s="153">
        <f t="shared" si="1843"/>
        <v>150</v>
      </c>
      <c r="F953" s="153">
        <f t="shared" si="1844"/>
        <v>1.5</v>
      </c>
      <c r="G953" s="145">
        <f t="shared" si="1837"/>
        <v>24</v>
      </c>
      <c r="H953" s="160">
        <f t="shared" si="1840"/>
        <v>36</v>
      </c>
      <c r="I953" s="166" t="str">
        <f t="shared" ref="I953:R953" si="1877">IFERROR(IF(CEILING($H953*I930,1)=0,"",CEILING($H953*I930,1)),"")</f>
        <v/>
      </c>
      <c r="J953" s="145" t="str">
        <f t="shared" si="1877"/>
        <v/>
      </c>
      <c r="K953" s="145" t="str">
        <f t="shared" si="1877"/>
        <v/>
      </c>
      <c r="L953" s="145" t="str">
        <f t="shared" ref="L953" si="1878">IFERROR(IF(CEILING($H953*L930,1)=0,"",CEILING($H953*L930,1)),"")</f>
        <v/>
      </c>
      <c r="M953" s="145">
        <f t="shared" si="1877"/>
        <v>15</v>
      </c>
      <c r="N953" s="145">
        <f t="shared" si="1877"/>
        <v>15</v>
      </c>
      <c r="O953" s="145" t="str">
        <f t="shared" si="1877"/>
        <v/>
      </c>
      <c r="P953" s="145">
        <f t="shared" si="1877"/>
        <v>8</v>
      </c>
      <c r="Q953" s="145">
        <f t="shared" si="1877"/>
        <v>4</v>
      </c>
      <c r="R953" s="167" t="str">
        <f t="shared" si="1877"/>
        <v/>
      </c>
    </row>
    <row r="954" spans="1:18" x14ac:dyDescent="0.2">
      <c r="A954" s="118">
        <v>20</v>
      </c>
      <c r="B954" s="75">
        <v>928</v>
      </c>
      <c r="C954" s="143"/>
      <c r="D954" s="144" t="s">
        <v>175</v>
      </c>
      <c r="E954" s="153">
        <f t="shared" si="1843"/>
        <v>150</v>
      </c>
      <c r="F954" s="153">
        <f t="shared" si="1844"/>
        <v>1.5</v>
      </c>
      <c r="G954" s="145">
        <f t="shared" si="1837"/>
        <v>48</v>
      </c>
      <c r="H954" s="160">
        <f t="shared" si="1840"/>
        <v>72</v>
      </c>
      <c r="I954" s="166" t="str">
        <f t="shared" ref="I954:R954" si="1879">IFERROR(IF(CEILING($H954*I930,1)=0,"",CEILING($H954*I930,1)),"")</f>
        <v/>
      </c>
      <c r="J954" s="145" t="str">
        <f t="shared" si="1879"/>
        <v/>
      </c>
      <c r="K954" s="145" t="str">
        <f t="shared" si="1879"/>
        <v/>
      </c>
      <c r="L954" s="145" t="str">
        <f t="shared" ref="L954" si="1880">IFERROR(IF(CEILING($H954*L930,1)=0,"",CEILING($H954*L930,1)),"")</f>
        <v/>
      </c>
      <c r="M954" s="145">
        <f t="shared" si="1879"/>
        <v>29</v>
      </c>
      <c r="N954" s="145">
        <f t="shared" si="1879"/>
        <v>29</v>
      </c>
      <c r="O954" s="145" t="str">
        <f t="shared" si="1879"/>
        <v/>
      </c>
      <c r="P954" s="145">
        <f t="shared" si="1879"/>
        <v>15</v>
      </c>
      <c r="Q954" s="145">
        <f t="shared" si="1879"/>
        <v>8</v>
      </c>
      <c r="R954" s="167" t="str">
        <f t="shared" si="1879"/>
        <v/>
      </c>
    </row>
    <row r="955" spans="1:18" x14ac:dyDescent="0.2">
      <c r="A955" s="118">
        <v>21</v>
      </c>
      <c r="B955" s="75">
        <v>929</v>
      </c>
      <c r="C955" s="143"/>
      <c r="D955" s="144" t="s">
        <v>176</v>
      </c>
      <c r="E955" s="153">
        <f t="shared" si="1843"/>
        <v>150</v>
      </c>
      <c r="F955" s="153">
        <f t="shared" si="1844"/>
        <v>1.5</v>
      </c>
      <c r="G955" s="145">
        <f t="shared" si="1837"/>
        <v>120</v>
      </c>
      <c r="H955" s="160">
        <f t="shared" si="1840"/>
        <v>180</v>
      </c>
      <c r="I955" s="166" t="str">
        <f t="shared" ref="I955:R955" si="1881">IFERROR(IF(CEILING($H955*I930,1)=0,"",CEILING($H955*I930,1)),"")</f>
        <v/>
      </c>
      <c r="J955" s="145" t="str">
        <f t="shared" si="1881"/>
        <v/>
      </c>
      <c r="K955" s="145" t="str">
        <f t="shared" si="1881"/>
        <v/>
      </c>
      <c r="L955" s="145" t="str">
        <f t="shared" ref="L955" si="1882">IFERROR(IF(CEILING($H955*L930,1)=0,"",CEILING($H955*L930,1)),"")</f>
        <v/>
      </c>
      <c r="M955" s="145">
        <f t="shared" si="1881"/>
        <v>72</v>
      </c>
      <c r="N955" s="145">
        <f t="shared" si="1881"/>
        <v>72</v>
      </c>
      <c r="O955" s="145" t="str">
        <f t="shared" si="1881"/>
        <v/>
      </c>
      <c r="P955" s="145">
        <f t="shared" si="1881"/>
        <v>36</v>
      </c>
      <c r="Q955" s="145">
        <f t="shared" si="1881"/>
        <v>18</v>
      </c>
      <c r="R955" s="167" t="str">
        <f t="shared" si="1881"/>
        <v/>
      </c>
    </row>
    <row r="956" spans="1:18" x14ac:dyDescent="0.2">
      <c r="A956" s="118">
        <v>22</v>
      </c>
      <c r="B956" s="75">
        <v>930</v>
      </c>
      <c r="C956" s="143"/>
      <c r="D956" s="144" t="s">
        <v>177</v>
      </c>
      <c r="E956" s="153">
        <f t="shared" si="1843"/>
        <v>150</v>
      </c>
      <c r="F956" s="153">
        <f t="shared" si="1844"/>
        <v>1.5</v>
      </c>
      <c r="G956" s="145">
        <f t="shared" si="1837"/>
        <v>24</v>
      </c>
      <c r="H956" s="160">
        <f t="shared" si="1840"/>
        <v>36</v>
      </c>
      <c r="I956" s="166" t="str">
        <f t="shared" ref="I956:R956" si="1883">IFERROR(IF(CEILING($H956*I930,1)=0,"",CEILING($H956*I930,1)),"")</f>
        <v/>
      </c>
      <c r="J956" s="145" t="str">
        <f t="shared" si="1883"/>
        <v/>
      </c>
      <c r="K956" s="145" t="str">
        <f t="shared" si="1883"/>
        <v/>
      </c>
      <c r="L956" s="145" t="str">
        <f t="shared" ref="L956" si="1884">IFERROR(IF(CEILING($H956*L930,1)=0,"",CEILING($H956*L930,1)),"")</f>
        <v/>
      </c>
      <c r="M956" s="145">
        <f t="shared" si="1883"/>
        <v>15</v>
      </c>
      <c r="N956" s="145">
        <f t="shared" si="1883"/>
        <v>15</v>
      </c>
      <c r="O956" s="145" t="str">
        <f t="shared" si="1883"/>
        <v/>
      </c>
      <c r="P956" s="145">
        <f t="shared" si="1883"/>
        <v>8</v>
      </c>
      <c r="Q956" s="145">
        <f t="shared" si="1883"/>
        <v>4</v>
      </c>
      <c r="R956" s="167" t="str">
        <f t="shared" si="1883"/>
        <v/>
      </c>
    </row>
    <row r="957" spans="1:18" x14ac:dyDescent="0.2">
      <c r="A957" s="118">
        <v>23</v>
      </c>
      <c r="B957" s="75">
        <v>931</v>
      </c>
      <c r="C957" s="143"/>
      <c r="D957" s="144" t="s">
        <v>178</v>
      </c>
      <c r="E957" s="153">
        <f t="shared" si="1843"/>
        <v>150</v>
      </c>
      <c r="F957" s="153">
        <f t="shared" si="1844"/>
        <v>1.5</v>
      </c>
      <c r="G957" s="145">
        <f t="shared" si="1837"/>
        <v>24</v>
      </c>
      <c r="H957" s="160">
        <f t="shared" si="1840"/>
        <v>36</v>
      </c>
      <c r="I957" s="166" t="str">
        <f t="shared" ref="I957:R957" si="1885">IFERROR(IF(CEILING($H957*I930,1)=0,"",CEILING($H957*I930,1)),"")</f>
        <v/>
      </c>
      <c r="J957" s="145" t="str">
        <f t="shared" si="1885"/>
        <v/>
      </c>
      <c r="K957" s="145" t="str">
        <f t="shared" si="1885"/>
        <v/>
      </c>
      <c r="L957" s="145" t="str">
        <f t="shared" ref="L957" si="1886">IFERROR(IF(CEILING($H957*L930,1)=0,"",CEILING($H957*L930,1)),"")</f>
        <v/>
      </c>
      <c r="M957" s="145">
        <f t="shared" si="1885"/>
        <v>15</v>
      </c>
      <c r="N957" s="145">
        <f t="shared" si="1885"/>
        <v>15</v>
      </c>
      <c r="O957" s="145" t="str">
        <f t="shared" si="1885"/>
        <v/>
      </c>
      <c r="P957" s="145">
        <f t="shared" si="1885"/>
        <v>8</v>
      </c>
      <c r="Q957" s="145">
        <f t="shared" si="1885"/>
        <v>4</v>
      </c>
      <c r="R957" s="167" t="str">
        <f t="shared" si="1885"/>
        <v/>
      </c>
    </row>
    <row r="958" spans="1:18" x14ac:dyDescent="0.2">
      <c r="A958" s="118">
        <v>24</v>
      </c>
      <c r="B958" s="75">
        <v>932</v>
      </c>
      <c r="C958" s="143"/>
      <c r="D958" s="144" t="s">
        <v>179</v>
      </c>
      <c r="E958" s="153">
        <f t="shared" si="1843"/>
        <v>150</v>
      </c>
      <c r="F958" s="153">
        <f t="shared" si="1844"/>
        <v>1.5</v>
      </c>
      <c r="G958" s="145">
        <f t="shared" si="1837"/>
        <v>120</v>
      </c>
      <c r="H958" s="160">
        <f t="shared" si="1840"/>
        <v>180</v>
      </c>
      <c r="I958" s="166" t="str">
        <f t="shared" ref="I958:R958" si="1887">IFERROR(IF(CEILING($H958*I930,1)=0,"",CEILING($H958*I930,1)),"")</f>
        <v/>
      </c>
      <c r="J958" s="145" t="str">
        <f t="shared" si="1887"/>
        <v/>
      </c>
      <c r="K958" s="145" t="str">
        <f t="shared" si="1887"/>
        <v/>
      </c>
      <c r="L958" s="145" t="str">
        <f t="shared" ref="L958" si="1888">IFERROR(IF(CEILING($H958*L930,1)=0,"",CEILING($H958*L930,1)),"")</f>
        <v/>
      </c>
      <c r="M958" s="145">
        <f t="shared" si="1887"/>
        <v>72</v>
      </c>
      <c r="N958" s="145">
        <f t="shared" si="1887"/>
        <v>72</v>
      </c>
      <c r="O958" s="145" t="str">
        <f t="shared" si="1887"/>
        <v/>
      </c>
      <c r="P958" s="145">
        <f t="shared" si="1887"/>
        <v>36</v>
      </c>
      <c r="Q958" s="145">
        <f t="shared" si="1887"/>
        <v>18</v>
      </c>
      <c r="R958" s="167" t="str">
        <f t="shared" si="1887"/>
        <v/>
      </c>
    </row>
    <row r="959" spans="1:18" x14ac:dyDescent="0.2">
      <c r="A959" s="118">
        <v>25</v>
      </c>
      <c r="B959" s="75">
        <v>933</v>
      </c>
      <c r="C959" s="143"/>
      <c r="D959" s="144" t="s">
        <v>180</v>
      </c>
      <c r="E959" s="153">
        <f t="shared" si="1843"/>
        <v>150</v>
      </c>
      <c r="F959" s="153">
        <f t="shared" si="1844"/>
        <v>1.5</v>
      </c>
      <c r="G959" s="145">
        <f t="shared" si="1837"/>
        <v>48</v>
      </c>
      <c r="H959" s="160">
        <f t="shared" si="1840"/>
        <v>72</v>
      </c>
      <c r="I959" s="166" t="str">
        <f t="shared" ref="I959:R959" si="1889">IFERROR(IF(CEILING($H959*I930,1)=0,"",CEILING($H959*I930,1)),"")</f>
        <v/>
      </c>
      <c r="J959" s="145" t="str">
        <f t="shared" si="1889"/>
        <v/>
      </c>
      <c r="K959" s="145" t="str">
        <f t="shared" si="1889"/>
        <v/>
      </c>
      <c r="L959" s="145" t="str">
        <f t="shared" ref="L959" si="1890">IFERROR(IF(CEILING($H959*L930,1)=0,"",CEILING($H959*L930,1)),"")</f>
        <v/>
      </c>
      <c r="M959" s="145">
        <f t="shared" si="1889"/>
        <v>29</v>
      </c>
      <c r="N959" s="145">
        <f t="shared" si="1889"/>
        <v>29</v>
      </c>
      <c r="O959" s="145" t="str">
        <f t="shared" si="1889"/>
        <v/>
      </c>
      <c r="P959" s="145">
        <f t="shared" si="1889"/>
        <v>15</v>
      </c>
      <c r="Q959" s="145">
        <f t="shared" si="1889"/>
        <v>8</v>
      </c>
      <c r="R959" s="167" t="str">
        <f t="shared" si="1889"/>
        <v/>
      </c>
    </row>
    <row r="960" spans="1:18" x14ac:dyDescent="0.2">
      <c r="A960" s="118">
        <v>26</v>
      </c>
      <c r="B960" s="75">
        <v>934</v>
      </c>
      <c r="C960" s="143"/>
      <c r="D960" s="144" t="s">
        <v>181</v>
      </c>
      <c r="E960" s="153">
        <f t="shared" si="1843"/>
        <v>150</v>
      </c>
      <c r="F960" s="153">
        <f t="shared" si="1844"/>
        <v>1.5</v>
      </c>
      <c r="G960" s="145">
        <f t="shared" si="1837"/>
        <v>72</v>
      </c>
      <c r="H960" s="160">
        <f t="shared" si="1840"/>
        <v>108</v>
      </c>
      <c r="I960" s="166" t="str">
        <f t="shared" ref="I960:R960" si="1891">IFERROR(IF(CEILING($H960*I930,1)=0,"",CEILING($H960*I930,1)),"")</f>
        <v/>
      </c>
      <c r="J960" s="145" t="str">
        <f t="shared" si="1891"/>
        <v/>
      </c>
      <c r="K960" s="145" t="str">
        <f t="shared" si="1891"/>
        <v/>
      </c>
      <c r="L960" s="145" t="str">
        <f t="shared" ref="L960" si="1892">IFERROR(IF(CEILING($H960*L930,1)=0,"",CEILING($H960*L930,1)),"")</f>
        <v/>
      </c>
      <c r="M960" s="145">
        <f t="shared" si="1891"/>
        <v>44</v>
      </c>
      <c r="N960" s="145">
        <f t="shared" si="1891"/>
        <v>44</v>
      </c>
      <c r="O960" s="145" t="str">
        <f t="shared" si="1891"/>
        <v/>
      </c>
      <c r="P960" s="145">
        <f t="shared" si="1891"/>
        <v>22</v>
      </c>
      <c r="Q960" s="145">
        <f t="shared" si="1891"/>
        <v>11</v>
      </c>
      <c r="R960" s="167" t="str">
        <f t="shared" si="1891"/>
        <v/>
      </c>
    </row>
    <row r="961" spans="1:19" x14ac:dyDescent="0.2">
      <c r="A961" s="118">
        <v>27</v>
      </c>
      <c r="B961" s="75">
        <v>935</v>
      </c>
      <c r="C961" s="143"/>
      <c r="D961" s="144" t="s">
        <v>182</v>
      </c>
      <c r="E961" s="153">
        <f t="shared" si="1843"/>
        <v>150</v>
      </c>
      <c r="F961" s="153">
        <f t="shared" si="1844"/>
        <v>1.5</v>
      </c>
      <c r="G961" s="145">
        <f t="shared" si="1837"/>
        <v>120</v>
      </c>
      <c r="H961" s="160">
        <f t="shared" si="1840"/>
        <v>180</v>
      </c>
      <c r="I961" s="166" t="str">
        <f t="shared" ref="I961:R961" si="1893">IFERROR(IF(CEILING($H961*I930,1)=0,"",CEILING($H961*I930,1)),"")</f>
        <v/>
      </c>
      <c r="J961" s="145" t="str">
        <f t="shared" si="1893"/>
        <v/>
      </c>
      <c r="K961" s="145" t="str">
        <f t="shared" si="1893"/>
        <v/>
      </c>
      <c r="L961" s="145" t="str">
        <f t="shared" ref="L961" si="1894">IFERROR(IF(CEILING($H961*L930,1)=0,"",CEILING($H961*L930,1)),"")</f>
        <v/>
      </c>
      <c r="M961" s="145">
        <f t="shared" si="1893"/>
        <v>72</v>
      </c>
      <c r="N961" s="145">
        <f t="shared" si="1893"/>
        <v>72</v>
      </c>
      <c r="O961" s="145" t="str">
        <f t="shared" si="1893"/>
        <v/>
      </c>
      <c r="P961" s="145">
        <f t="shared" si="1893"/>
        <v>36</v>
      </c>
      <c r="Q961" s="145">
        <f t="shared" si="1893"/>
        <v>18</v>
      </c>
      <c r="R961" s="167" t="str">
        <f t="shared" si="1893"/>
        <v/>
      </c>
    </row>
    <row r="962" spans="1:19" x14ac:dyDescent="0.2">
      <c r="A962" s="118">
        <v>28</v>
      </c>
      <c r="B962" s="75">
        <v>936</v>
      </c>
      <c r="C962" s="143"/>
      <c r="D962" s="144" t="s">
        <v>183</v>
      </c>
      <c r="E962" s="153">
        <f t="shared" si="1843"/>
        <v>150</v>
      </c>
      <c r="F962" s="153">
        <f t="shared" si="1844"/>
        <v>1.5</v>
      </c>
      <c r="G962" s="145">
        <f t="shared" si="1837"/>
        <v>30</v>
      </c>
      <c r="H962" s="160">
        <f t="shared" si="1840"/>
        <v>45</v>
      </c>
      <c r="I962" s="166" t="str">
        <f t="shared" ref="I962:R962" si="1895">IFERROR(IF(CEILING($H962*I930,1)=0,"",CEILING($H962*I930,1)),"")</f>
        <v/>
      </c>
      <c r="J962" s="145" t="str">
        <f t="shared" si="1895"/>
        <v/>
      </c>
      <c r="K962" s="145" t="str">
        <f t="shared" si="1895"/>
        <v/>
      </c>
      <c r="L962" s="145" t="str">
        <f t="shared" ref="L962" si="1896">IFERROR(IF(CEILING($H962*L930,1)=0,"",CEILING($H962*L930,1)),"")</f>
        <v/>
      </c>
      <c r="M962" s="145">
        <f t="shared" si="1895"/>
        <v>18</v>
      </c>
      <c r="N962" s="145">
        <f t="shared" si="1895"/>
        <v>18</v>
      </c>
      <c r="O962" s="145" t="str">
        <f t="shared" si="1895"/>
        <v/>
      </c>
      <c r="P962" s="145">
        <f t="shared" si="1895"/>
        <v>9</v>
      </c>
      <c r="Q962" s="145">
        <f t="shared" si="1895"/>
        <v>5</v>
      </c>
      <c r="R962" s="167" t="str">
        <f t="shared" si="1895"/>
        <v/>
      </c>
    </row>
    <row r="963" spans="1:19" x14ac:dyDescent="0.2">
      <c r="A963" s="118">
        <v>29</v>
      </c>
      <c r="B963" s="75">
        <v>937</v>
      </c>
      <c r="C963" s="143"/>
      <c r="D963" s="144" t="s">
        <v>184</v>
      </c>
      <c r="E963" s="153">
        <f t="shared" si="1843"/>
        <v>150</v>
      </c>
      <c r="F963" s="153">
        <f t="shared" si="1844"/>
        <v>1.5</v>
      </c>
      <c r="G963" s="145">
        <f t="shared" si="1837"/>
        <v>72</v>
      </c>
      <c r="H963" s="160">
        <f t="shared" si="1840"/>
        <v>108</v>
      </c>
      <c r="I963" s="166" t="str">
        <f t="shared" ref="I963:R963" si="1897">IFERROR(IF(CEILING($H963*I930,1)=0,"",CEILING($H963*I930,1)),"")</f>
        <v/>
      </c>
      <c r="J963" s="145" t="str">
        <f t="shared" si="1897"/>
        <v/>
      </c>
      <c r="K963" s="145" t="str">
        <f t="shared" si="1897"/>
        <v/>
      </c>
      <c r="L963" s="145" t="str">
        <f t="shared" ref="L963" si="1898">IFERROR(IF(CEILING($H963*L930,1)=0,"",CEILING($H963*L930,1)),"")</f>
        <v/>
      </c>
      <c r="M963" s="145">
        <f t="shared" si="1897"/>
        <v>44</v>
      </c>
      <c r="N963" s="145">
        <f t="shared" si="1897"/>
        <v>44</v>
      </c>
      <c r="O963" s="145" t="str">
        <f t="shared" si="1897"/>
        <v/>
      </c>
      <c r="P963" s="145">
        <f t="shared" si="1897"/>
        <v>22</v>
      </c>
      <c r="Q963" s="145">
        <f t="shared" si="1897"/>
        <v>11</v>
      </c>
      <c r="R963" s="167" t="str">
        <f t="shared" si="1897"/>
        <v/>
      </c>
    </row>
    <row r="964" spans="1:19" x14ac:dyDescent="0.2">
      <c r="A964" s="118">
        <v>30</v>
      </c>
      <c r="B964" s="75">
        <v>938</v>
      </c>
      <c r="C964" s="143"/>
      <c r="D964" s="144" t="s">
        <v>185</v>
      </c>
      <c r="E964" s="153">
        <f t="shared" si="1843"/>
        <v>150</v>
      </c>
      <c r="F964" s="153">
        <f t="shared" si="1844"/>
        <v>1.5</v>
      </c>
      <c r="G964" s="145">
        <f t="shared" si="1837"/>
        <v>120</v>
      </c>
      <c r="H964" s="160">
        <f t="shared" si="1840"/>
        <v>180</v>
      </c>
      <c r="I964" s="166" t="str">
        <f t="shared" ref="I964:R964" si="1899">IFERROR(IF(CEILING($H964*I930,1)=0,"",CEILING($H964*I930,1)),"")</f>
        <v/>
      </c>
      <c r="J964" s="145" t="str">
        <f t="shared" si="1899"/>
        <v/>
      </c>
      <c r="K964" s="145" t="str">
        <f t="shared" si="1899"/>
        <v/>
      </c>
      <c r="L964" s="145" t="str">
        <f t="shared" ref="L964" si="1900">IFERROR(IF(CEILING($H964*L930,1)=0,"",CEILING($H964*L930,1)),"")</f>
        <v/>
      </c>
      <c r="M964" s="145">
        <f t="shared" si="1899"/>
        <v>72</v>
      </c>
      <c r="N964" s="145">
        <f t="shared" si="1899"/>
        <v>72</v>
      </c>
      <c r="O964" s="145" t="str">
        <f t="shared" si="1899"/>
        <v/>
      </c>
      <c r="P964" s="145">
        <f t="shared" si="1899"/>
        <v>36</v>
      </c>
      <c r="Q964" s="145">
        <f t="shared" si="1899"/>
        <v>18</v>
      </c>
      <c r="R964" s="167" t="str">
        <f t="shared" si="1899"/>
        <v/>
      </c>
    </row>
    <row r="965" spans="1:19" x14ac:dyDescent="0.2">
      <c r="A965" s="118">
        <v>31</v>
      </c>
      <c r="B965" s="75">
        <v>939</v>
      </c>
      <c r="C965" s="143"/>
      <c r="D965" s="144" t="s">
        <v>186</v>
      </c>
      <c r="E965" s="153">
        <f t="shared" si="1843"/>
        <v>150</v>
      </c>
      <c r="F965" s="153">
        <f t="shared" si="1844"/>
        <v>1.5</v>
      </c>
      <c r="G965" s="145">
        <f t="shared" si="1837"/>
        <v>48</v>
      </c>
      <c r="H965" s="160">
        <f t="shared" si="1840"/>
        <v>72</v>
      </c>
      <c r="I965" s="166" t="str">
        <f t="shared" ref="I965:R965" si="1901">IFERROR(IF(CEILING($H965*I930,1)=0,"",CEILING($H965*I930,1)),"")</f>
        <v/>
      </c>
      <c r="J965" s="145" t="str">
        <f t="shared" si="1901"/>
        <v/>
      </c>
      <c r="K965" s="145" t="str">
        <f t="shared" si="1901"/>
        <v/>
      </c>
      <c r="L965" s="145" t="str">
        <f t="shared" ref="L965" si="1902">IFERROR(IF(CEILING($H965*L930,1)=0,"",CEILING($H965*L930,1)),"")</f>
        <v/>
      </c>
      <c r="M965" s="145">
        <f t="shared" si="1901"/>
        <v>29</v>
      </c>
      <c r="N965" s="145">
        <f t="shared" si="1901"/>
        <v>29</v>
      </c>
      <c r="O965" s="145" t="str">
        <f t="shared" si="1901"/>
        <v/>
      </c>
      <c r="P965" s="145">
        <f t="shared" si="1901"/>
        <v>15</v>
      </c>
      <c r="Q965" s="145">
        <f t="shared" si="1901"/>
        <v>8</v>
      </c>
      <c r="R965" s="167" t="str">
        <f t="shared" si="1901"/>
        <v/>
      </c>
    </row>
    <row r="966" spans="1:19" x14ac:dyDescent="0.2">
      <c r="A966" s="118">
        <v>32</v>
      </c>
      <c r="B966" s="75">
        <v>940</v>
      </c>
      <c r="C966" s="143"/>
      <c r="D966" s="144" t="s">
        <v>187</v>
      </c>
      <c r="E966" s="153">
        <f t="shared" si="1843"/>
        <v>150</v>
      </c>
      <c r="F966" s="153">
        <f t="shared" si="1844"/>
        <v>1.5</v>
      </c>
      <c r="G966" s="145">
        <f>E966*G925/E925</f>
        <v>96</v>
      </c>
      <c r="H966" s="160">
        <f t="shared" si="1840"/>
        <v>144</v>
      </c>
      <c r="I966" s="166" t="str">
        <f t="shared" ref="I966:R966" si="1903">IFERROR(IF(CEILING($H966*I930,1)=0,"",CEILING($H966*I930,1)),"")</f>
        <v/>
      </c>
      <c r="J966" s="145" t="str">
        <f t="shared" si="1903"/>
        <v/>
      </c>
      <c r="K966" s="145" t="str">
        <f t="shared" si="1903"/>
        <v/>
      </c>
      <c r="L966" s="145" t="str">
        <f t="shared" ref="L966" si="1904">IFERROR(IF(CEILING($H966*L930,1)=0,"",CEILING($H966*L930,1)),"")</f>
        <v/>
      </c>
      <c r="M966" s="145">
        <f t="shared" si="1903"/>
        <v>58</v>
      </c>
      <c r="N966" s="145">
        <f t="shared" si="1903"/>
        <v>58</v>
      </c>
      <c r="O966" s="145" t="str">
        <f t="shared" si="1903"/>
        <v/>
      </c>
      <c r="P966" s="145">
        <f t="shared" si="1903"/>
        <v>29</v>
      </c>
      <c r="Q966" s="145">
        <f t="shared" si="1903"/>
        <v>15</v>
      </c>
      <c r="R966" s="167" t="str">
        <f t="shared" si="1903"/>
        <v/>
      </c>
    </row>
    <row r="967" spans="1:19" x14ac:dyDescent="0.2">
      <c r="A967" s="118">
        <v>33</v>
      </c>
      <c r="B967" s="75">
        <v>941</v>
      </c>
      <c r="C967" s="143"/>
      <c r="D967" s="144" t="s">
        <v>188</v>
      </c>
      <c r="E967" s="153">
        <f t="shared" si="1843"/>
        <v>150</v>
      </c>
      <c r="F967" s="153">
        <f t="shared" si="1844"/>
        <v>1.5</v>
      </c>
      <c r="G967" s="145">
        <f>E967*G926/E926</f>
        <v>72</v>
      </c>
      <c r="H967" s="160">
        <f t="shared" si="1840"/>
        <v>108</v>
      </c>
      <c r="I967" s="166" t="str">
        <f t="shared" ref="I967:R967" si="1905">IFERROR(IF(CEILING($H967*I930,1)=0,"",CEILING($H967*I930,1)),"")</f>
        <v/>
      </c>
      <c r="J967" s="145" t="str">
        <f t="shared" si="1905"/>
        <v/>
      </c>
      <c r="K967" s="145" t="str">
        <f t="shared" si="1905"/>
        <v/>
      </c>
      <c r="L967" s="145" t="str">
        <f t="shared" ref="L967" si="1906">IFERROR(IF(CEILING($H967*L930,1)=0,"",CEILING($H967*L930,1)),"")</f>
        <v/>
      </c>
      <c r="M967" s="145">
        <f t="shared" si="1905"/>
        <v>44</v>
      </c>
      <c r="N967" s="145">
        <f t="shared" si="1905"/>
        <v>44</v>
      </c>
      <c r="O967" s="145" t="str">
        <f t="shared" si="1905"/>
        <v/>
      </c>
      <c r="P967" s="145">
        <f t="shared" si="1905"/>
        <v>22</v>
      </c>
      <c r="Q967" s="145">
        <f t="shared" si="1905"/>
        <v>11</v>
      </c>
      <c r="R967" s="167" t="str">
        <f t="shared" si="1905"/>
        <v/>
      </c>
    </row>
    <row r="968" spans="1:19" x14ac:dyDescent="0.2">
      <c r="A968" s="118">
        <v>34</v>
      </c>
      <c r="B968" s="75">
        <v>942</v>
      </c>
      <c r="C968" s="143"/>
      <c r="D968" s="144" t="s">
        <v>189</v>
      </c>
      <c r="E968" s="153">
        <f t="shared" si="1843"/>
        <v>150</v>
      </c>
      <c r="F968" s="153">
        <f t="shared" si="1844"/>
        <v>1.5</v>
      </c>
      <c r="G968" s="145">
        <f>E968*G927/E927</f>
        <v>18</v>
      </c>
      <c r="H968" s="160">
        <f t="shared" si="1840"/>
        <v>27</v>
      </c>
      <c r="I968" s="166" t="str">
        <f t="shared" ref="I968:R968" si="1907">IFERROR(IF(CEILING($H968*I930,1)=0,"",CEILING($H968*I930,1)),"")</f>
        <v/>
      </c>
      <c r="J968" s="145" t="str">
        <f t="shared" si="1907"/>
        <v/>
      </c>
      <c r="K968" s="145" t="str">
        <f t="shared" si="1907"/>
        <v/>
      </c>
      <c r="L968" s="145" t="str">
        <f t="shared" ref="L968" si="1908">IFERROR(IF(CEILING($H968*L930,1)=0,"",CEILING($H968*L930,1)),"")</f>
        <v/>
      </c>
      <c r="M968" s="145">
        <f t="shared" si="1907"/>
        <v>11</v>
      </c>
      <c r="N968" s="145">
        <f t="shared" si="1907"/>
        <v>11</v>
      </c>
      <c r="O968" s="145" t="str">
        <f t="shared" si="1907"/>
        <v/>
      </c>
      <c r="P968" s="145">
        <f t="shared" si="1907"/>
        <v>6</v>
      </c>
      <c r="Q968" s="145">
        <f t="shared" si="1907"/>
        <v>3</v>
      </c>
      <c r="R968" s="167" t="str">
        <f t="shared" si="1907"/>
        <v/>
      </c>
    </row>
    <row r="969" spans="1:19" ht="13.5" thickBot="1" x14ac:dyDescent="0.25">
      <c r="A969" s="146">
        <v>35</v>
      </c>
      <c r="B969" s="75">
        <v>943</v>
      </c>
      <c r="C969" s="147"/>
      <c r="D969" s="148" t="s">
        <v>190</v>
      </c>
      <c r="E969" s="153">
        <f t="shared" si="1843"/>
        <v>150</v>
      </c>
      <c r="F969" s="153">
        <f t="shared" si="1844"/>
        <v>1.5</v>
      </c>
      <c r="G969" s="145">
        <f>E969*G928/E928</f>
        <v>36</v>
      </c>
      <c r="H969" s="160">
        <f t="shared" si="1840"/>
        <v>54</v>
      </c>
      <c r="I969" s="168" t="str">
        <f t="shared" ref="I969:R969" si="1909">IFERROR(IF(CEILING($H969*I930,1)=0,"",CEILING($H969*I930,1)),"")</f>
        <v/>
      </c>
      <c r="J969" s="169" t="str">
        <f t="shared" si="1909"/>
        <v/>
      </c>
      <c r="K969" s="169" t="str">
        <f t="shared" si="1909"/>
        <v/>
      </c>
      <c r="L969" s="169" t="str">
        <f t="shared" ref="L969" si="1910">IFERROR(IF(CEILING($H969*L930,1)=0,"",CEILING($H969*L930,1)),"")</f>
        <v/>
      </c>
      <c r="M969" s="169">
        <f t="shared" si="1909"/>
        <v>22</v>
      </c>
      <c r="N969" s="169">
        <f t="shared" si="1909"/>
        <v>22</v>
      </c>
      <c r="O969" s="169" t="str">
        <f t="shared" si="1909"/>
        <v/>
      </c>
      <c r="P969" s="169">
        <f t="shared" si="1909"/>
        <v>11</v>
      </c>
      <c r="Q969" s="169">
        <f t="shared" si="1909"/>
        <v>6</v>
      </c>
      <c r="R969" s="170" t="str">
        <f t="shared" si="1909"/>
        <v/>
      </c>
    </row>
    <row r="970" spans="1:19" ht="13.5" thickBot="1" x14ac:dyDescent="0.25">
      <c r="A970" s="204" t="s">
        <v>50</v>
      </c>
      <c r="B970" s="214">
        <v>944</v>
      </c>
      <c r="C970" s="249" t="str">
        <f>Feature_Plan!E34</f>
        <v>Knockout</v>
      </c>
      <c r="D970" s="253"/>
      <c r="E970" s="259">
        <v>50</v>
      </c>
      <c r="F970" s="259">
        <v>1</v>
      </c>
      <c r="G970" s="208"/>
      <c r="H970" s="209"/>
      <c r="I970" s="210" t="str">
        <f>IF(VLOOKUP($C970,Feature_Plan!$E$11:$R$40,Feature_Plan!I$1,0)=0,"",VLOOKUP($C970,Feature_Plan!$E$11:$R$40,Feature_Plan!I$1,0))</f>
        <v/>
      </c>
      <c r="J970" s="211" t="str">
        <f>IF(VLOOKUP($C970,Feature_Plan!$E$11:$R$40,Feature_Plan!J$1,0)=0,"",VLOOKUP($C970,Feature_Plan!$E$11:$R$40,Feature_Plan!J$1,0))</f>
        <v/>
      </c>
      <c r="K970" s="211" t="str">
        <f>IF(VLOOKUP($C970,Feature_Plan!$E$11:$R$40,Feature_Plan!K$1,0)=0,"",VLOOKUP($C970,Feature_Plan!$E$11:$R$40,Feature_Plan!K$1,0))</f>
        <v/>
      </c>
      <c r="L970" s="211" t="str">
        <f>IF(VLOOKUP($C970,Feature_Plan!$E$11:$R$40,Feature_Plan!L$1,0)=0,"",VLOOKUP($C970,Feature_Plan!$E$11:$R$40,Feature_Plan!L$1,0))</f>
        <v/>
      </c>
      <c r="M970" s="211" t="str">
        <f>IF(VLOOKUP($C970,Feature_Plan!$E$11:$R$40,Feature_Plan!M$1,0)=0,"",VLOOKUP($C970,Feature_Plan!$E$11:$R$40,Feature_Plan!M$1,0))</f>
        <v/>
      </c>
      <c r="N970" s="211" t="str">
        <f>IF(VLOOKUP($C970,Feature_Plan!$E$11:$R$40,Feature_Plan!N$1,0)=0,"",VLOOKUP($C970,Feature_Plan!$E$11:$R$40,Feature_Plan!N$1,0))</f>
        <v/>
      </c>
      <c r="O970" s="211" t="str">
        <f>IF(VLOOKUP($C970,Feature_Plan!$E$11:$R$40,Feature_Plan!O$1,0)=0,"",VLOOKUP($C970,Feature_Plan!$E$11:$R$40,Feature_Plan!O$1,0))</f>
        <v/>
      </c>
      <c r="P970" s="211">
        <f>IF(VLOOKUP($C970,Feature_Plan!$E$11:$R$40,Feature_Plan!P$1,0)=0,"",VLOOKUP($C970,Feature_Plan!$E$11:$R$40,Feature_Plan!P$1,0))</f>
        <v>1</v>
      </c>
      <c r="Q970" s="211">
        <f>IF(VLOOKUP($C970,Feature_Plan!$E$11:$R$40,Feature_Plan!Q$1,0)=0,"",VLOOKUP($C970,Feature_Plan!$E$11:$R$40,Feature_Plan!Q$1,0))</f>
        <v>1.1000000000000001</v>
      </c>
      <c r="R970" s="212">
        <f>IF(VLOOKUP($C970,Feature_Plan!$E$11:$R$40,Feature_Plan!R$1,0)=0,"",VLOOKUP($C970,Feature_Plan!$E$11:$R$40,Feature_Plan!R$1,0))</f>
        <v>1.2</v>
      </c>
    </row>
    <row r="971" spans="1:19" x14ac:dyDescent="0.2">
      <c r="A971" s="213" t="s">
        <v>154</v>
      </c>
      <c r="B971" s="214">
        <v>945</v>
      </c>
      <c r="C971" s="250"/>
      <c r="D971" s="254"/>
      <c r="E971" s="217"/>
      <c r="F971" s="254"/>
      <c r="G971" s="251"/>
      <c r="H971" s="252"/>
      <c r="I971" s="220" t="str">
        <f>IF(I970="","",I970)</f>
        <v/>
      </c>
      <c r="J971" s="218" t="str">
        <f>IF(J970="","",J970-(SUM($I971:I971)))</f>
        <v/>
      </c>
      <c r="K971" s="218" t="str">
        <f>IF(K970="","",K970-(SUM($I971:J971)))</f>
        <v/>
      </c>
      <c r="L971" s="218" t="str">
        <f>IF(L970="","",L970-(SUM($I971:K971)))</f>
        <v/>
      </c>
      <c r="M971" s="218" t="str">
        <f>IF(M970="","",M970-(SUM($I971:L971)))</f>
        <v/>
      </c>
      <c r="N971" s="218" t="str">
        <f>IF(N970="","",N970-(SUM($I971:M971)))</f>
        <v/>
      </c>
      <c r="O971" s="218" t="str">
        <f>IF(O970="","",O970-(SUM($I971:N971)))</f>
        <v/>
      </c>
      <c r="P971" s="218">
        <f>IF(P970="","",P970-(SUM($I971:O971)))</f>
        <v>1</v>
      </c>
      <c r="Q971" s="218">
        <f>IF(Q970="","",Q970-(SUM($I971:P971)))</f>
        <v>0.10000000000000009</v>
      </c>
      <c r="R971" s="221">
        <f>IF(R970="","",R970-(SUM($I971:Q971)))</f>
        <v>9.9999999999999867E-2</v>
      </c>
    </row>
    <row r="972" spans="1:19" ht="13.5" thickBot="1" x14ac:dyDescent="0.25">
      <c r="A972" s="222" t="s">
        <v>155</v>
      </c>
      <c r="B972" s="214">
        <v>946</v>
      </c>
      <c r="C972" s="223"/>
      <c r="D972" s="224"/>
      <c r="E972" s="225"/>
      <c r="F972" s="224"/>
      <c r="G972" s="226">
        <f>SUM(G976:G1010)</f>
        <v>552</v>
      </c>
      <c r="H972" s="227">
        <f>SUM(H976:H1010)</f>
        <v>552</v>
      </c>
      <c r="I972" s="228">
        <f>SUM(I976:I1010)</f>
        <v>0</v>
      </c>
      <c r="J972" s="226">
        <f t="shared" ref="J972:R972" si="1911">SUM(J976:J1010)</f>
        <v>0</v>
      </c>
      <c r="K972" s="226">
        <f t="shared" si="1911"/>
        <v>0</v>
      </c>
      <c r="L972" s="226">
        <f t="shared" ref="L972:M972" si="1912">SUM(L976:L1010)</f>
        <v>0</v>
      </c>
      <c r="M972" s="226">
        <f t="shared" si="1912"/>
        <v>0</v>
      </c>
      <c r="N972" s="226">
        <f t="shared" si="1911"/>
        <v>0</v>
      </c>
      <c r="O972" s="226">
        <f t="shared" si="1911"/>
        <v>0</v>
      </c>
      <c r="P972" s="226">
        <f t="shared" si="1911"/>
        <v>552</v>
      </c>
      <c r="Q972" s="226">
        <f t="shared" si="1911"/>
        <v>70</v>
      </c>
      <c r="R972" s="229">
        <f t="shared" si="1911"/>
        <v>70</v>
      </c>
      <c r="S972" s="67">
        <f>SUM(I972:R972)</f>
        <v>692</v>
      </c>
    </row>
    <row r="973" spans="1:19" x14ac:dyDescent="0.2">
      <c r="A973" s="230" t="s">
        <v>215</v>
      </c>
      <c r="B973" s="214">
        <v>947</v>
      </c>
      <c r="C973" s="262" t="str">
        <f>CONCATENATE(C970,"\",A973)</f>
        <v>Knockout\Sys Eng</v>
      </c>
      <c r="D973" s="231"/>
      <c r="E973" s="232"/>
      <c r="F973" s="231"/>
      <c r="G973" s="233">
        <f>SUM(G976:G988)</f>
        <v>84</v>
      </c>
      <c r="H973" s="234">
        <f t="shared" ref="H973:R973" si="1913">SUM(H976:H988)</f>
        <v>84</v>
      </c>
      <c r="I973" s="235">
        <f t="shared" si="1913"/>
        <v>0</v>
      </c>
      <c r="J973" s="233">
        <f t="shared" si="1913"/>
        <v>0</v>
      </c>
      <c r="K973" s="233">
        <f t="shared" si="1913"/>
        <v>0</v>
      </c>
      <c r="L973" s="233">
        <f t="shared" ref="L973:M973" si="1914">SUM(L976:L988)</f>
        <v>0</v>
      </c>
      <c r="M973" s="233">
        <f t="shared" si="1914"/>
        <v>0</v>
      </c>
      <c r="N973" s="233">
        <f t="shared" si="1913"/>
        <v>0</v>
      </c>
      <c r="O973" s="233">
        <f t="shared" si="1913"/>
        <v>0</v>
      </c>
      <c r="P973" s="233">
        <f t="shared" si="1913"/>
        <v>84</v>
      </c>
      <c r="Q973" s="233">
        <f t="shared" si="1913"/>
        <v>16</v>
      </c>
      <c r="R973" s="236">
        <f t="shared" si="1913"/>
        <v>16</v>
      </c>
      <c r="S973" s="67">
        <f>SUM(I973:R973)</f>
        <v>116</v>
      </c>
    </row>
    <row r="974" spans="1:19" x14ac:dyDescent="0.2">
      <c r="A974" s="237" t="s">
        <v>216</v>
      </c>
      <c r="B974" s="214">
        <v>948</v>
      </c>
      <c r="C974" s="263" t="str">
        <f>CONCATENATE(C970,"\",A974)</f>
        <v>Knockout\SW Dev</v>
      </c>
      <c r="D974" s="238"/>
      <c r="E974" s="239"/>
      <c r="F974" s="238"/>
      <c r="G974" s="240">
        <f>SUM(G989:G1001)</f>
        <v>264</v>
      </c>
      <c r="H974" s="241">
        <f t="shared" ref="H974:R974" si="1915">SUM(H989:H1001)</f>
        <v>264</v>
      </c>
      <c r="I974" s="242">
        <f t="shared" si="1915"/>
        <v>0</v>
      </c>
      <c r="J974" s="240">
        <f t="shared" si="1915"/>
        <v>0</v>
      </c>
      <c r="K974" s="240">
        <f t="shared" si="1915"/>
        <v>0</v>
      </c>
      <c r="L974" s="240">
        <f t="shared" ref="L974:M974" si="1916">SUM(L989:L1001)</f>
        <v>0</v>
      </c>
      <c r="M974" s="240">
        <f t="shared" si="1916"/>
        <v>0</v>
      </c>
      <c r="N974" s="240">
        <f t="shared" si="1915"/>
        <v>0</v>
      </c>
      <c r="O974" s="240">
        <f t="shared" si="1915"/>
        <v>0</v>
      </c>
      <c r="P974" s="240">
        <f t="shared" si="1915"/>
        <v>264</v>
      </c>
      <c r="Q974" s="240">
        <f t="shared" si="1915"/>
        <v>30</v>
      </c>
      <c r="R974" s="243">
        <f t="shared" si="1915"/>
        <v>30</v>
      </c>
      <c r="S974" s="67">
        <f>SUM(I974:R974)</f>
        <v>324</v>
      </c>
    </row>
    <row r="975" spans="1:19" ht="13.5" thickBot="1" x14ac:dyDescent="0.25">
      <c r="A975" s="244" t="s">
        <v>92</v>
      </c>
      <c r="B975" s="214">
        <v>949</v>
      </c>
      <c r="C975" s="264" t="str">
        <f>CONCATENATE(C970,"\",A975)</f>
        <v>Knockout\Testing</v>
      </c>
      <c r="D975" s="245"/>
      <c r="E975" s="246"/>
      <c r="F975" s="245"/>
      <c r="G975" s="247">
        <f>SUM(G1002:G1010)</f>
        <v>204</v>
      </c>
      <c r="H975" s="248">
        <f t="shared" ref="H975:R975" si="1917">SUM(H1002:H1010)</f>
        <v>204</v>
      </c>
      <c r="I975" s="242">
        <f t="shared" si="1917"/>
        <v>0</v>
      </c>
      <c r="J975" s="240">
        <f t="shared" si="1917"/>
        <v>0</v>
      </c>
      <c r="K975" s="240">
        <f t="shared" si="1917"/>
        <v>0</v>
      </c>
      <c r="L975" s="240">
        <f t="shared" ref="L975:M975" si="1918">SUM(L1002:L1010)</f>
        <v>0</v>
      </c>
      <c r="M975" s="240">
        <f t="shared" si="1918"/>
        <v>0</v>
      </c>
      <c r="N975" s="240">
        <f t="shared" si="1917"/>
        <v>0</v>
      </c>
      <c r="O975" s="240">
        <f t="shared" si="1917"/>
        <v>0</v>
      </c>
      <c r="P975" s="240">
        <f t="shared" si="1917"/>
        <v>204</v>
      </c>
      <c r="Q975" s="240">
        <f t="shared" si="1917"/>
        <v>24</v>
      </c>
      <c r="R975" s="243">
        <f t="shared" si="1917"/>
        <v>24</v>
      </c>
      <c r="S975" s="67">
        <f>SUM(I975:R975)</f>
        <v>252</v>
      </c>
    </row>
    <row r="976" spans="1:19" x14ac:dyDescent="0.2">
      <c r="A976" s="139">
        <v>1</v>
      </c>
      <c r="B976" s="75">
        <v>950</v>
      </c>
      <c r="C976" s="140"/>
      <c r="D976" s="141" t="s">
        <v>156</v>
      </c>
      <c r="E976" s="153">
        <f>E970</f>
        <v>50</v>
      </c>
      <c r="F976" s="153">
        <f>F970</f>
        <v>1</v>
      </c>
      <c r="G976" s="145">
        <f t="shared" ref="G976:G1006" si="1919">E976*G935/E935</f>
        <v>4</v>
      </c>
      <c r="H976" s="160">
        <f>G976*F976</f>
        <v>4</v>
      </c>
      <c r="I976" s="164" t="str">
        <f>IFERROR(IF(CEILING($H976*I971,1)=0,"",CEILING($H976*I971,1)),"")</f>
        <v/>
      </c>
      <c r="J976" s="150" t="str">
        <f t="shared" ref="J976:R976" si="1920">IFERROR(IF(CEILING($H976*J971,1)=0,"",CEILING($H976*J971,1)),"")</f>
        <v/>
      </c>
      <c r="K976" s="150" t="str">
        <f t="shared" si="1920"/>
        <v/>
      </c>
      <c r="L976" s="150" t="str">
        <f t="shared" ref="L976" si="1921">IFERROR(IF(CEILING($H976*L971,1)=0,"",CEILING($H976*L971,1)),"")</f>
        <v/>
      </c>
      <c r="M976" s="150" t="str">
        <f t="shared" si="1920"/>
        <v/>
      </c>
      <c r="N976" s="150" t="str">
        <f t="shared" si="1920"/>
        <v/>
      </c>
      <c r="O976" s="150" t="str">
        <f t="shared" si="1920"/>
        <v/>
      </c>
      <c r="P976" s="150">
        <f t="shared" si="1920"/>
        <v>4</v>
      </c>
      <c r="Q976" s="150">
        <f t="shared" si="1920"/>
        <v>1</v>
      </c>
      <c r="R976" s="165">
        <f t="shared" si="1920"/>
        <v>1</v>
      </c>
    </row>
    <row r="977" spans="1:18" x14ac:dyDescent="0.2">
      <c r="A977" s="118">
        <v>2</v>
      </c>
      <c r="B977" s="75">
        <v>951</v>
      </c>
      <c r="C977" s="143"/>
      <c r="D977" s="144" t="s">
        <v>157</v>
      </c>
      <c r="E977" s="153">
        <f>E976</f>
        <v>50</v>
      </c>
      <c r="F977" s="153">
        <f>F976</f>
        <v>1</v>
      </c>
      <c r="G977" s="145">
        <f t="shared" si="1919"/>
        <v>8</v>
      </c>
      <c r="H977" s="160">
        <f t="shared" ref="H977:H1010" si="1922">G977*F977</f>
        <v>8</v>
      </c>
      <c r="I977" s="166" t="str">
        <f>IFERROR(IF(CEILING($H977*I971,1)=0,"",CEILING($H977*I971,1)),"")</f>
        <v/>
      </c>
      <c r="J977" s="145" t="str">
        <f t="shared" ref="J977:R977" si="1923">IFERROR(IF(CEILING($H977*J971,1)=0,"",CEILING($H977*J971,1)),"")</f>
        <v/>
      </c>
      <c r="K977" s="145" t="str">
        <f t="shared" si="1923"/>
        <v/>
      </c>
      <c r="L977" s="145" t="str">
        <f t="shared" ref="L977" si="1924">IFERROR(IF(CEILING($H977*L971,1)=0,"",CEILING($H977*L971,1)),"")</f>
        <v/>
      </c>
      <c r="M977" s="145" t="str">
        <f t="shared" si="1923"/>
        <v/>
      </c>
      <c r="N977" s="145" t="str">
        <f t="shared" si="1923"/>
        <v/>
      </c>
      <c r="O977" s="145" t="str">
        <f t="shared" si="1923"/>
        <v/>
      </c>
      <c r="P977" s="145">
        <f t="shared" si="1923"/>
        <v>8</v>
      </c>
      <c r="Q977" s="145">
        <f t="shared" si="1923"/>
        <v>1</v>
      </c>
      <c r="R977" s="167">
        <f t="shared" si="1923"/>
        <v>1</v>
      </c>
    </row>
    <row r="978" spans="1:18" x14ac:dyDescent="0.2">
      <c r="A978" s="118">
        <v>3</v>
      </c>
      <c r="B978" s="75">
        <v>952</v>
      </c>
      <c r="C978" s="143"/>
      <c r="D978" s="144" t="s">
        <v>158</v>
      </c>
      <c r="E978" s="153">
        <f t="shared" ref="E978:E1010" si="1925">E977</f>
        <v>50</v>
      </c>
      <c r="F978" s="153">
        <f t="shared" ref="F978:F1010" si="1926">F977</f>
        <v>1</v>
      </c>
      <c r="G978" s="145">
        <f t="shared" si="1919"/>
        <v>2</v>
      </c>
      <c r="H978" s="160">
        <f t="shared" si="1922"/>
        <v>2</v>
      </c>
      <c r="I978" s="166" t="str">
        <f>IFERROR(IF(CEILING($H978*I971,1)=0,"",CEILING($H978*I971,1)),"")</f>
        <v/>
      </c>
      <c r="J978" s="145" t="str">
        <f t="shared" ref="J978:R978" si="1927">IFERROR(IF(CEILING($H978*J971,1)=0,"",CEILING($H978*J971,1)),"")</f>
        <v/>
      </c>
      <c r="K978" s="145" t="str">
        <f t="shared" si="1927"/>
        <v/>
      </c>
      <c r="L978" s="145" t="str">
        <f t="shared" ref="L978" si="1928">IFERROR(IF(CEILING($H978*L971,1)=0,"",CEILING($H978*L971,1)),"")</f>
        <v/>
      </c>
      <c r="M978" s="145" t="str">
        <f t="shared" si="1927"/>
        <v/>
      </c>
      <c r="N978" s="145" t="str">
        <f t="shared" si="1927"/>
        <v/>
      </c>
      <c r="O978" s="145" t="str">
        <f t="shared" si="1927"/>
        <v/>
      </c>
      <c r="P978" s="145">
        <f t="shared" si="1927"/>
        <v>2</v>
      </c>
      <c r="Q978" s="145">
        <f t="shared" si="1927"/>
        <v>1</v>
      </c>
      <c r="R978" s="167">
        <f t="shared" si="1927"/>
        <v>1</v>
      </c>
    </row>
    <row r="979" spans="1:18" x14ac:dyDescent="0.2">
      <c r="A979" s="118">
        <v>4</v>
      </c>
      <c r="B979" s="75">
        <v>953</v>
      </c>
      <c r="C979" s="143"/>
      <c r="D979" s="144" t="s">
        <v>159</v>
      </c>
      <c r="E979" s="153">
        <f t="shared" si="1925"/>
        <v>50</v>
      </c>
      <c r="F979" s="153">
        <f t="shared" si="1926"/>
        <v>1</v>
      </c>
      <c r="G979" s="145">
        <f t="shared" si="1919"/>
        <v>4</v>
      </c>
      <c r="H979" s="160">
        <f t="shared" si="1922"/>
        <v>4</v>
      </c>
      <c r="I979" s="166" t="str">
        <f>IFERROR(IF(CEILING($H979*I971,1)=0,"",CEILING($H979*I971,1)),"")</f>
        <v/>
      </c>
      <c r="J979" s="145" t="str">
        <f t="shared" ref="J979:R979" si="1929">IFERROR(IF(CEILING($H979*J971,1)=0,"",CEILING($H979*J971,1)),"")</f>
        <v/>
      </c>
      <c r="K979" s="145" t="str">
        <f t="shared" si="1929"/>
        <v/>
      </c>
      <c r="L979" s="145" t="str">
        <f t="shared" ref="L979" si="1930">IFERROR(IF(CEILING($H979*L971,1)=0,"",CEILING($H979*L971,1)),"")</f>
        <v/>
      </c>
      <c r="M979" s="145" t="str">
        <f t="shared" si="1929"/>
        <v/>
      </c>
      <c r="N979" s="145" t="str">
        <f t="shared" si="1929"/>
        <v/>
      </c>
      <c r="O979" s="145" t="str">
        <f t="shared" si="1929"/>
        <v/>
      </c>
      <c r="P979" s="145">
        <f t="shared" si="1929"/>
        <v>4</v>
      </c>
      <c r="Q979" s="145">
        <f t="shared" si="1929"/>
        <v>1</v>
      </c>
      <c r="R979" s="167">
        <f t="shared" si="1929"/>
        <v>1</v>
      </c>
    </row>
    <row r="980" spans="1:18" x14ac:dyDescent="0.2">
      <c r="A980" s="118">
        <v>5</v>
      </c>
      <c r="B980" s="75">
        <v>954</v>
      </c>
      <c r="C980" s="143"/>
      <c r="D980" s="144" t="s">
        <v>160</v>
      </c>
      <c r="E980" s="153">
        <f t="shared" si="1925"/>
        <v>50</v>
      </c>
      <c r="F980" s="153">
        <f t="shared" si="1926"/>
        <v>1</v>
      </c>
      <c r="G980" s="145">
        <f t="shared" si="1919"/>
        <v>2</v>
      </c>
      <c r="H980" s="160">
        <f t="shared" si="1922"/>
        <v>2</v>
      </c>
      <c r="I980" s="166" t="str">
        <f>IFERROR(IF(CEILING($H980*I971,1)=0,"",CEILING($H980*I971,1)),"")</f>
        <v/>
      </c>
      <c r="J980" s="145" t="str">
        <f t="shared" ref="J980:R980" si="1931">IFERROR(IF(CEILING($H980*J971,1)=0,"",CEILING($H980*J971,1)),"")</f>
        <v/>
      </c>
      <c r="K980" s="145" t="str">
        <f t="shared" si="1931"/>
        <v/>
      </c>
      <c r="L980" s="145" t="str">
        <f t="shared" ref="L980" si="1932">IFERROR(IF(CEILING($H980*L971,1)=0,"",CEILING($H980*L971,1)),"")</f>
        <v/>
      </c>
      <c r="M980" s="145" t="str">
        <f t="shared" si="1931"/>
        <v/>
      </c>
      <c r="N980" s="145" t="str">
        <f t="shared" si="1931"/>
        <v/>
      </c>
      <c r="O980" s="145" t="str">
        <f t="shared" si="1931"/>
        <v/>
      </c>
      <c r="P980" s="145">
        <f t="shared" si="1931"/>
        <v>2</v>
      </c>
      <c r="Q980" s="145">
        <f t="shared" si="1931"/>
        <v>1</v>
      </c>
      <c r="R980" s="167">
        <f t="shared" si="1931"/>
        <v>1</v>
      </c>
    </row>
    <row r="981" spans="1:18" x14ac:dyDescent="0.2">
      <c r="A981" s="118">
        <v>6</v>
      </c>
      <c r="B981" s="75">
        <v>955</v>
      </c>
      <c r="C981" s="143"/>
      <c r="D981" s="144" t="s">
        <v>161</v>
      </c>
      <c r="E981" s="153">
        <f t="shared" si="1925"/>
        <v>50</v>
      </c>
      <c r="F981" s="153">
        <f t="shared" si="1926"/>
        <v>1</v>
      </c>
      <c r="G981" s="145">
        <f t="shared" si="1919"/>
        <v>6</v>
      </c>
      <c r="H981" s="160">
        <f t="shared" si="1922"/>
        <v>6</v>
      </c>
      <c r="I981" s="166" t="str">
        <f>IFERROR(IF(CEILING($H981*I971,1)=0,"",CEILING($H981*I971,1)),"")</f>
        <v/>
      </c>
      <c r="J981" s="145" t="str">
        <f t="shared" ref="J981:R981" si="1933">IFERROR(IF(CEILING($H981*J971,1)=0,"",CEILING($H981*J971,1)),"")</f>
        <v/>
      </c>
      <c r="K981" s="145" t="str">
        <f t="shared" si="1933"/>
        <v/>
      </c>
      <c r="L981" s="145" t="str">
        <f t="shared" ref="L981" si="1934">IFERROR(IF(CEILING($H981*L971,1)=0,"",CEILING($H981*L971,1)),"")</f>
        <v/>
      </c>
      <c r="M981" s="145" t="str">
        <f t="shared" si="1933"/>
        <v/>
      </c>
      <c r="N981" s="145" t="str">
        <f t="shared" si="1933"/>
        <v/>
      </c>
      <c r="O981" s="145" t="str">
        <f t="shared" si="1933"/>
        <v/>
      </c>
      <c r="P981" s="145">
        <f t="shared" si="1933"/>
        <v>6</v>
      </c>
      <c r="Q981" s="145">
        <f t="shared" si="1933"/>
        <v>1</v>
      </c>
      <c r="R981" s="167">
        <f t="shared" si="1933"/>
        <v>1</v>
      </c>
    </row>
    <row r="982" spans="1:18" x14ac:dyDescent="0.2">
      <c r="A982" s="118">
        <v>7</v>
      </c>
      <c r="B982" s="75">
        <v>956</v>
      </c>
      <c r="C982" s="143"/>
      <c r="D982" s="144" t="s">
        <v>162</v>
      </c>
      <c r="E982" s="153">
        <f t="shared" si="1925"/>
        <v>50</v>
      </c>
      <c r="F982" s="153">
        <f t="shared" si="1926"/>
        <v>1</v>
      </c>
      <c r="G982" s="145">
        <f t="shared" si="1919"/>
        <v>4</v>
      </c>
      <c r="H982" s="160">
        <f t="shared" si="1922"/>
        <v>4</v>
      </c>
      <c r="I982" s="166" t="str">
        <f>IFERROR(IF(CEILING($H982*I971,1)=0,"",CEILING($H982*I971,1)),"")</f>
        <v/>
      </c>
      <c r="J982" s="145" t="str">
        <f t="shared" ref="J982:R982" si="1935">IFERROR(IF(CEILING($H982*J971,1)=0,"",CEILING($H982*J971,1)),"")</f>
        <v/>
      </c>
      <c r="K982" s="145" t="str">
        <f t="shared" si="1935"/>
        <v/>
      </c>
      <c r="L982" s="145" t="str">
        <f t="shared" ref="L982" si="1936">IFERROR(IF(CEILING($H982*L971,1)=0,"",CEILING($H982*L971,1)),"")</f>
        <v/>
      </c>
      <c r="M982" s="145" t="str">
        <f t="shared" si="1935"/>
        <v/>
      </c>
      <c r="N982" s="145" t="str">
        <f t="shared" si="1935"/>
        <v/>
      </c>
      <c r="O982" s="145" t="str">
        <f t="shared" si="1935"/>
        <v/>
      </c>
      <c r="P982" s="145">
        <f t="shared" si="1935"/>
        <v>4</v>
      </c>
      <c r="Q982" s="145">
        <f t="shared" si="1935"/>
        <v>1</v>
      </c>
      <c r="R982" s="167">
        <f t="shared" si="1935"/>
        <v>1</v>
      </c>
    </row>
    <row r="983" spans="1:18" x14ac:dyDescent="0.2">
      <c r="A983" s="118">
        <v>8</v>
      </c>
      <c r="B983" s="75">
        <v>957</v>
      </c>
      <c r="C983" s="143"/>
      <c r="D983" s="144" t="s">
        <v>163</v>
      </c>
      <c r="E983" s="153">
        <f t="shared" si="1925"/>
        <v>50</v>
      </c>
      <c r="F983" s="153">
        <f t="shared" si="1926"/>
        <v>1</v>
      </c>
      <c r="G983" s="145">
        <f t="shared" si="1919"/>
        <v>4</v>
      </c>
      <c r="H983" s="160">
        <f t="shared" si="1922"/>
        <v>4</v>
      </c>
      <c r="I983" s="166" t="str">
        <f>IFERROR(IF(CEILING($H983*I971,1)=0,"",CEILING($H983*I971,1)),"")</f>
        <v/>
      </c>
      <c r="J983" s="145" t="str">
        <f t="shared" ref="J983:R983" si="1937">IFERROR(IF(CEILING($H983*J971,1)=0,"",CEILING($H983*J971,1)),"")</f>
        <v/>
      </c>
      <c r="K983" s="145" t="str">
        <f t="shared" si="1937"/>
        <v/>
      </c>
      <c r="L983" s="145" t="str">
        <f t="shared" ref="L983" si="1938">IFERROR(IF(CEILING($H983*L971,1)=0,"",CEILING($H983*L971,1)),"")</f>
        <v/>
      </c>
      <c r="M983" s="145" t="str">
        <f t="shared" si="1937"/>
        <v/>
      </c>
      <c r="N983" s="145" t="str">
        <f t="shared" si="1937"/>
        <v/>
      </c>
      <c r="O983" s="145" t="str">
        <f t="shared" si="1937"/>
        <v/>
      </c>
      <c r="P983" s="145">
        <f t="shared" si="1937"/>
        <v>4</v>
      </c>
      <c r="Q983" s="145">
        <f t="shared" si="1937"/>
        <v>1</v>
      </c>
      <c r="R983" s="167">
        <f t="shared" si="1937"/>
        <v>1</v>
      </c>
    </row>
    <row r="984" spans="1:18" x14ac:dyDescent="0.2">
      <c r="A984" s="118">
        <v>9</v>
      </c>
      <c r="B984" s="75">
        <v>958</v>
      </c>
      <c r="C984" s="143"/>
      <c r="D984" s="144" t="s">
        <v>164</v>
      </c>
      <c r="E984" s="153">
        <f t="shared" si="1925"/>
        <v>50</v>
      </c>
      <c r="F984" s="153">
        <f t="shared" si="1926"/>
        <v>1</v>
      </c>
      <c r="G984" s="145">
        <f t="shared" si="1919"/>
        <v>2</v>
      </c>
      <c r="H984" s="160">
        <f t="shared" si="1922"/>
        <v>2</v>
      </c>
      <c r="I984" s="166" t="str">
        <f>IFERROR(IF(CEILING($H984*I971,1)=0,"",CEILING($H984*I971,1)),"")</f>
        <v/>
      </c>
      <c r="J984" s="145" t="str">
        <f t="shared" ref="J984:R984" si="1939">IFERROR(IF(CEILING($H984*J971,1)=0,"",CEILING($H984*J971,1)),"")</f>
        <v/>
      </c>
      <c r="K984" s="145" t="str">
        <f t="shared" si="1939"/>
        <v/>
      </c>
      <c r="L984" s="145" t="str">
        <f t="shared" ref="L984" si="1940">IFERROR(IF(CEILING($H984*L971,1)=0,"",CEILING($H984*L971,1)),"")</f>
        <v/>
      </c>
      <c r="M984" s="145" t="str">
        <f t="shared" si="1939"/>
        <v/>
      </c>
      <c r="N984" s="145" t="str">
        <f t="shared" si="1939"/>
        <v/>
      </c>
      <c r="O984" s="145" t="str">
        <f t="shared" si="1939"/>
        <v/>
      </c>
      <c r="P984" s="145">
        <f t="shared" si="1939"/>
        <v>2</v>
      </c>
      <c r="Q984" s="145">
        <f t="shared" si="1939"/>
        <v>1</v>
      </c>
      <c r="R984" s="167">
        <f t="shared" si="1939"/>
        <v>1</v>
      </c>
    </row>
    <row r="985" spans="1:18" x14ac:dyDescent="0.2">
      <c r="A985" s="118">
        <v>10</v>
      </c>
      <c r="B985" s="75">
        <v>959</v>
      </c>
      <c r="C985" s="143"/>
      <c r="D985" s="144" t="s">
        <v>165</v>
      </c>
      <c r="E985" s="153">
        <f t="shared" si="1925"/>
        <v>50</v>
      </c>
      <c r="F985" s="153">
        <f t="shared" si="1926"/>
        <v>1</v>
      </c>
      <c r="G985" s="145">
        <f t="shared" si="1919"/>
        <v>24</v>
      </c>
      <c r="H985" s="160">
        <f t="shared" si="1922"/>
        <v>24</v>
      </c>
      <c r="I985" s="166" t="str">
        <f>IFERROR(IF(CEILING($H985*I971,1)=0,"",CEILING($H985*I971,1)),"")</f>
        <v/>
      </c>
      <c r="J985" s="145" t="str">
        <f t="shared" ref="J985:R985" si="1941">IFERROR(IF(CEILING($H985*J971,1)=0,"",CEILING($H985*J971,1)),"")</f>
        <v/>
      </c>
      <c r="K985" s="145" t="str">
        <f t="shared" si="1941"/>
        <v/>
      </c>
      <c r="L985" s="145" t="str">
        <f t="shared" ref="L985" si="1942">IFERROR(IF(CEILING($H985*L971,1)=0,"",CEILING($H985*L971,1)),"")</f>
        <v/>
      </c>
      <c r="M985" s="145" t="str">
        <f t="shared" si="1941"/>
        <v/>
      </c>
      <c r="N985" s="145" t="str">
        <f t="shared" si="1941"/>
        <v/>
      </c>
      <c r="O985" s="145" t="str">
        <f t="shared" si="1941"/>
        <v/>
      </c>
      <c r="P985" s="145">
        <f t="shared" si="1941"/>
        <v>24</v>
      </c>
      <c r="Q985" s="145">
        <f t="shared" si="1941"/>
        <v>3</v>
      </c>
      <c r="R985" s="167">
        <f t="shared" si="1941"/>
        <v>3</v>
      </c>
    </row>
    <row r="986" spans="1:18" x14ac:dyDescent="0.2">
      <c r="A986" s="118">
        <v>11</v>
      </c>
      <c r="B986" s="75">
        <v>960</v>
      </c>
      <c r="C986" s="143"/>
      <c r="D986" s="144" t="s">
        <v>166</v>
      </c>
      <c r="E986" s="153">
        <f t="shared" si="1925"/>
        <v>50</v>
      </c>
      <c r="F986" s="153">
        <f t="shared" si="1926"/>
        <v>1</v>
      </c>
      <c r="G986" s="145">
        <f t="shared" si="1919"/>
        <v>6</v>
      </c>
      <c r="H986" s="160">
        <f t="shared" si="1922"/>
        <v>6</v>
      </c>
      <c r="I986" s="166" t="str">
        <f>IFERROR(IF(CEILING($H986*I971,1)=0,"",CEILING($H986*I971,1)),"")</f>
        <v/>
      </c>
      <c r="J986" s="145" t="str">
        <f t="shared" ref="J986:R986" si="1943">IFERROR(IF(CEILING($H986*J971,1)=0,"",CEILING($H986*J971,1)),"")</f>
        <v/>
      </c>
      <c r="K986" s="145" t="str">
        <f t="shared" si="1943"/>
        <v/>
      </c>
      <c r="L986" s="145" t="str">
        <f t="shared" ref="L986" si="1944">IFERROR(IF(CEILING($H986*L971,1)=0,"",CEILING($H986*L971,1)),"")</f>
        <v/>
      </c>
      <c r="M986" s="145" t="str">
        <f t="shared" si="1943"/>
        <v/>
      </c>
      <c r="N986" s="145" t="str">
        <f t="shared" si="1943"/>
        <v/>
      </c>
      <c r="O986" s="145" t="str">
        <f t="shared" si="1943"/>
        <v/>
      </c>
      <c r="P986" s="145">
        <f t="shared" si="1943"/>
        <v>6</v>
      </c>
      <c r="Q986" s="145">
        <f t="shared" si="1943"/>
        <v>1</v>
      </c>
      <c r="R986" s="167">
        <f t="shared" si="1943"/>
        <v>1</v>
      </c>
    </row>
    <row r="987" spans="1:18" x14ac:dyDescent="0.2">
      <c r="A987" s="118">
        <v>12</v>
      </c>
      <c r="B987" s="75">
        <v>961</v>
      </c>
      <c r="C987" s="143"/>
      <c r="D987" s="144" t="s">
        <v>167</v>
      </c>
      <c r="E987" s="153">
        <f t="shared" si="1925"/>
        <v>50</v>
      </c>
      <c r="F987" s="153">
        <f t="shared" si="1926"/>
        <v>1</v>
      </c>
      <c r="G987" s="145">
        <f t="shared" si="1919"/>
        <v>12</v>
      </c>
      <c r="H987" s="160">
        <f t="shared" si="1922"/>
        <v>12</v>
      </c>
      <c r="I987" s="166" t="str">
        <f>IFERROR(IF(CEILING($H987*I971,1)=0,"",CEILING($H987*I971,1)),"")</f>
        <v/>
      </c>
      <c r="J987" s="145" t="str">
        <f t="shared" ref="J987:R987" si="1945">IFERROR(IF(CEILING($H987*J971,1)=0,"",CEILING($H987*J971,1)),"")</f>
        <v/>
      </c>
      <c r="K987" s="145" t="str">
        <f t="shared" si="1945"/>
        <v/>
      </c>
      <c r="L987" s="145" t="str">
        <f t="shared" ref="L987" si="1946">IFERROR(IF(CEILING($H987*L971,1)=0,"",CEILING($H987*L971,1)),"")</f>
        <v/>
      </c>
      <c r="M987" s="145" t="str">
        <f t="shared" si="1945"/>
        <v/>
      </c>
      <c r="N987" s="145" t="str">
        <f t="shared" si="1945"/>
        <v/>
      </c>
      <c r="O987" s="145" t="str">
        <f t="shared" si="1945"/>
        <v/>
      </c>
      <c r="P987" s="145">
        <f t="shared" si="1945"/>
        <v>12</v>
      </c>
      <c r="Q987" s="145">
        <f t="shared" si="1945"/>
        <v>2</v>
      </c>
      <c r="R987" s="167">
        <f t="shared" si="1945"/>
        <v>2</v>
      </c>
    </row>
    <row r="988" spans="1:18" x14ac:dyDescent="0.2">
      <c r="A988" s="118">
        <v>13</v>
      </c>
      <c r="B988" s="75">
        <v>962</v>
      </c>
      <c r="C988" s="143"/>
      <c r="D988" s="144" t="s">
        <v>168</v>
      </c>
      <c r="E988" s="153">
        <f t="shared" si="1925"/>
        <v>50</v>
      </c>
      <c r="F988" s="153">
        <f t="shared" si="1926"/>
        <v>1</v>
      </c>
      <c r="G988" s="145">
        <f t="shared" si="1919"/>
        <v>6</v>
      </c>
      <c r="H988" s="160">
        <f t="shared" si="1922"/>
        <v>6</v>
      </c>
      <c r="I988" s="166" t="str">
        <f>IFERROR(IF(CEILING($H988*I971,1)=0,"",CEILING($H988*I971,1)),"")</f>
        <v/>
      </c>
      <c r="J988" s="145" t="str">
        <f t="shared" ref="J988:R988" si="1947">IFERROR(IF(CEILING($H988*J971,1)=0,"",CEILING($H988*J971,1)),"")</f>
        <v/>
      </c>
      <c r="K988" s="145" t="str">
        <f t="shared" si="1947"/>
        <v/>
      </c>
      <c r="L988" s="145" t="str">
        <f t="shared" ref="L988" si="1948">IFERROR(IF(CEILING($H988*L971,1)=0,"",CEILING($H988*L971,1)),"")</f>
        <v/>
      </c>
      <c r="M988" s="145" t="str">
        <f t="shared" si="1947"/>
        <v/>
      </c>
      <c r="N988" s="145" t="str">
        <f t="shared" si="1947"/>
        <v/>
      </c>
      <c r="O988" s="145" t="str">
        <f t="shared" si="1947"/>
        <v/>
      </c>
      <c r="P988" s="145">
        <f t="shared" si="1947"/>
        <v>6</v>
      </c>
      <c r="Q988" s="145">
        <f t="shared" si="1947"/>
        <v>1</v>
      </c>
      <c r="R988" s="167">
        <f t="shared" si="1947"/>
        <v>1</v>
      </c>
    </row>
    <row r="989" spans="1:18" x14ac:dyDescent="0.2">
      <c r="A989" s="118">
        <v>14</v>
      </c>
      <c r="B989" s="75">
        <v>963</v>
      </c>
      <c r="C989" s="143"/>
      <c r="D989" s="144" t="s">
        <v>169</v>
      </c>
      <c r="E989" s="153">
        <f t="shared" si="1925"/>
        <v>50</v>
      </c>
      <c r="F989" s="153">
        <f t="shared" si="1926"/>
        <v>1</v>
      </c>
      <c r="G989" s="145">
        <f t="shared" si="1919"/>
        <v>24</v>
      </c>
      <c r="H989" s="160">
        <f t="shared" si="1922"/>
        <v>24</v>
      </c>
      <c r="I989" s="166" t="str">
        <f>IFERROR(IF(CEILING($H989*I971,1)=0,"",CEILING($H989*I971,1)),"")</f>
        <v/>
      </c>
      <c r="J989" s="145" t="str">
        <f t="shared" ref="J989:R989" si="1949">IFERROR(IF(CEILING($H989*J971,1)=0,"",CEILING($H989*J971,1)),"")</f>
        <v/>
      </c>
      <c r="K989" s="145" t="str">
        <f t="shared" si="1949"/>
        <v/>
      </c>
      <c r="L989" s="145" t="str">
        <f t="shared" ref="L989" si="1950">IFERROR(IF(CEILING($H989*L971,1)=0,"",CEILING($H989*L971,1)),"")</f>
        <v/>
      </c>
      <c r="M989" s="145" t="str">
        <f t="shared" si="1949"/>
        <v/>
      </c>
      <c r="N989" s="145" t="str">
        <f t="shared" si="1949"/>
        <v/>
      </c>
      <c r="O989" s="145" t="str">
        <f t="shared" si="1949"/>
        <v/>
      </c>
      <c r="P989" s="145">
        <f t="shared" si="1949"/>
        <v>24</v>
      </c>
      <c r="Q989" s="145">
        <f t="shared" si="1949"/>
        <v>3</v>
      </c>
      <c r="R989" s="167">
        <f t="shared" si="1949"/>
        <v>3</v>
      </c>
    </row>
    <row r="990" spans="1:18" x14ac:dyDescent="0.2">
      <c r="A990" s="118">
        <v>15</v>
      </c>
      <c r="B990" s="75">
        <v>964</v>
      </c>
      <c r="C990" s="143"/>
      <c r="D990" s="144" t="s">
        <v>170</v>
      </c>
      <c r="E990" s="153">
        <f t="shared" si="1925"/>
        <v>50</v>
      </c>
      <c r="F990" s="153">
        <f t="shared" si="1926"/>
        <v>1</v>
      </c>
      <c r="G990" s="145">
        <f t="shared" si="1919"/>
        <v>8</v>
      </c>
      <c r="H990" s="160">
        <f t="shared" si="1922"/>
        <v>8</v>
      </c>
      <c r="I990" s="166" t="str">
        <f>IFERROR(IF(CEILING($H990*I971,1)=0,"",CEILING($H990*I971,1)),"")</f>
        <v/>
      </c>
      <c r="J990" s="145" t="str">
        <f t="shared" ref="J990:R990" si="1951">IFERROR(IF(CEILING($H990*J971,1)=0,"",CEILING($H990*J971,1)),"")</f>
        <v/>
      </c>
      <c r="K990" s="145" t="str">
        <f t="shared" si="1951"/>
        <v/>
      </c>
      <c r="L990" s="145" t="str">
        <f t="shared" ref="L990" si="1952">IFERROR(IF(CEILING($H990*L971,1)=0,"",CEILING($H990*L971,1)),"")</f>
        <v/>
      </c>
      <c r="M990" s="145" t="str">
        <f t="shared" si="1951"/>
        <v/>
      </c>
      <c r="N990" s="145" t="str">
        <f t="shared" si="1951"/>
        <v/>
      </c>
      <c r="O990" s="145" t="str">
        <f t="shared" si="1951"/>
        <v/>
      </c>
      <c r="P990" s="145">
        <f t="shared" si="1951"/>
        <v>8</v>
      </c>
      <c r="Q990" s="145">
        <f t="shared" si="1951"/>
        <v>1</v>
      </c>
      <c r="R990" s="167">
        <f t="shared" si="1951"/>
        <v>1</v>
      </c>
    </row>
    <row r="991" spans="1:18" x14ac:dyDescent="0.2">
      <c r="A991" s="118">
        <v>16</v>
      </c>
      <c r="B991" s="75">
        <v>965</v>
      </c>
      <c r="C991" s="143"/>
      <c r="D991" s="144" t="s">
        <v>171</v>
      </c>
      <c r="E991" s="153">
        <f t="shared" si="1925"/>
        <v>50</v>
      </c>
      <c r="F991" s="153">
        <f t="shared" si="1926"/>
        <v>1</v>
      </c>
      <c r="G991" s="145">
        <f t="shared" si="1919"/>
        <v>24</v>
      </c>
      <c r="H991" s="160">
        <f t="shared" si="1922"/>
        <v>24</v>
      </c>
      <c r="I991" s="166" t="str">
        <f t="shared" ref="I991:R991" si="1953">IFERROR(IF(CEILING($H991*I971,1)=0,"",CEILING($H991*I971,1)),"")</f>
        <v/>
      </c>
      <c r="J991" s="145" t="str">
        <f t="shared" si="1953"/>
        <v/>
      </c>
      <c r="K991" s="145" t="str">
        <f t="shared" si="1953"/>
        <v/>
      </c>
      <c r="L991" s="145" t="str">
        <f t="shared" ref="L991" si="1954">IFERROR(IF(CEILING($H991*L971,1)=0,"",CEILING($H991*L971,1)),"")</f>
        <v/>
      </c>
      <c r="M991" s="145" t="str">
        <f t="shared" si="1953"/>
        <v/>
      </c>
      <c r="N991" s="145" t="str">
        <f t="shared" si="1953"/>
        <v/>
      </c>
      <c r="O991" s="145" t="str">
        <f t="shared" si="1953"/>
        <v/>
      </c>
      <c r="P991" s="145">
        <f t="shared" si="1953"/>
        <v>24</v>
      </c>
      <c r="Q991" s="145">
        <f t="shared" si="1953"/>
        <v>3</v>
      </c>
      <c r="R991" s="167">
        <f t="shared" si="1953"/>
        <v>3</v>
      </c>
    </row>
    <row r="992" spans="1:18" x14ac:dyDescent="0.2">
      <c r="A992" s="118">
        <v>17</v>
      </c>
      <c r="B992" s="75">
        <v>966</v>
      </c>
      <c r="C992" s="143"/>
      <c r="D992" s="144" t="s">
        <v>172</v>
      </c>
      <c r="E992" s="153">
        <f t="shared" si="1925"/>
        <v>50</v>
      </c>
      <c r="F992" s="153">
        <f t="shared" si="1926"/>
        <v>1</v>
      </c>
      <c r="G992" s="145">
        <f t="shared" si="1919"/>
        <v>8</v>
      </c>
      <c r="H992" s="160">
        <f t="shared" si="1922"/>
        <v>8</v>
      </c>
      <c r="I992" s="166" t="str">
        <f t="shared" ref="I992:R992" si="1955">IFERROR(IF(CEILING($H992*I971,1)=0,"",CEILING($H992*I971,1)),"")</f>
        <v/>
      </c>
      <c r="J992" s="145" t="str">
        <f t="shared" si="1955"/>
        <v/>
      </c>
      <c r="K992" s="145" t="str">
        <f t="shared" si="1955"/>
        <v/>
      </c>
      <c r="L992" s="145" t="str">
        <f t="shared" ref="L992" si="1956">IFERROR(IF(CEILING($H992*L971,1)=0,"",CEILING($H992*L971,1)),"")</f>
        <v/>
      </c>
      <c r="M992" s="145" t="str">
        <f t="shared" si="1955"/>
        <v/>
      </c>
      <c r="N992" s="145" t="str">
        <f t="shared" si="1955"/>
        <v/>
      </c>
      <c r="O992" s="145" t="str">
        <f t="shared" si="1955"/>
        <v/>
      </c>
      <c r="P992" s="145">
        <f t="shared" si="1955"/>
        <v>8</v>
      </c>
      <c r="Q992" s="145">
        <f t="shared" si="1955"/>
        <v>1</v>
      </c>
      <c r="R992" s="167">
        <f t="shared" si="1955"/>
        <v>1</v>
      </c>
    </row>
    <row r="993" spans="1:18" x14ac:dyDescent="0.2">
      <c r="A993" s="118">
        <v>18</v>
      </c>
      <c r="B993" s="75">
        <v>967</v>
      </c>
      <c r="C993" s="143"/>
      <c r="D993" s="144" t="s">
        <v>173</v>
      </c>
      <c r="E993" s="153">
        <f t="shared" si="1925"/>
        <v>50</v>
      </c>
      <c r="F993" s="153">
        <f t="shared" si="1926"/>
        <v>1</v>
      </c>
      <c r="G993" s="145">
        <f t="shared" si="1919"/>
        <v>40</v>
      </c>
      <c r="H993" s="160">
        <f t="shared" si="1922"/>
        <v>40</v>
      </c>
      <c r="I993" s="166" t="str">
        <f t="shared" ref="I993:R993" si="1957">IFERROR(IF(CEILING($H993*I971,1)=0,"",CEILING($H993*I971,1)),"")</f>
        <v/>
      </c>
      <c r="J993" s="145" t="str">
        <f t="shared" si="1957"/>
        <v/>
      </c>
      <c r="K993" s="145" t="str">
        <f t="shared" si="1957"/>
        <v/>
      </c>
      <c r="L993" s="145" t="str">
        <f t="shared" ref="L993" si="1958">IFERROR(IF(CEILING($H993*L971,1)=0,"",CEILING($H993*L971,1)),"")</f>
        <v/>
      </c>
      <c r="M993" s="145" t="str">
        <f t="shared" si="1957"/>
        <v/>
      </c>
      <c r="N993" s="145" t="str">
        <f t="shared" si="1957"/>
        <v/>
      </c>
      <c r="O993" s="145" t="str">
        <f t="shared" si="1957"/>
        <v/>
      </c>
      <c r="P993" s="145">
        <f t="shared" si="1957"/>
        <v>40</v>
      </c>
      <c r="Q993" s="145">
        <f t="shared" si="1957"/>
        <v>4</v>
      </c>
      <c r="R993" s="167">
        <f t="shared" si="1957"/>
        <v>4</v>
      </c>
    </row>
    <row r="994" spans="1:18" x14ac:dyDescent="0.2">
      <c r="A994" s="118">
        <v>19</v>
      </c>
      <c r="B994" s="75">
        <v>968</v>
      </c>
      <c r="C994" s="143"/>
      <c r="D994" s="144" t="s">
        <v>174</v>
      </c>
      <c r="E994" s="153">
        <f t="shared" si="1925"/>
        <v>50</v>
      </c>
      <c r="F994" s="153">
        <f t="shared" si="1926"/>
        <v>1</v>
      </c>
      <c r="G994" s="145">
        <f t="shared" si="1919"/>
        <v>8</v>
      </c>
      <c r="H994" s="160">
        <f t="shared" si="1922"/>
        <v>8</v>
      </c>
      <c r="I994" s="166" t="str">
        <f t="shared" ref="I994:R994" si="1959">IFERROR(IF(CEILING($H994*I971,1)=0,"",CEILING($H994*I971,1)),"")</f>
        <v/>
      </c>
      <c r="J994" s="145" t="str">
        <f t="shared" si="1959"/>
        <v/>
      </c>
      <c r="K994" s="145" t="str">
        <f t="shared" si="1959"/>
        <v/>
      </c>
      <c r="L994" s="145" t="str">
        <f t="shared" ref="L994" si="1960">IFERROR(IF(CEILING($H994*L971,1)=0,"",CEILING($H994*L971,1)),"")</f>
        <v/>
      </c>
      <c r="M994" s="145" t="str">
        <f t="shared" si="1959"/>
        <v/>
      </c>
      <c r="N994" s="145" t="str">
        <f t="shared" si="1959"/>
        <v/>
      </c>
      <c r="O994" s="145" t="str">
        <f t="shared" si="1959"/>
        <v/>
      </c>
      <c r="P994" s="145">
        <f t="shared" si="1959"/>
        <v>8</v>
      </c>
      <c r="Q994" s="145">
        <f t="shared" si="1959"/>
        <v>1</v>
      </c>
      <c r="R994" s="167">
        <f t="shared" si="1959"/>
        <v>1</v>
      </c>
    </row>
    <row r="995" spans="1:18" x14ac:dyDescent="0.2">
      <c r="A995" s="118">
        <v>20</v>
      </c>
      <c r="B995" s="75">
        <v>969</v>
      </c>
      <c r="C995" s="143"/>
      <c r="D995" s="144" t="s">
        <v>175</v>
      </c>
      <c r="E995" s="153">
        <f t="shared" si="1925"/>
        <v>50</v>
      </c>
      <c r="F995" s="153">
        <f t="shared" si="1926"/>
        <v>1</v>
      </c>
      <c r="G995" s="145">
        <f t="shared" si="1919"/>
        <v>16</v>
      </c>
      <c r="H995" s="160">
        <f t="shared" si="1922"/>
        <v>16</v>
      </c>
      <c r="I995" s="166" t="str">
        <f t="shared" ref="I995:R995" si="1961">IFERROR(IF(CEILING($H995*I971,1)=0,"",CEILING($H995*I971,1)),"")</f>
        <v/>
      </c>
      <c r="J995" s="145" t="str">
        <f t="shared" si="1961"/>
        <v/>
      </c>
      <c r="K995" s="145" t="str">
        <f t="shared" si="1961"/>
        <v/>
      </c>
      <c r="L995" s="145" t="str">
        <f t="shared" ref="L995" si="1962">IFERROR(IF(CEILING($H995*L971,1)=0,"",CEILING($H995*L971,1)),"")</f>
        <v/>
      </c>
      <c r="M995" s="145" t="str">
        <f t="shared" si="1961"/>
        <v/>
      </c>
      <c r="N995" s="145" t="str">
        <f t="shared" si="1961"/>
        <v/>
      </c>
      <c r="O995" s="145" t="str">
        <f t="shared" si="1961"/>
        <v/>
      </c>
      <c r="P995" s="145">
        <f t="shared" si="1961"/>
        <v>16</v>
      </c>
      <c r="Q995" s="145">
        <f t="shared" si="1961"/>
        <v>2</v>
      </c>
      <c r="R995" s="167">
        <f t="shared" si="1961"/>
        <v>2</v>
      </c>
    </row>
    <row r="996" spans="1:18" x14ac:dyDescent="0.2">
      <c r="A996" s="118">
        <v>21</v>
      </c>
      <c r="B996" s="75">
        <v>970</v>
      </c>
      <c r="C996" s="143"/>
      <c r="D996" s="144" t="s">
        <v>176</v>
      </c>
      <c r="E996" s="153">
        <f t="shared" si="1925"/>
        <v>50</v>
      </c>
      <c r="F996" s="153">
        <f t="shared" si="1926"/>
        <v>1</v>
      </c>
      <c r="G996" s="145">
        <f t="shared" si="1919"/>
        <v>40</v>
      </c>
      <c r="H996" s="160">
        <f t="shared" si="1922"/>
        <v>40</v>
      </c>
      <c r="I996" s="166" t="str">
        <f t="shared" ref="I996:R996" si="1963">IFERROR(IF(CEILING($H996*I971,1)=0,"",CEILING($H996*I971,1)),"")</f>
        <v/>
      </c>
      <c r="J996" s="145" t="str">
        <f t="shared" si="1963"/>
        <v/>
      </c>
      <c r="K996" s="145" t="str">
        <f t="shared" si="1963"/>
        <v/>
      </c>
      <c r="L996" s="145" t="str">
        <f t="shared" ref="L996" si="1964">IFERROR(IF(CEILING($H996*L971,1)=0,"",CEILING($H996*L971,1)),"")</f>
        <v/>
      </c>
      <c r="M996" s="145" t="str">
        <f t="shared" si="1963"/>
        <v/>
      </c>
      <c r="N996" s="145" t="str">
        <f t="shared" si="1963"/>
        <v/>
      </c>
      <c r="O996" s="145" t="str">
        <f t="shared" si="1963"/>
        <v/>
      </c>
      <c r="P996" s="145">
        <f t="shared" si="1963"/>
        <v>40</v>
      </c>
      <c r="Q996" s="145">
        <f t="shared" si="1963"/>
        <v>4</v>
      </c>
      <c r="R996" s="167">
        <f t="shared" si="1963"/>
        <v>4</v>
      </c>
    </row>
    <row r="997" spans="1:18" x14ac:dyDescent="0.2">
      <c r="A997" s="118">
        <v>22</v>
      </c>
      <c r="B997" s="75">
        <v>971</v>
      </c>
      <c r="C997" s="143"/>
      <c r="D997" s="144" t="s">
        <v>177</v>
      </c>
      <c r="E997" s="153">
        <f t="shared" si="1925"/>
        <v>50</v>
      </c>
      <c r="F997" s="153">
        <f t="shared" si="1926"/>
        <v>1</v>
      </c>
      <c r="G997" s="145">
        <f t="shared" si="1919"/>
        <v>8</v>
      </c>
      <c r="H997" s="160">
        <f t="shared" si="1922"/>
        <v>8</v>
      </c>
      <c r="I997" s="166" t="str">
        <f t="shared" ref="I997:R997" si="1965">IFERROR(IF(CEILING($H997*I971,1)=0,"",CEILING($H997*I971,1)),"")</f>
        <v/>
      </c>
      <c r="J997" s="145" t="str">
        <f t="shared" si="1965"/>
        <v/>
      </c>
      <c r="K997" s="145" t="str">
        <f t="shared" si="1965"/>
        <v/>
      </c>
      <c r="L997" s="145" t="str">
        <f t="shared" ref="L997" si="1966">IFERROR(IF(CEILING($H997*L971,1)=0,"",CEILING($H997*L971,1)),"")</f>
        <v/>
      </c>
      <c r="M997" s="145" t="str">
        <f t="shared" si="1965"/>
        <v/>
      </c>
      <c r="N997" s="145" t="str">
        <f t="shared" si="1965"/>
        <v/>
      </c>
      <c r="O997" s="145" t="str">
        <f t="shared" si="1965"/>
        <v/>
      </c>
      <c r="P997" s="145">
        <f t="shared" si="1965"/>
        <v>8</v>
      </c>
      <c r="Q997" s="145">
        <f t="shared" si="1965"/>
        <v>1</v>
      </c>
      <c r="R997" s="167">
        <f t="shared" si="1965"/>
        <v>1</v>
      </c>
    </row>
    <row r="998" spans="1:18" x14ac:dyDescent="0.2">
      <c r="A998" s="118">
        <v>23</v>
      </c>
      <c r="B998" s="75">
        <v>972</v>
      </c>
      <c r="C998" s="143"/>
      <c r="D998" s="144" t="s">
        <v>178</v>
      </c>
      <c r="E998" s="153">
        <f t="shared" si="1925"/>
        <v>50</v>
      </c>
      <c r="F998" s="153">
        <f t="shared" si="1926"/>
        <v>1</v>
      </c>
      <c r="G998" s="145">
        <f t="shared" si="1919"/>
        <v>8</v>
      </c>
      <c r="H998" s="160">
        <f t="shared" si="1922"/>
        <v>8</v>
      </c>
      <c r="I998" s="166" t="str">
        <f t="shared" ref="I998:R998" si="1967">IFERROR(IF(CEILING($H998*I971,1)=0,"",CEILING($H998*I971,1)),"")</f>
        <v/>
      </c>
      <c r="J998" s="145" t="str">
        <f t="shared" si="1967"/>
        <v/>
      </c>
      <c r="K998" s="145" t="str">
        <f t="shared" si="1967"/>
        <v/>
      </c>
      <c r="L998" s="145" t="str">
        <f t="shared" ref="L998" si="1968">IFERROR(IF(CEILING($H998*L971,1)=0,"",CEILING($H998*L971,1)),"")</f>
        <v/>
      </c>
      <c r="M998" s="145" t="str">
        <f t="shared" si="1967"/>
        <v/>
      </c>
      <c r="N998" s="145" t="str">
        <f t="shared" si="1967"/>
        <v/>
      </c>
      <c r="O998" s="145" t="str">
        <f t="shared" si="1967"/>
        <v/>
      </c>
      <c r="P998" s="145">
        <f t="shared" si="1967"/>
        <v>8</v>
      </c>
      <c r="Q998" s="145">
        <f t="shared" si="1967"/>
        <v>1</v>
      </c>
      <c r="R998" s="167">
        <f t="shared" si="1967"/>
        <v>1</v>
      </c>
    </row>
    <row r="999" spans="1:18" x14ac:dyDescent="0.2">
      <c r="A999" s="118">
        <v>24</v>
      </c>
      <c r="B999" s="75">
        <v>973</v>
      </c>
      <c r="C999" s="143"/>
      <c r="D999" s="144" t="s">
        <v>179</v>
      </c>
      <c r="E999" s="153">
        <f t="shared" si="1925"/>
        <v>50</v>
      </c>
      <c r="F999" s="153">
        <f t="shared" si="1926"/>
        <v>1</v>
      </c>
      <c r="G999" s="145">
        <f t="shared" si="1919"/>
        <v>40</v>
      </c>
      <c r="H999" s="160">
        <f t="shared" si="1922"/>
        <v>40</v>
      </c>
      <c r="I999" s="166" t="str">
        <f t="shared" ref="I999:R999" si="1969">IFERROR(IF(CEILING($H999*I971,1)=0,"",CEILING($H999*I971,1)),"")</f>
        <v/>
      </c>
      <c r="J999" s="145" t="str">
        <f t="shared" si="1969"/>
        <v/>
      </c>
      <c r="K999" s="145" t="str">
        <f t="shared" si="1969"/>
        <v/>
      </c>
      <c r="L999" s="145" t="str">
        <f t="shared" ref="L999" si="1970">IFERROR(IF(CEILING($H999*L971,1)=0,"",CEILING($H999*L971,1)),"")</f>
        <v/>
      </c>
      <c r="M999" s="145" t="str">
        <f t="shared" si="1969"/>
        <v/>
      </c>
      <c r="N999" s="145" t="str">
        <f t="shared" si="1969"/>
        <v/>
      </c>
      <c r="O999" s="145" t="str">
        <f t="shared" si="1969"/>
        <v/>
      </c>
      <c r="P999" s="145">
        <f t="shared" si="1969"/>
        <v>40</v>
      </c>
      <c r="Q999" s="145">
        <f t="shared" si="1969"/>
        <v>4</v>
      </c>
      <c r="R999" s="167">
        <f t="shared" si="1969"/>
        <v>4</v>
      </c>
    </row>
    <row r="1000" spans="1:18" x14ac:dyDescent="0.2">
      <c r="A1000" s="118">
        <v>25</v>
      </c>
      <c r="B1000" s="75">
        <v>974</v>
      </c>
      <c r="C1000" s="143"/>
      <c r="D1000" s="144" t="s">
        <v>180</v>
      </c>
      <c r="E1000" s="153">
        <f t="shared" si="1925"/>
        <v>50</v>
      </c>
      <c r="F1000" s="153">
        <f t="shared" si="1926"/>
        <v>1</v>
      </c>
      <c r="G1000" s="145">
        <f t="shared" si="1919"/>
        <v>16</v>
      </c>
      <c r="H1000" s="160">
        <f t="shared" si="1922"/>
        <v>16</v>
      </c>
      <c r="I1000" s="166" t="str">
        <f t="shared" ref="I1000:R1000" si="1971">IFERROR(IF(CEILING($H1000*I971,1)=0,"",CEILING($H1000*I971,1)),"")</f>
        <v/>
      </c>
      <c r="J1000" s="145" t="str">
        <f t="shared" si="1971"/>
        <v/>
      </c>
      <c r="K1000" s="145" t="str">
        <f t="shared" si="1971"/>
        <v/>
      </c>
      <c r="L1000" s="145" t="str">
        <f t="shared" ref="L1000" si="1972">IFERROR(IF(CEILING($H1000*L971,1)=0,"",CEILING($H1000*L971,1)),"")</f>
        <v/>
      </c>
      <c r="M1000" s="145" t="str">
        <f t="shared" si="1971"/>
        <v/>
      </c>
      <c r="N1000" s="145" t="str">
        <f t="shared" si="1971"/>
        <v/>
      </c>
      <c r="O1000" s="145" t="str">
        <f t="shared" si="1971"/>
        <v/>
      </c>
      <c r="P1000" s="145">
        <f t="shared" si="1971"/>
        <v>16</v>
      </c>
      <c r="Q1000" s="145">
        <f t="shared" si="1971"/>
        <v>2</v>
      </c>
      <c r="R1000" s="167">
        <f t="shared" si="1971"/>
        <v>2</v>
      </c>
    </row>
    <row r="1001" spans="1:18" x14ac:dyDescent="0.2">
      <c r="A1001" s="118">
        <v>26</v>
      </c>
      <c r="B1001" s="75">
        <v>975</v>
      </c>
      <c r="C1001" s="143"/>
      <c r="D1001" s="144" t="s">
        <v>181</v>
      </c>
      <c r="E1001" s="153">
        <f t="shared" si="1925"/>
        <v>50</v>
      </c>
      <c r="F1001" s="153">
        <f t="shared" si="1926"/>
        <v>1</v>
      </c>
      <c r="G1001" s="145">
        <f t="shared" si="1919"/>
        <v>24</v>
      </c>
      <c r="H1001" s="160">
        <f t="shared" si="1922"/>
        <v>24</v>
      </c>
      <c r="I1001" s="166" t="str">
        <f t="shared" ref="I1001:R1001" si="1973">IFERROR(IF(CEILING($H1001*I971,1)=0,"",CEILING($H1001*I971,1)),"")</f>
        <v/>
      </c>
      <c r="J1001" s="145" t="str">
        <f t="shared" si="1973"/>
        <v/>
      </c>
      <c r="K1001" s="145" t="str">
        <f t="shared" si="1973"/>
        <v/>
      </c>
      <c r="L1001" s="145" t="str">
        <f t="shared" ref="L1001" si="1974">IFERROR(IF(CEILING($H1001*L971,1)=0,"",CEILING($H1001*L971,1)),"")</f>
        <v/>
      </c>
      <c r="M1001" s="145" t="str">
        <f t="shared" si="1973"/>
        <v/>
      </c>
      <c r="N1001" s="145" t="str">
        <f t="shared" si="1973"/>
        <v/>
      </c>
      <c r="O1001" s="145" t="str">
        <f t="shared" si="1973"/>
        <v/>
      </c>
      <c r="P1001" s="145">
        <f t="shared" si="1973"/>
        <v>24</v>
      </c>
      <c r="Q1001" s="145">
        <f t="shared" si="1973"/>
        <v>3</v>
      </c>
      <c r="R1001" s="167">
        <f t="shared" si="1973"/>
        <v>3</v>
      </c>
    </row>
    <row r="1002" spans="1:18" x14ac:dyDescent="0.2">
      <c r="A1002" s="118">
        <v>27</v>
      </c>
      <c r="B1002" s="75">
        <v>976</v>
      </c>
      <c r="C1002" s="143"/>
      <c r="D1002" s="144" t="s">
        <v>182</v>
      </c>
      <c r="E1002" s="153">
        <f t="shared" si="1925"/>
        <v>50</v>
      </c>
      <c r="F1002" s="153">
        <f t="shared" si="1926"/>
        <v>1</v>
      </c>
      <c r="G1002" s="145">
        <f t="shared" si="1919"/>
        <v>40</v>
      </c>
      <c r="H1002" s="160">
        <f t="shared" si="1922"/>
        <v>40</v>
      </c>
      <c r="I1002" s="166" t="str">
        <f t="shared" ref="I1002:R1002" si="1975">IFERROR(IF(CEILING($H1002*I971,1)=0,"",CEILING($H1002*I971,1)),"")</f>
        <v/>
      </c>
      <c r="J1002" s="145" t="str">
        <f t="shared" si="1975"/>
        <v/>
      </c>
      <c r="K1002" s="145" t="str">
        <f t="shared" si="1975"/>
        <v/>
      </c>
      <c r="L1002" s="145" t="str">
        <f t="shared" ref="L1002" si="1976">IFERROR(IF(CEILING($H1002*L971,1)=0,"",CEILING($H1002*L971,1)),"")</f>
        <v/>
      </c>
      <c r="M1002" s="145" t="str">
        <f t="shared" si="1975"/>
        <v/>
      </c>
      <c r="N1002" s="145" t="str">
        <f t="shared" si="1975"/>
        <v/>
      </c>
      <c r="O1002" s="145" t="str">
        <f t="shared" si="1975"/>
        <v/>
      </c>
      <c r="P1002" s="145">
        <f t="shared" si="1975"/>
        <v>40</v>
      </c>
      <c r="Q1002" s="145">
        <f t="shared" si="1975"/>
        <v>4</v>
      </c>
      <c r="R1002" s="167">
        <f t="shared" si="1975"/>
        <v>4</v>
      </c>
    </row>
    <row r="1003" spans="1:18" x14ac:dyDescent="0.2">
      <c r="A1003" s="118">
        <v>28</v>
      </c>
      <c r="B1003" s="75">
        <v>977</v>
      </c>
      <c r="C1003" s="143"/>
      <c r="D1003" s="144" t="s">
        <v>183</v>
      </c>
      <c r="E1003" s="153">
        <f t="shared" si="1925"/>
        <v>50</v>
      </c>
      <c r="F1003" s="153">
        <f t="shared" si="1926"/>
        <v>1</v>
      </c>
      <c r="G1003" s="145">
        <f t="shared" si="1919"/>
        <v>10</v>
      </c>
      <c r="H1003" s="160">
        <f t="shared" si="1922"/>
        <v>10</v>
      </c>
      <c r="I1003" s="166" t="str">
        <f t="shared" ref="I1003:R1003" si="1977">IFERROR(IF(CEILING($H1003*I971,1)=0,"",CEILING($H1003*I971,1)),"")</f>
        <v/>
      </c>
      <c r="J1003" s="145" t="str">
        <f t="shared" si="1977"/>
        <v/>
      </c>
      <c r="K1003" s="145" t="str">
        <f t="shared" si="1977"/>
        <v/>
      </c>
      <c r="L1003" s="145" t="str">
        <f t="shared" ref="L1003" si="1978">IFERROR(IF(CEILING($H1003*L971,1)=0,"",CEILING($H1003*L971,1)),"")</f>
        <v/>
      </c>
      <c r="M1003" s="145" t="str">
        <f t="shared" si="1977"/>
        <v/>
      </c>
      <c r="N1003" s="145" t="str">
        <f t="shared" si="1977"/>
        <v/>
      </c>
      <c r="O1003" s="145" t="str">
        <f t="shared" si="1977"/>
        <v/>
      </c>
      <c r="P1003" s="145">
        <f t="shared" si="1977"/>
        <v>10</v>
      </c>
      <c r="Q1003" s="145">
        <f t="shared" si="1977"/>
        <v>1</v>
      </c>
      <c r="R1003" s="167">
        <f t="shared" si="1977"/>
        <v>1</v>
      </c>
    </row>
    <row r="1004" spans="1:18" x14ac:dyDescent="0.2">
      <c r="A1004" s="118">
        <v>29</v>
      </c>
      <c r="B1004" s="75">
        <v>978</v>
      </c>
      <c r="C1004" s="143"/>
      <c r="D1004" s="144" t="s">
        <v>184</v>
      </c>
      <c r="E1004" s="153">
        <f t="shared" si="1925"/>
        <v>50</v>
      </c>
      <c r="F1004" s="153">
        <f t="shared" si="1926"/>
        <v>1</v>
      </c>
      <c r="G1004" s="145">
        <f t="shared" si="1919"/>
        <v>24</v>
      </c>
      <c r="H1004" s="160">
        <f t="shared" si="1922"/>
        <v>24</v>
      </c>
      <c r="I1004" s="166" t="str">
        <f t="shared" ref="I1004:R1004" si="1979">IFERROR(IF(CEILING($H1004*I971,1)=0,"",CEILING($H1004*I971,1)),"")</f>
        <v/>
      </c>
      <c r="J1004" s="145" t="str">
        <f t="shared" si="1979"/>
        <v/>
      </c>
      <c r="K1004" s="145" t="str">
        <f t="shared" si="1979"/>
        <v/>
      </c>
      <c r="L1004" s="145" t="str">
        <f t="shared" ref="L1004" si="1980">IFERROR(IF(CEILING($H1004*L971,1)=0,"",CEILING($H1004*L971,1)),"")</f>
        <v/>
      </c>
      <c r="M1004" s="145" t="str">
        <f t="shared" si="1979"/>
        <v/>
      </c>
      <c r="N1004" s="145" t="str">
        <f t="shared" si="1979"/>
        <v/>
      </c>
      <c r="O1004" s="145" t="str">
        <f t="shared" si="1979"/>
        <v/>
      </c>
      <c r="P1004" s="145">
        <f t="shared" si="1979"/>
        <v>24</v>
      </c>
      <c r="Q1004" s="145">
        <f t="shared" si="1979"/>
        <v>3</v>
      </c>
      <c r="R1004" s="167">
        <f t="shared" si="1979"/>
        <v>3</v>
      </c>
    </row>
    <row r="1005" spans="1:18" x14ac:dyDescent="0.2">
      <c r="A1005" s="118">
        <v>30</v>
      </c>
      <c r="B1005" s="75">
        <v>979</v>
      </c>
      <c r="C1005" s="143"/>
      <c r="D1005" s="144" t="s">
        <v>185</v>
      </c>
      <c r="E1005" s="153">
        <f t="shared" si="1925"/>
        <v>50</v>
      </c>
      <c r="F1005" s="153">
        <f t="shared" si="1926"/>
        <v>1</v>
      </c>
      <c r="G1005" s="145">
        <f t="shared" si="1919"/>
        <v>40</v>
      </c>
      <c r="H1005" s="160">
        <f t="shared" si="1922"/>
        <v>40</v>
      </c>
      <c r="I1005" s="166" t="str">
        <f t="shared" ref="I1005:R1005" si="1981">IFERROR(IF(CEILING($H1005*I971,1)=0,"",CEILING($H1005*I971,1)),"")</f>
        <v/>
      </c>
      <c r="J1005" s="145" t="str">
        <f t="shared" si="1981"/>
        <v/>
      </c>
      <c r="K1005" s="145" t="str">
        <f t="shared" si="1981"/>
        <v/>
      </c>
      <c r="L1005" s="145" t="str">
        <f t="shared" ref="L1005" si="1982">IFERROR(IF(CEILING($H1005*L971,1)=0,"",CEILING($H1005*L971,1)),"")</f>
        <v/>
      </c>
      <c r="M1005" s="145" t="str">
        <f t="shared" si="1981"/>
        <v/>
      </c>
      <c r="N1005" s="145" t="str">
        <f t="shared" si="1981"/>
        <v/>
      </c>
      <c r="O1005" s="145" t="str">
        <f t="shared" si="1981"/>
        <v/>
      </c>
      <c r="P1005" s="145">
        <f t="shared" si="1981"/>
        <v>40</v>
      </c>
      <c r="Q1005" s="145">
        <f t="shared" si="1981"/>
        <v>4</v>
      </c>
      <c r="R1005" s="167">
        <f t="shared" si="1981"/>
        <v>4</v>
      </c>
    </row>
    <row r="1006" spans="1:18" x14ac:dyDescent="0.2">
      <c r="A1006" s="118">
        <v>31</v>
      </c>
      <c r="B1006" s="75">
        <v>980</v>
      </c>
      <c r="C1006" s="143"/>
      <c r="D1006" s="144" t="s">
        <v>186</v>
      </c>
      <c r="E1006" s="153">
        <f t="shared" si="1925"/>
        <v>50</v>
      </c>
      <c r="F1006" s="153">
        <f t="shared" si="1926"/>
        <v>1</v>
      </c>
      <c r="G1006" s="145">
        <f t="shared" si="1919"/>
        <v>16</v>
      </c>
      <c r="H1006" s="160">
        <f t="shared" si="1922"/>
        <v>16</v>
      </c>
      <c r="I1006" s="166" t="str">
        <f t="shared" ref="I1006:R1006" si="1983">IFERROR(IF(CEILING($H1006*I971,1)=0,"",CEILING($H1006*I971,1)),"")</f>
        <v/>
      </c>
      <c r="J1006" s="145" t="str">
        <f t="shared" si="1983"/>
        <v/>
      </c>
      <c r="K1006" s="145" t="str">
        <f t="shared" si="1983"/>
        <v/>
      </c>
      <c r="L1006" s="145" t="str">
        <f t="shared" ref="L1006" si="1984">IFERROR(IF(CEILING($H1006*L971,1)=0,"",CEILING($H1006*L971,1)),"")</f>
        <v/>
      </c>
      <c r="M1006" s="145" t="str">
        <f t="shared" si="1983"/>
        <v/>
      </c>
      <c r="N1006" s="145" t="str">
        <f t="shared" si="1983"/>
        <v/>
      </c>
      <c r="O1006" s="145" t="str">
        <f t="shared" si="1983"/>
        <v/>
      </c>
      <c r="P1006" s="145">
        <f t="shared" si="1983"/>
        <v>16</v>
      </c>
      <c r="Q1006" s="145">
        <f t="shared" si="1983"/>
        <v>2</v>
      </c>
      <c r="R1006" s="167">
        <f t="shared" si="1983"/>
        <v>2</v>
      </c>
    </row>
    <row r="1007" spans="1:18" x14ac:dyDescent="0.2">
      <c r="A1007" s="118">
        <v>32</v>
      </c>
      <c r="B1007" s="75">
        <v>981</v>
      </c>
      <c r="C1007" s="143"/>
      <c r="D1007" s="144" t="s">
        <v>187</v>
      </c>
      <c r="E1007" s="153">
        <f t="shared" si="1925"/>
        <v>50</v>
      </c>
      <c r="F1007" s="153">
        <f t="shared" si="1926"/>
        <v>1</v>
      </c>
      <c r="G1007" s="145">
        <f>E1007*G966/E966</f>
        <v>32</v>
      </c>
      <c r="H1007" s="160">
        <f t="shared" si="1922"/>
        <v>32</v>
      </c>
      <c r="I1007" s="166" t="str">
        <f t="shared" ref="I1007:R1007" si="1985">IFERROR(IF(CEILING($H1007*I971,1)=0,"",CEILING($H1007*I971,1)),"")</f>
        <v/>
      </c>
      <c r="J1007" s="145" t="str">
        <f t="shared" si="1985"/>
        <v/>
      </c>
      <c r="K1007" s="145" t="str">
        <f t="shared" si="1985"/>
        <v/>
      </c>
      <c r="L1007" s="145" t="str">
        <f t="shared" ref="L1007" si="1986">IFERROR(IF(CEILING($H1007*L971,1)=0,"",CEILING($H1007*L971,1)),"")</f>
        <v/>
      </c>
      <c r="M1007" s="145" t="str">
        <f t="shared" si="1985"/>
        <v/>
      </c>
      <c r="N1007" s="145" t="str">
        <f t="shared" si="1985"/>
        <v/>
      </c>
      <c r="O1007" s="145" t="str">
        <f t="shared" si="1985"/>
        <v/>
      </c>
      <c r="P1007" s="145">
        <f t="shared" si="1985"/>
        <v>32</v>
      </c>
      <c r="Q1007" s="145">
        <f t="shared" si="1985"/>
        <v>4</v>
      </c>
      <c r="R1007" s="167">
        <f t="shared" si="1985"/>
        <v>4</v>
      </c>
    </row>
    <row r="1008" spans="1:18" x14ac:dyDescent="0.2">
      <c r="A1008" s="118">
        <v>33</v>
      </c>
      <c r="B1008" s="75">
        <v>982</v>
      </c>
      <c r="C1008" s="143"/>
      <c r="D1008" s="144" t="s">
        <v>188</v>
      </c>
      <c r="E1008" s="153">
        <f t="shared" si="1925"/>
        <v>50</v>
      </c>
      <c r="F1008" s="153">
        <f t="shared" si="1926"/>
        <v>1</v>
      </c>
      <c r="G1008" s="145">
        <f>E1008*G967/E967</f>
        <v>24</v>
      </c>
      <c r="H1008" s="160">
        <f t="shared" si="1922"/>
        <v>24</v>
      </c>
      <c r="I1008" s="166" t="str">
        <f t="shared" ref="I1008:R1008" si="1987">IFERROR(IF(CEILING($H1008*I971,1)=0,"",CEILING($H1008*I971,1)),"")</f>
        <v/>
      </c>
      <c r="J1008" s="145" t="str">
        <f t="shared" si="1987"/>
        <v/>
      </c>
      <c r="K1008" s="145" t="str">
        <f t="shared" si="1987"/>
        <v/>
      </c>
      <c r="L1008" s="145" t="str">
        <f t="shared" ref="L1008" si="1988">IFERROR(IF(CEILING($H1008*L971,1)=0,"",CEILING($H1008*L971,1)),"")</f>
        <v/>
      </c>
      <c r="M1008" s="145" t="str">
        <f t="shared" si="1987"/>
        <v/>
      </c>
      <c r="N1008" s="145" t="str">
        <f t="shared" si="1987"/>
        <v/>
      </c>
      <c r="O1008" s="145" t="str">
        <f t="shared" si="1987"/>
        <v/>
      </c>
      <c r="P1008" s="145">
        <f t="shared" si="1987"/>
        <v>24</v>
      </c>
      <c r="Q1008" s="145">
        <f t="shared" si="1987"/>
        <v>3</v>
      </c>
      <c r="R1008" s="167">
        <f t="shared" si="1987"/>
        <v>3</v>
      </c>
    </row>
    <row r="1009" spans="1:19" x14ac:dyDescent="0.2">
      <c r="A1009" s="118">
        <v>34</v>
      </c>
      <c r="B1009" s="75">
        <v>983</v>
      </c>
      <c r="C1009" s="143"/>
      <c r="D1009" s="144" t="s">
        <v>189</v>
      </c>
      <c r="E1009" s="153">
        <f t="shared" si="1925"/>
        <v>50</v>
      </c>
      <c r="F1009" s="153">
        <f t="shared" si="1926"/>
        <v>1</v>
      </c>
      <c r="G1009" s="145">
        <f>E1009*G968/E968</f>
        <v>6</v>
      </c>
      <c r="H1009" s="160">
        <f t="shared" si="1922"/>
        <v>6</v>
      </c>
      <c r="I1009" s="166" t="str">
        <f t="shared" ref="I1009:R1009" si="1989">IFERROR(IF(CEILING($H1009*I971,1)=0,"",CEILING($H1009*I971,1)),"")</f>
        <v/>
      </c>
      <c r="J1009" s="145" t="str">
        <f t="shared" si="1989"/>
        <v/>
      </c>
      <c r="K1009" s="145" t="str">
        <f t="shared" si="1989"/>
        <v/>
      </c>
      <c r="L1009" s="145" t="str">
        <f t="shared" ref="L1009" si="1990">IFERROR(IF(CEILING($H1009*L971,1)=0,"",CEILING($H1009*L971,1)),"")</f>
        <v/>
      </c>
      <c r="M1009" s="145" t="str">
        <f t="shared" si="1989"/>
        <v/>
      </c>
      <c r="N1009" s="145" t="str">
        <f t="shared" si="1989"/>
        <v/>
      </c>
      <c r="O1009" s="145" t="str">
        <f t="shared" si="1989"/>
        <v/>
      </c>
      <c r="P1009" s="145">
        <f t="shared" si="1989"/>
        <v>6</v>
      </c>
      <c r="Q1009" s="145">
        <f t="shared" si="1989"/>
        <v>1</v>
      </c>
      <c r="R1009" s="167">
        <f t="shared" si="1989"/>
        <v>1</v>
      </c>
    </row>
    <row r="1010" spans="1:19" ht="13.5" thickBot="1" x14ac:dyDescent="0.25">
      <c r="A1010" s="146">
        <v>35</v>
      </c>
      <c r="B1010" s="75">
        <v>984</v>
      </c>
      <c r="C1010" s="147"/>
      <c r="D1010" s="148" t="s">
        <v>190</v>
      </c>
      <c r="E1010" s="153">
        <f t="shared" si="1925"/>
        <v>50</v>
      </c>
      <c r="F1010" s="153">
        <f t="shared" si="1926"/>
        <v>1</v>
      </c>
      <c r="G1010" s="145">
        <f>E1010*G969/E969</f>
        <v>12</v>
      </c>
      <c r="H1010" s="160">
        <f t="shared" si="1922"/>
        <v>12</v>
      </c>
      <c r="I1010" s="168" t="str">
        <f t="shared" ref="I1010:R1010" si="1991">IFERROR(IF(CEILING($H1010*I971,1)=0,"",CEILING($H1010*I971,1)),"")</f>
        <v/>
      </c>
      <c r="J1010" s="169" t="str">
        <f t="shared" si="1991"/>
        <v/>
      </c>
      <c r="K1010" s="169" t="str">
        <f t="shared" si="1991"/>
        <v/>
      </c>
      <c r="L1010" s="169" t="str">
        <f t="shared" ref="L1010" si="1992">IFERROR(IF(CEILING($H1010*L971,1)=0,"",CEILING($H1010*L971,1)),"")</f>
        <v/>
      </c>
      <c r="M1010" s="169" t="str">
        <f t="shared" si="1991"/>
        <v/>
      </c>
      <c r="N1010" s="169" t="str">
        <f t="shared" si="1991"/>
        <v/>
      </c>
      <c r="O1010" s="169" t="str">
        <f t="shared" si="1991"/>
        <v/>
      </c>
      <c r="P1010" s="169">
        <f t="shared" si="1991"/>
        <v>12</v>
      </c>
      <c r="Q1010" s="169">
        <f t="shared" si="1991"/>
        <v>2</v>
      </c>
      <c r="R1010" s="170">
        <f t="shared" si="1991"/>
        <v>2</v>
      </c>
    </row>
    <row r="1011" spans="1:19" ht="13.5" thickBot="1" x14ac:dyDescent="0.25">
      <c r="A1011" s="204" t="s">
        <v>50</v>
      </c>
      <c r="B1011" s="214">
        <v>985</v>
      </c>
      <c r="C1011" s="249" t="str">
        <f>Feature_Plan!E35</f>
        <v>System context</v>
      </c>
      <c r="D1011" s="253"/>
      <c r="E1011" s="259">
        <v>40</v>
      </c>
      <c r="F1011" s="259">
        <v>1</v>
      </c>
      <c r="G1011" s="208"/>
      <c r="H1011" s="209"/>
      <c r="I1011" s="210" t="str">
        <f>IF(VLOOKUP($C1011,Feature_Plan!$E$11:$R$40,Feature_Plan!I$1,0)=0,"",VLOOKUP($C1011,Feature_Plan!$E$11:$R$40,Feature_Plan!I$1,0))</f>
        <v/>
      </c>
      <c r="J1011" s="211" t="str">
        <f>IF(VLOOKUP($C1011,Feature_Plan!$E$11:$R$40,Feature_Plan!J$1,0)=0,"",VLOOKUP($C1011,Feature_Plan!$E$11:$R$40,Feature_Plan!J$1,0))</f>
        <v/>
      </c>
      <c r="K1011" s="211" t="str">
        <f>IF(VLOOKUP($C1011,Feature_Plan!$E$11:$R$40,Feature_Plan!K$1,0)=0,"",VLOOKUP($C1011,Feature_Plan!$E$11:$R$40,Feature_Plan!K$1,0))</f>
        <v/>
      </c>
      <c r="L1011" s="211" t="str">
        <f>IF(VLOOKUP($C1011,Feature_Plan!$E$11:$R$40,Feature_Plan!L$1,0)=0,"",VLOOKUP($C1011,Feature_Plan!$E$11:$R$40,Feature_Plan!L$1,0))</f>
        <v/>
      </c>
      <c r="M1011" s="211" t="str">
        <f>IF(VLOOKUP($C1011,Feature_Plan!$E$11:$R$40,Feature_Plan!M$1,0)=0,"",VLOOKUP($C1011,Feature_Plan!$E$11:$R$40,Feature_Plan!M$1,0))</f>
        <v/>
      </c>
      <c r="N1011" s="211">
        <f>IF(VLOOKUP($C1011,Feature_Plan!$E$11:$R$40,Feature_Plan!N$1,0)=0,"",VLOOKUP($C1011,Feature_Plan!$E$11:$R$40,Feature_Plan!N$1,0))</f>
        <v>0.4</v>
      </c>
      <c r="O1011" s="211" t="str">
        <f>IF(VLOOKUP($C1011,Feature_Plan!$E$11:$R$40,Feature_Plan!O$1,0)=0,"",VLOOKUP($C1011,Feature_Plan!$E$11:$R$40,Feature_Plan!O$1,0))</f>
        <v/>
      </c>
      <c r="P1011" s="211">
        <f>IF(VLOOKUP($C1011,Feature_Plan!$E$11:$R$40,Feature_Plan!P$1,0)=0,"",VLOOKUP($C1011,Feature_Plan!$E$11:$R$40,Feature_Plan!P$1,0))</f>
        <v>1</v>
      </c>
      <c r="Q1011" s="211">
        <f>IF(VLOOKUP($C1011,Feature_Plan!$E$11:$R$40,Feature_Plan!Q$1,0)=0,"",VLOOKUP($C1011,Feature_Plan!$E$11:$R$40,Feature_Plan!Q$1,0))</f>
        <v>1.1000000000000001</v>
      </c>
      <c r="R1011" s="212" t="str">
        <f>IF(VLOOKUP($C1011,Feature_Plan!$E$11:$R$40,Feature_Plan!R$1,0)=0,"",VLOOKUP($C1011,Feature_Plan!$E$11:$R$40,Feature_Plan!R$1,0))</f>
        <v/>
      </c>
    </row>
    <row r="1012" spans="1:19" x14ac:dyDescent="0.2">
      <c r="A1012" s="213" t="s">
        <v>154</v>
      </c>
      <c r="B1012" s="214">
        <v>986</v>
      </c>
      <c r="C1012" s="250"/>
      <c r="D1012" s="254"/>
      <c r="E1012" s="217"/>
      <c r="F1012" s="254"/>
      <c r="G1012" s="251"/>
      <c r="H1012" s="252"/>
      <c r="I1012" s="220" t="str">
        <f>IF(I1011="","",I1011)</f>
        <v/>
      </c>
      <c r="J1012" s="218" t="str">
        <f>IF(J1011="","",J1011-(SUM($I1012:I1012)))</f>
        <v/>
      </c>
      <c r="K1012" s="218" t="str">
        <f>IF(K1011="","",K1011-(SUM($I1012:J1012)))</f>
        <v/>
      </c>
      <c r="L1012" s="218" t="str">
        <f>IF(L1011="","",L1011-(SUM($I1012:K1012)))</f>
        <v/>
      </c>
      <c r="M1012" s="218" t="str">
        <f>IF(M1011="","",M1011-(SUM($I1012:L1012)))</f>
        <v/>
      </c>
      <c r="N1012" s="218">
        <f>IF(N1011="","",N1011-(SUM($I1012:M1012)))</f>
        <v>0.4</v>
      </c>
      <c r="O1012" s="218" t="str">
        <f>IF(O1011="","",O1011-(SUM($I1012:N1012)))</f>
        <v/>
      </c>
      <c r="P1012" s="218">
        <f>IF(P1011="","",P1011-(SUM($I1012:O1012)))</f>
        <v>0.6</v>
      </c>
      <c r="Q1012" s="218">
        <f>IF(Q1011="","",Q1011-(SUM($I1012:P1012)))</f>
        <v>0.10000000000000009</v>
      </c>
      <c r="R1012" s="221" t="str">
        <f>IF(R1011="","",R1011-(SUM($I1012:Q1012)))</f>
        <v/>
      </c>
    </row>
    <row r="1013" spans="1:19" ht="13.5" thickBot="1" x14ac:dyDescent="0.25">
      <c r="A1013" s="222" t="s">
        <v>155</v>
      </c>
      <c r="B1013" s="214">
        <v>987</v>
      </c>
      <c r="C1013" s="223"/>
      <c r="D1013" s="224"/>
      <c r="E1013" s="225"/>
      <c r="F1013" s="224"/>
      <c r="G1013" s="226">
        <f>SUM(G1017:G1051)</f>
        <v>441.60000000000008</v>
      </c>
      <c r="H1013" s="227">
        <f>SUM(H1017:H1051)</f>
        <v>441.60000000000008</v>
      </c>
      <c r="I1013" s="228">
        <f>SUM(I1017:I1051)</f>
        <v>0</v>
      </c>
      <c r="J1013" s="226">
        <f t="shared" ref="J1013:R1013" si="1993">SUM(J1017:J1051)</f>
        <v>0</v>
      </c>
      <c r="K1013" s="226">
        <f t="shared" si="1993"/>
        <v>0</v>
      </c>
      <c r="L1013" s="226">
        <f t="shared" ref="L1013:M1013" si="1994">SUM(L1017:L1051)</f>
        <v>0</v>
      </c>
      <c r="M1013" s="226">
        <f t="shared" si="1994"/>
        <v>0</v>
      </c>
      <c r="N1013" s="226">
        <f t="shared" si="1993"/>
        <v>191</v>
      </c>
      <c r="O1013" s="226">
        <f t="shared" si="1993"/>
        <v>0</v>
      </c>
      <c r="P1013" s="226">
        <f t="shared" si="1993"/>
        <v>276</v>
      </c>
      <c r="Q1013" s="226">
        <f t="shared" si="1993"/>
        <v>61</v>
      </c>
      <c r="R1013" s="229">
        <f t="shared" si="1993"/>
        <v>0</v>
      </c>
      <c r="S1013" s="67">
        <f>SUM(I1013:R1013)</f>
        <v>528</v>
      </c>
    </row>
    <row r="1014" spans="1:19" x14ac:dyDescent="0.2">
      <c r="A1014" s="230" t="s">
        <v>215</v>
      </c>
      <c r="B1014" s="214">
        <v>988</v>
      </c>
      <c r="C1014" s="262" t="str">
        <f>CONCATENATE(C1011,"\",A1014)</f>
        <v>System context\Sys Eng</v>
      </c>
      <c r="D1014" s="231"/>
      <c r="E1014" s="232"/>
      <c r="F1014" s="231"/>
      <c r="G1014" s="233">
        <f>SUM(G1017:G1029)</f>
        <v>67.2</v>
      </c>
      <c r="H1014" s="234">
        <f t="shared" ref="H1014:R1014" si="1995">SUM(H1017:H1029)</f>
        <v>67.2</v>
      </c>
      <c r="I1014" s="235">
        <f t="shared" si="1995"/>
        <v>0</v>
      </c>
      <c r="J1014" s="233">
        <f t="shared" si="1995"/>
        <v>0</v>
      </c>
      <c r="K1014" s="233">
        <f t="shared" si="1995"/>
        <v>0</v>
      </c>
      <c r="L1014" s="233">
        <f t="shared" ref="L1014:M1014" si="1996">SUM(L1017:L1029)</f>
        <v>0</v>
      </c>
      <c r="M1014" s="233">
        <f t="shared" si="1996"/>
        <v>0</v>
      </c>
      <c r="N1014" s="233">
        <f t="shared" si="1995"/>
        <v>32</v>
      </c>
      <c r="O1014" s="233">
        <f t="shared" si="1995"/>
        <v>0</v>
      </c>
      <c r="P1014" s="233">
        <f t="shared" si="1995"/>
        <v>42</v>
      </c>
      <c r="Q1014" s="233">
        <f t="shared" si="1995"/>
        <v>14</v>
      </c>
      <c r="R1014" s="236">
        <f t="shared" si="1995"/>
        <v>0</v>
      </c>
      <c r="S1014" s="67">
        <f>SUM(I1014:R1014)</f>
        <v>88</v>
      </c>
    </row>
    <row r="1015" spans="1:19" x14ac:dyDescent="0.2">
      <c r="A1015" s="237" t="s">
        <v>216</v>
      </c>
      <c r="B1015" s="214">
        <v>989</v>
      </c>
      <c r="C1015" s="263" t="str">
        <f>CONCATENATE(C1011,"\",A1015)</f>
        <v>System context\SW Dev</v>
      </c>
      <c r="D1015" s="238"/>
      <c r="E1015" s="239"/>
      <c r="F1015" s="238"/>
      <c r="G1015" s="240">
        <f>SUM(G1030:G1042)</f>
        <v>211.2</v>
      </c>
      <c r="H1015" s="241">
        <f t="shared" ref="H1015:R1015" si="1997">SUM(H1030:H1042)</f>
        <v>211.2</v>
      </c>
      <c r="I1015" s="242">
        <f t="shared" si="1997"/>
        <v>0</v>
      </c>
      <c r="J1015" s="240">
        <f t="shared" si="1997"/>
        <v>0</v>
      </c>
      <c r="K1015" s="240">
        <f t="shared" si="1997"/>
        <v>0</v>
      </c>
      <c r="L1015" s="240">
        <f t="shared" ref="L1015:M1015" si="1998">SUM(L1030:L1042)</f>
        <v>0</v>
      </c>
      <c r="M1015" s="240">
        <f t="shared" si="1998"/>
        <v>0</v>
      </c>
      <c r="N1015" s="240">
        <f t="shared" si="1997"/>
        <v>90</v>
      </c>
      <c r="O1015" s="240">
        <f t="shared" si="1997"/>
        <v>0</v>
      </c>
      <c r="P1015" s="240">
        <f t="shared" si="1997"/>
        <v>132</v>
      </c>
      <c r="Q1015" s="240">
        <f t="shared" si="1997"/>
        <v>27</v>
      </c>
      <c r="R1015" s="243">
        <f t="shared" si="1997"/>
        <v>0</v>
      </c>
      <c r="S1015" s="67">
        <f>SUM(I1015:R1015)</f>
        <v>249</v>
      </c>
    </row>
    <row r="1016" spans="1:19" ht="13.5" thickBot="1" x14ac:dyDescent="0.25">
      <c r="A1016" s="244" t="s">
        <v>92</v>
      </c>
      <c r="B1016" s="214">
        <v>990</v>
      </c>
      <c r="C1016" s="264" t="str">
        <f>CONCATENATE(C1011,"\",A1016)</f>
        <v>System context\Testing</v>
      </c>
      <c r="D1016" s="245"/>
      <c r="E1016" s="246"/>
      <c r="F1016" s="245"/>
      <c r="G1016" s="247">
        <f>SUM(G1043:G1051)</f>
        <v>163.19999999999999</v>
      </c>
      <c r="H1016" s="248">
        <f t="shared" ref="H1016:R1016" si="1999">SUM(H1043:H1051)</f>
        <v>163.19999999999999</v>
      </c>
      <c r="I1016" s="242">
        <f t="shared" si="1999"/>
        <v>0</v>
      </c>
      <c r="J1016" s="240">
        <f t="shared" si="1999"/>
        <v>0</v>
      </c>
      <c r="K1016" s="240">
        <f t="shared" si="1999"/>
        <v>0</v>
      </c>
      <c r="L1016" s="240">
        <f t="shared" ref="L1016:M1016" si="2000">SUM(L1043:L1051)</f>
        <v>0</v>
      </c>
      <c r="M1016" s="240">
        <f t="shared" si="2000"/>
        <v>0</v>
      </c>
      <c r="N1016" s="240">
        <f t="shared" si="1999"/>
        <v>69</v>
      </c>
      <c r="O1016" s="240">
        <f t="shared" si="1999"/>
        <v>0</v>
      </c>
      <c r="P1016" s="240">
        <f t="shared" si="1999"/>
        <v>102</v>
      </c>
      <c r="Q1016" s="240">
        <f t="shared" si="1999"/>
        <v>20</v>
      </c>
      <c r="R1016" s="243">
        <f t="shared" si="1999"/>
        <v>0</v>
      </c>
      <c r="S1016" s="67">
        <f>SUM(I1016:R1016)</f>
        <v>191</v>
      </c>
    </row>
    <row r="1017" spans="1:19" x14ac:dyDescent="0.2">
      <c r="A1017" s="139">
        <v>1</v>
      </c>
      <c r="B1017" s="75">
        <v>991</v>
      </c>
      <c r="C1017" s="140"/>
      <c r="D1017" s="141" t="s">
        <v>156</v>
      </c>
      <c r="E1017" s="153">
        <f>E1011</f>
        <v>40</v>
      </c>
      <c r="F1017" s="153">
        <f>F1011</f>
        <v>1</v>
      </c>
      <c r="G1017" s="145">
        <f t="shared" ref="G1017:G1047" si="2001">E1017*G976/E976</f>
        <v>3.2</v>
      </c>
      <c r="H1017" s="160">
        <f>G1017*F1017</f>
        <v>3.2</v>
      </c>
      <c r="I1017" s="164" t="str">
        <f>IFERROR(IF(CEILING($H1017*I1012,1)=0,"",CEILING($H1017*I1012,1)),"")</f>
        <v/>
      </c>
      <c r="J1017" s="150" t="str">
        <f t="shared" ref="J1017:R1017" si="2002">IFERROR(IF(CEILING($H1017*J1012,1)=0,"",CEILING($H1017*J1012,1)),"")</f>
        <v/>
      </c>
      <c r="K1017" s="150" t="str">
        <f t="shared" si="2002"/>
        <v/>
      </c>
      <c r="L1017" s="150" t="str">
        <f t="shared" ref="L1017" si="2003">IFERROR(IF(CEILING($H1017*L1012,1)=0,"",CEILING($H1017*L1012,1)),"")</f>
        <v/>
      </c>
      <c r="M1017" s="150" t="str">
        <f t="shared" si="2002"/>
        <v/>
      </c>
      <c r="N1017" s="150">
        <f t="shared" si="2002"/>
        <v>2</v>
      </c>
      <c r="O1017" s="150" t="str">
        <f t="shared" si="2002"/>
        <v/>
      </c>
      <c r="P1017" s="150">
        <f t="shared" si="2002"/>
        <v>2</v>
      </c>
      <c r="Q1017" s="150">
        <f t="shared" si="2002"/>
        <v>1</v>
      </c>
      <c r="R1017" s="165" t="str">
        <f t="shared" si="2002"/>
        <v/>
      </c>
    </row>
    <row r="1018" spans="1:19" x14ac:dyDescent="0.2">
      <c r="A1018" s="118">
        <v>2</v>
      </c>
      <c r="B1018" s="75">
        <v>992</v>
      </c>
      <c r="C1018" s="143"/>
      <c r="D1018" s="144" t="s">
        <v>157</v>
      </c>
      <c r="E1018" s="153">
        <f>E1017</f>
        <v>40</v>
      </c>
      <c r="F1018" s="153">
        <f>F1017</f>
        <v>1</v>
      </c>
      <c r="G1018" s="145">
        <f t="shared" si="2001"/>
        <v>6.4</v>
      </c>
      <c r="H1018" s="160">
        <f t="shared" ref="H1018:H1051" si="2004">G1018*F1018</f>
        <v>6.4</v>
      </c>
      <c r="I1018" s="166" t="str">
        <f>IFERROR(IF(CEILING($H1018*I1012,1)=0,"",CEILING($H1018*I1012,1)),"")</f>
        <v/>
      </c>
      <c r="J1018" s="145" t="str">
        <f t="shared" ref="J1018:R1018" si="2005">IFERROR(IF(CEILING($H1018*J1012,1)=0,"",CEILING($H1018*J1012,1)),"")</f>
        <v/>
      </c>
      <c r="K1018" s="145" t="str">
        <f t="shared" si="2005"/>
        <v/>
      </c>
      <c r="L1018" s="145" t="str">
        <f t="shared" ref="L1018" si="2006">IFERROR(IF(CEILING($H1018*L1012,1)=0,"",CEILING($H1018*L1012,1)),"")</f>
        <v/>
      </c>
      <c r="M1018" s="145" t="str">
        <f t="shared" si="2005"/>
        <v/>
      </c>
      <c r="N1018" s="145">
        <f t="shared" si="2005"/>
        <v>3</v>
      </c>
      <c r="O1018" s="145" t="str">
        <f t="shared" si="2005"/>
        <v/>
      </c>
      <c r="P1018" s="145">
        <f t="shared" si="2005"/>
        <v>4</v>
      </c>
      <c r="Q1018" s="145">
        <f t="shared" si="2005"/>
        <v>1</v>
      </c>
      <c r="R1018" s="167" t="str">
        <f t="shared" si="2005"/>
        <v/>
      </c>
    </row>
    <row r="1019" spans="1:19" x14ac:dyDescent="0.2">
      <c r="A1019" s="118">
        <v>3</v>
      </c>
      <c r="B1019" s="75">
        <v>993</v>
      </c>
      <c r="C1019" s="143"/>
      <c r="D1019" s="144" t="s">
        <v>158</v>
      </c>
      <c r="E1019" s="153">
        <f t="shared" ref="E1019:E1051" si="2007">E1018</f>
        <v>40</v>
      </c>
      <c r="F1019" s="153">
        <f t="shared" ref="F1019:F1051" si="2008">F1018</f>
        <v>1</v>
      </c>
      <c r="G1019" s="145">
        <f t="shared" si="2001"/>
        <v>1.6</v>
      </c>
      <c r="H1019" s="160">
        <f t="shared" si="2004"/>
        <v>1.6</v>
      </c>
      <c r="I1019" s="166" t="str">
        <f>IFERROR(IF(CEILING($H1019*I1012,1)=0,"",CEILING($H1019*I1012,1)),"")</f>
        <v/>
      </c>
      <c r="J1019" s="145" t="str">
        <f t="shared" ref="J1019:R1019" si="2009">IFERROR(IF(CEILING($H1019*J1012,1)=0,"",CEILING($H1019*J1012,1)),"")</f>
        <v/>
      </c>
      <c r="K1019" s="145" t="str">
        <f t="shared" si="2009"/>
        <v/>
      </c>
      <c r="L1019" s="145" t="str">
        <f t="shared" ref="L1019" si="2010">IFERROR(IF(CEILING($H1019*L1012,1)=0,"",CEILING($H1019*L1012,1)),"")</f>
        <v/>
      </c>
      <c r="M1019" s="145" t="str">
        <f t="shared" si="2009"/>
        <v/>
      </c>
      <c r="N1019" s="145">
        <f t="shared" si="2009"/>
        <v>1</v>
      </c>
      <c r="O1019" s="145" t="str">
        <f t="shared" si="2009"/>
        <v/>
      </c>
      <c r="P1019" s="145">
        <f t="shared" si="2009"/>
        <v>1</v>
      </c>
      <c r="Q1019" s="145">
        <f t="shared" si="2009"/>
        <v>1</v>
      </c>
      <c r="R1019" s="167" t="str">
        <f t="shared" si="2009"/>
        <v/>
      </c>
    </row>
    <row r="1020" spans="1:19" x14ac:dyDescent="0.2">
      <c r="A1020" s="118">
        <v>4</v>
      </c>
      <c r="B1020" s="75">
        <v>994</v>
      </c>
      <c r="C1020" s="143"/>
      <c r="D1020" s="144" t="s">
        <v>159</v>
      </c>
      <c r="E1020" s="153">
        <f t="shared" si="2007"/>
        <v>40</v>
      </c>
      <c r="F1020" s="153">
        <f t="shared" si="2008"/>
        <v>1</v>
      </c>
      <c r="G1020" s="145">
        <f t="shared" si="2001"/>
        <v>3.2</v>
      </c>
      <c r="H1020" s="160">
        <f t="shared" si="2004"/>
        <v>3.2</v>
      </c>
      <c r="I1020" s="166" t="str">
        <f>IFERROR(IF(CEILING($H1020*I1012,1)=0,"",CEILING($H1020*I1012,1)),"")</f>
        <v/>
      </c>
      <c r="J1020" s="145" t="str">
        <f t="shared" ref="J1020:R1020" si="2011">IFERROR(IF(CEILING($H1020*J1012,1)=0,"",CEILING($H1020*J1012,1)),"")</f>
        <v/>
      </c>
      <c r="K1020" s="145" t="str">
        <f t="shared" si="2011"/>
        <v/>
      </c>
      <c r="L1020" s="145" t="str">
        <f t="shared" ref="L1020" si="2012">IFERROR(IF(CEILING($H1020*L1012,1)=0,"",CEILING($H1020*L1012,1)),"")</f>
        <v/>
      </c>
      <c r="M1020" s="145" t="str">
        <f t="shared" si="2011"/>
        <v/>
      </c>
      <c r="N1020" s="145">
        <f t="shared" si="2011"/>
        <v>2</v>
      </c>
      <c r="O1020" s="145" t="str">
        <f t="shared" si="2011"/>
        <v/>
      </c>
      <c r="P1020" s="145">
        <f t="shared" si="2011"/>
        <v>2</v>
      </c>
      <c r="Q1020" s="145">
        <f t="shared" si="2011"/>
        <v>1</v>
      </c>
      <c r="R1020" s="167" t="str">
        <f t="shared" si="2011"/>
        <v/>
      </c>
    </row>
    <row r="1021" spans="1:19" x14ac:dyDescent="0.2">
      <c r="A1021" s="118">
        <v>5</v>
      </c>
      <c r="B1021" s="75">
        <v>995</v>
      </c>
      <c r="C1021" s="143"/>
      <c r="D1021" s="144" t="s">
        <v>160</v>
      </c>
      <c r="E1021" s="153">
        <f t="shared" si="2007"/>
        <v>40</v>
      </c>
      <c r="F1021" s="153">
        <f t="shared" si="2008"/>
        <v>1</v>
      </c>
      <c r="G1021" s="145">
        <f t="shared" si="2001"/>
        <v>1.6</v>
      </c>
      <c r="H1021" s="160">
        <f t="shared" si="2004"/>
        <v>1.6</v>
      </c>
      <c r="I1021" s="166" t="str">
        <f>IFERROR(IF(CEILING($H1021*I1012,1)=0,"",CEILING($H1021*I1012,1)),"")</f>
        <v/>
      </c>
      <c r="J1021" s="145" t="str">
        <f t="shared" ref="J1021:R1021" si="2013">IFERROR(IF(CEILING($H1021*J1012,1)=0,"",CEILING($H1021*J1012,1)),"")</f>
        <v/>
      </c>
      <c r="K1021" s="145" t="str">
        <f t="shared" si="2013"/>
        <v/>
      </c>
      <c r="L1021" s="145" t="str">
        <f t="shared" ref="L1021" si="2014">IFERROR(IF(CEILING($H1021*L1012,1)=0,"",CEILING($H1021*L1012,1)),"")</f>
        <v/>
      </c>
      <c r="M1021" s="145" t="str">
        <f t="shared" si="2013"/>
        <v/>
      </c>
      <c r="N1021" s="145">
        <f t="shared" si="2013"/>
        <v>1</v>
      </c>
      <c r="O1021" s="145" t="str">
        <f t="shared" si="2013"/>
        <v/>
      </c>
      <c r="P1021" s="145">
        <f t="shared" si="2013"/>
        <v>1</v>
      </c>
      <c r="Q1021" s="145">
        <f t="shared" si="2013"/>
        <v>1</v>
      </c>
      <c r="R1021" s="167" t="str">
        <f t="shared" si="2013"/>
        <v/>
      </c>
    </row>
    <row r="1022" spans="1:19" x14ac:dyDescent="0.2">
      <c r="A1022" s="118">
        <v>6</v>
      </c>
      <c r="B1022" s="75">
        <v>996</v>
      </c>
      <c r="C1022" s="143"/>
      <c r="D1022" s="144" t="s">
        <v>161</v>
      </c>
      <c r="E1022" s="153">
        <f t="shared" si="2007"/>
        <v>40</v>
      </c>
      <c r="F1022" s="153">
        <f t="shared" si="2008"/>
        <v>1</v>
      </c>
      <c r="G1022" s="145">
        <f t="shared" si="2001"/>
        <v>4.8</v>
      </c>
      <c r="H1022" s="160">
        <f t="shared" si="2004"/>
        <v>4.8</v>
      </c>
      <c r="I1022" s="166" t="str">
        <f>IFERROR(IF(CEILING($H1022*I1012,1)=0,"",CEILING($H1022*I1012,1)),"")</f>
        <v/>
      </c>
      <c r="J1022" s="145" t="str">
        <f t="shared" ref="J1022:R1022" si="2015">IFERROR(IF(CEILING($H1022*J1012,1)=0,"",CEILING($H1022*J1012,1)),"")</f>
        <v/>
      </c>
      <c r="K1022" s="145" t="str">
        <f t="shared" si="2015"/>
        <v/>
      </c>
      <c r="L1022" s="145" t="str">
        <f t="shared" ref="L1022" si="2016">IFERROR(IF(CEILING($H1022*L1012,1)=0,"",CEILING($H1022*L1012,1)),"")</f>
        <v/>
      </c>
      <c r="M1022" s="145" t="str">
        <f t="shared" si="2015"/>
        <v/>
      </c>
      <c r="N1022" s="145">
        <f t="shared" si="2015"/>
        <v>2</v>
      </c>
      <c r="O1022" s="145" t="str">
        <f t="shared" si="2015"/>
        <v/>
      </c>
      <c r="P1022" s="145">
        <f t="shared" si="2015"/>
        <v>3</v>
      </c>
      <c r="Q1022" s="145">
        <f t="shared" si="2015"/>
        <v>1</v>
      </c>
      <c r="R1022" s="167" t="str">
        <f t="shared" si="2015"/>
        <v/>
      </c>
    </row>
    <row r="1023" spans="1:19" x14ac:dyDescent="0.2">
      <c r="A1023" s="118">
        <v>7</v>
      </c>
      <c r="B1023" s="75">
        <v>997</v>
      </c>
      <c r="C1023" s="143"/>
      <c r="D1023" s="144" t="s">
        <v>162</v>
      </c>
      <c r="E1023" s="153">
        <f t="shared" si="2007"/>
        <v>40</v>
      </c>
      <c r="F1023" s="153">
        <f t="shared" si="2008"/>
        <v>1</v>
      </c>
      <c r="G1023" s="145">
        <f t="shared" si="2001"/>
        <v>3.2</v>
      </c>
      <c r="H1023" s="160">
        <f t="shared" si="2004"/>
        <v>3.2</v>
      </c>
      <c r="I1023" s="166" t="str">
        <f>IFERROR(IF(CEILING($H1023*I1012,1)=0,"",CEILING($H1023*I1012,1)),"")</f>
        <v/>
      </c>
      <c r="J1023" s="145" t="str">
        <f t="shared" ref="J1023:R1023" si="2017">IFERROR(IF(CEILING($H1023*J1012,1)=0,"",CEILING($H1023*J1012,1)),"")</f>
        <v/>
      </c>
      <c r="K1023" s="145" t="str">
        <f t="shared" si="2017"/>
        <v/>
      </c>
      <c r="L1023" s="145" t="str">
        <f t="shared" ref="L1023" si="2018">IFERROR(IF(CEILING($H1023*L1012,1)=0,"",CEILING($H1023*L1012,1)),"")</f>
        <v/>
      </c>
      <c r="M1023" s="145" t="str">
        <f t="shared" si="2017"/>
        <v/>
      </c>
      <c r="N1023" s="145">
        <f t="shared" si="2017"/>
        <v>2</v>
      </c>
      <c r="O1023" s="145" t="str">
        <f t="shared" si="2017"/>
        <v/>
      </c>
      <c r="P1023" s="145">
        <f t="shared" si="2017"/>
        <v>2</v>
      </c>
      <c r="Q1023" s="145">
        <f t="shared" si="2017"/>
        <v>1</v>
      </c>
      <c r="R1023" s="167" t="str">
        <f t="shared" si="2017"/>
        <v/>
      </c>
    </row>
    <row r="1024" spans="1:19" x14ac:dyDescent="0.2">
      <c r="A1024" s="118">
        <v>8</v>
      </c>
      <c r="B1024" s="75">
        <v>998</v>
      </c>
      <c r="C1024" s="143"/>
      <c r="D1024" s="144" t="s">
        <v>163</v>
      </c>
      <c r="E1024" s="153">
        <f t="shared" si="2007"/>
        <v>40</v>
      </c>
      <c r="F1024" s="153">
        <f t="shared" si="2008"/>
        <v>1</v>
      </c>
      <c r="G1024" s="145">
        <f t="shared" si="2001"/>
        <v>3.2</v>
      </c>
      <c r="H1024" s="160">
        <f t="shared" si="2004"/>
        <v>3.2</v>
      </c>
      <c r="I1024" s="166" t="str">
        <f>IFERROR(IF(CEILING($H1024*I1012,1)=0,"",CEILING($H1024*I1012,1)),"")</f>
        <v/>
      </c>
      <c r="J1024" s="145" t="str">
        <f t="shared" ref="J1024:R1024" si="2019">IFERROR(IF(CEILING($H1024*J1012,1)=0,"",CEILING($H1024*J1012,1)),"")</f>
        <v/>
      </c>
      <c r="K1024" s="145" t="str">
        <f t="shared" si="2019"/>
        <v/>
      </c>
      <c r="L1024" s="145" t="str">
        <f t="shared" ref="L1024" si="2020">IFERROR(IF(CEILING($H1024*L1012,1)=0,"",CEILING($H1024*L1012,1)),"")</f>
        <v/>
      </c>
      <c r="M1024" s="145" t="str">
        <f t="shared" si="2019"/>
        <v/>
      </c>
      <c r="N1024" s="145">
        <f t="shared" si="2019"/>
        <v>2</v>
      </c>
      <c r="O1024" s="145" t="str">
        <f t="shared" si="2019"/>
        <v/>
      </c>
      <c r="P1024" s="145">
        <f t="shared" si="2019"/>
        <v>2</v>
      </c>
      <c r="Q1024" s="145">
        <f t="shared" si="2019"/>
        <v>1</v>
      </c>
      <c r="R1024" s="167" t="str">
        <f t="shared" si="2019"/>
        <v/>
      </c>
    </row>
    <row r="1025" spans="1:18" x14ac:dyDescent="0.2">
      <c r="A1025" s="118">
        <v>9</v>
      </c>
      <c r="B1025" s="75">
        <v>999</v>
      </c>
      <c r="C1025" s="143"/>
      <c r="D1025" s="144" t="s">
        <v>164</v>
      </c>
      <c r="E1025" s="153">
        <f t="shared" si="2007"/>
        <v>40</v>
      </c>
      <c r="F1025" s="153">
        <f t="shared" si="2008"/>
        <v>1</v>
      </c>
      <c r="G1025" s="145">
        <f t="shared" si="2001"/>
        <v>1.6</v>
      </c>
      <c r="H1025" s="160">
        <f t="shared" si="2004"/>
        <v>1.6</v>
      </c>
      <c r="I1025" s="166" t="str">
        <f>IFERROR(IF(CEILING($H1025*I1012,1)=0,"",CEILING($H1025*I1012,1)),"")</f>
        <v/>
      </c>
      <c r="J1025" s="145" t="str">
        <f t="shared" ref="J1025:R1025" si="2021">IFERROR(IF(CEILING($H1025*J1012,1)=0,"",CEILING($H1025*J1012,1)),"")</f>
        <v/>
      </c>
      <c r="K1025" s="145" t="str">
        <f t="shared" si="2021"/>
        <v/>
      </c>
      <c r="L1025" s="145" t="str">
        <f t="shared" ref="L1025" si="2022">IFERROR(IF(CEILING($H1025*L1012,1)=0,"",CEILING($H1025*L1012,1)),"")</f>
        <v/>
      </c>
      <c r="M1025" s="145" t="str">
        <f t="shared" si="2021"/>
        <v/>
      </c>
      <c r="N1025" s="145">
        <f t="shared" si="2021"/>
        <v>1</v>
      </c>
      <c r="O1025" s="145" t="str">
        <f t="shared" si="2021"/>
        <v/>
      </c>
      <c r="P1025" s="145">
        <f t="shared" si="2021"/>
        <v>1</v>
      </c>
      <c r="Q1025" s="145">
        <f t="shared" si="2021"/>
        <v>1</v>
      </c>
      <c r="R1025" s="167" t="str">
        <f t="shared" si="2021"/>
        <v/>
      </c>
    </row>
    <row r="1026" spans="1:18" x14ac:dyDescent="0.2">
      <c r="A1026" s="118">
        <v>10</v>
      </c>
      <c r="B1026" s="75">
        <v>1000</v>
      </c>
      <c r="C1026" s="143"/>
      <c r="D1026" s="144" t="s">
        <v>165</v>
      </c>
      <c r="E1026" s="153">
        <f t="shared" si="2007"/>
        <v>40</v>
      </c>
      <c r="F1026" s="153">
        <f t="shared" si="2008"/>
        <v>1</v>
      </c>
      <c r="G1026" s="145">
        <f t="shared" si="2001"/>
        <v>19.2</v>
      </c>
      <c r="H1026" s="160">
        <f t="shared" si="2004"/>
        <v>19.2</v>
      </c>
      <c r="I1026" s="166" t="str">
        <f>IFERROR(IF(CEILING($H1026*I1012,1)=0,"",CEILING($H1026*I1012,1)),"")</f>
        <v/>
      </c>
      <c r="J1026" s="145" t="str">
        <f t="shared" ref="J1026:R1026" si="2023">IFERROR(IF(CEILING($H1026*J1012,1)=0,"",CEILING($H1026*J1012,1)),"")</f>
        <v/>
      </c>
      <c r="K1026" s="145" t="str">
        <f t="shared" si="2023"/>
        <v/>
      </c>
      <c r="L1026" s="145" t="str">
        <f t="shared" ref="L1026" si="2024">IFERROR(IF(CEILING($H1026*L1012,1)=0,"",CEILING($H1026*L1012,1)),"")</f>
        <v/>
      </c>
      <c r="M1026" s="145" t="str">
        <f t="shared" si="2023"/>
        <v/>
      </c>
      <c r="N1026" s="145">
        <f t="shared" si="2023"/>
        <v>8</v>
      </c>
      <c r="O1026" s="145" t="str">
        <f t="shared" si="2023"/>
        <v/>
      </c>
      <c r="P1026" s="145">
        <f t="shared" si="2023"/>
        <v>12</v>
      </c>
      <c r="Q1026" s="145">
        <f t="shared" si="2023"/>
        <v>2</v>
      </c>
      <c r="R1026" s="167" t="str">
        <f t="shared" si="2023"/>
        <v/>
      </c>
    </row>
    <row r="1027" spans="1:18" x14ac:dyDescent="0.2">
      <c r="A1027" s="118">
        <v>11</v>
      </c>
      <c r="B1027" s="75">
        <v>1001</v>
      </c>
      <c r="C1027" s="143"/>
      <c r="D1027" s="144" t="s">
        <v>166</v>
      </c>
      <c r="E1027" s="153">
        <f t="shared" si="2007"/>
        <v>40</v>
      </c>
      <c r="F1027" s="153">
        <f t="shared" si="2008"/>
        <v>1</v>
      </c>
      <c r="G1027" s="145">
        <f t="shared" si="2001"/>
        <v>4.8</v>
      </c>
      <c r="H1027" s="160">
        <f t="shared" si="2004"/>
        <v>4.8</v>
      </c>
      <c r="I1027" s="166" t="str">
        <f>IFERROR(IF(CEILING($H1027*I1012,1)=0,"",CEILING($H1027*I1012,1)),"")</f>
        <v/>
      </c>
      <c r="J1027" s="145" t="str">
        <f t="shared" ref="J1027:R1027" si="2025">IFERROR(IF(CEILING($H1027*J1012,1)=0,"",CEILING($H1027*J1012,1)),"")</f>
        <v/>
      </c>
      <c r="K1027" s="145" t="str">
        <f t="shared" si="2025"/>
        <v/>
      </c>
      <c r="L1027" s="145" t="str">
        <f t="shared" ref="L1027" si="2026">IFERROR(IF(CEILING($H1027*L1012,1)=0,"",CEILING($H1027*L1012,1)),"")</f>
        <v/>
      </c>
      <c r="M1027" s="145" t="str">
        <f t="shared" si="2025"/>
        <v/>
      </c>
      <c r="N1027" s="145">
        <f t="shared" si="2025"/>
        <v>2</v>
      </c>
      <c r="O1027" s="145" t="str">
        <f t="shared" si="2025"/>
        <v/>
      </c>
      <c r="P1027" s="145">
        <f t="shared" si="2025"/>
        <v>3</v>
      </c>
      <c r="Q1027" s="145">
        <f t="shared" si="2025"/>
        <v>1</v>
      </c>
      <c r="R1027" s="167" t="str">
        <f t="shared" si="2025"/>
        <v/>
      </c>
    </row>
    <row r="1028" spans="1:18" x14ac:dyDescent="0.2">
      <c r="A1028" s="118">
        <v>12</v>
      </c>
      <c r="B1028" s="75">
        <v>1002</v>
      </c>
      <c r="C1028" s="143"/>
      <c r="D1028" s="144" t="s">
        <v>167</v>
      </c>
      <c r="E1028" s="153">
        <f t="shared" si="2007"/>
        <v>40</v>
      </c>
      <c r="F1028" s="153">
        <f t="shared" si="2008"/>
        <v>1</v>
      </c>
      <c r="G1028" s="145">
        <f t="shared" si="2001"/>
        <v>9.6</v>
      </c>
      <c r="H1028" s="160">
        <f t="shared" si="2004"/>
        <v>9.6</v>
      </c>
      <c r="I1028" s="166" t="str">
        <f>IFERROR(IF(CEILING($H1028*I1012,1)=0,"",CEILING($H1028*I1012,1)),"")</f>
        <v/>
      </c>
      <c r="J1028" s="145" t="str">
        <f t="shared" ref="J1028:R1028" si="2027">IFERROR(IF(CEILING($H1028*J1012,1)=0,"",CEILING($H1028*J1012,1)),"")</f>
        <v/>
      </c>
      <c r="K1028" s="145" t="str">
        <f t="shared" si="2027"/>
        <v/>
      </c>
      <c r="L1028" s="145" t="str">
        <f t="shared" ref="L1028" si="2028">IFERROR(IF(CEILING($H1028*L1012,1)=0,"",CEILING($H1028*L1012,1)),"")</f>
        <v/>
      </c>
      <c r="M1028" s="145" t="str">
        <f t="shared" si="2027"/>
        <v/>
      </c>
      <c r="N1028" s="145">
        <f t="shared" si="2027"/>
        <v>4</v>
      </c>
      <c r="O1028" s="145" t="str">
        <f t="shared" si="2027"/>
        <v/>
      </c>
      <c r="P1028" s="145">
        <f t="shared" si="2027"/>
        <v>6</v>
      </c>
      <c r="Q1028" s="145">
        <f t="shared" si="2027"/>
        <v>1</v>
      </c>
      <c r="R1028" s="167" t="str">
        <f t="shared" si="2027"/>
        <v/>
      </c>
    </row>
    <row r="1029" spans="1:18" x14ac:dyDescent="0.2">
      <c r="A1029" s="118">
        <v>13</v>
      </c>
      <c r="B1029" s="75">
        <v>1003</v>
      </c>
      <c r="C1029" s="143"/>
      <c r="D1029" s="144" t="s">
        <v>168</v>
      </c>
      <c r="E1029" s="153">
        <f t="shared" si="2007"/>
        <v>40</v>
      </c>
      <c r="F1029" s="153">
        <f t="shared" si="2008"/>
        <v>1</v>
      </c>
      <c r="G1029" s="145">
        <f t="shared" si="2001"/>
        <v>4.8</v>
      </c>
      <c r="H1029" s="160">
        <f t="shared" si="2004"/>
        <v>4.8</v>
      </c>
      <c r="I1029" s="166" t="str">
        <f>IFERROR(IF(CEILING($H1029*I1012,1)=0,"",CEILING($H1029*I1012,1)),"")</f>
        <v/>
      </c>
      <c r="J1029" s="145" t="str">
        <f t="shared" ref="J1029:R1029" si="2029">IFERROR(IF(CEILING($H1029*J1012,1)=0,"",CEILING($H1029*J1012,1)),"")</f>
        <v/>
      </c>
      <c r="K1029" s="145" t="str">
        <f t="shared" si="2029"/>
        <v/>
      </c>
      <c r="L1029" s="145" t="str">
        <f t="shared" ref="L1029" si="2030">IFERROR(IF(CEILING($H1029*L1012,1)=0,"",CEILING($H1029*L1012,1)),"")</f>
        <v/>
      </c>
      <c r="M1029" s="145" t="str">
        <f t="shared" si="2029"/>
        <v/>
      </c>
      <c r="N1029" s="145">
        <f t="shared" si="2029"/>
        <v>2</v>
      </c>
      <c r="O1029" s="145" t="str">
        <f t="shared" si="2029"/>
        <v/>
      </c>
      <c r="P1029" s="145">
        <f t="shared" si="2029"/>
        <v>3</v>
      </c>
      <c r="Q1029" s="145">
        <f t="shared" si="2029"/>
        <v>1</v>
      </c>
      <c r="R1029" s="167" t="str">
        <f t="shared" si="2029"/>
        <v/>
      </c>
    </row>
    <row r="1030" spans="1:18" x14ac:dyDescent="0.2">
      <c r="A1030" s="118">
        <v>14</v>
      </c>
      <c r="B1030" s="75">
        <v>1004</v>
      </c>
      <c r="C1030" s="143"/>
      <c r="D1030" s="144" t="s">
        <v>169</v>
      </c>
      <c r="E1030" s="153">
        <f t="shared" si="2007"/>
        <v>40</v>
      </c>
      <c r="F1030" s="153">
        <f t="shared" si="2008"/>
        <v>1</v>
      </c>
      <c r="G1030" s="145">
        <f t="shared" si="2001"/>
        <v>19.2</v>
      </c>
      <c r="H1030" s="160">
        <f t="shared" si="2004"/>
        <v>19.2</v>
      </c>
      <c r="I1030" s="166" t="str">
        <f>IFERROR(IF(CEILING($H1030*I1012,1)=0,"",CEILING($H1030*I1012,1)),"")</f>
        <v/>
      </c>
      <c r="J1030" s="145" t="str">
        <f t="shared" ref="J1030:R1030" si="2031">IFERROR(IF(CEILING($H1030*J1012,1)=0,"",CEILING($H1030*J1012,1)),"")</f>
        <v/>
      </c>
      <c r="K1030" s="145" t="str">
        <f t="shared" si="2031"/>
        <v/>
      </c>
      <c r="L1030" s="145" t="str">
        <f t="shared" ref="L1030" si="2032">IFERROR(IF(CEILING($H1030*L1012,1)=0,"",CEILING($H1030*L1012,1)),"")</f>
        <v/>
      </c>
      <c r="M1030" s="145" t="str">
        <f t="shared" si="2031"/>
        <v/>
      </c>
      <c r="N1030" s="145">
        <f t="shared" si="2031"/>
        <v>8</v>
      </c>
      <c r="O1030" s="145" t="str">
        <f t="shared" si="2031"/>
        <v/>
      </c>
      <c r="P1030" s="145">
        <f t="shared" si="2031"/>
        <v>12</v>
      </c>
      <c r="Q1030" s="145">
        <f t="shared" si="2031"/>
        <v>2</v>
      </c>
      <c r="R1030" s="167" t="str">
        <f t="shared" si="2031"/>
        <v/>
      </c>
    </row>
    <row r="1031" spans="1:18" x14ac:dyDescent="0.2">
      <c r="A1031" s="118">
        <v>15</v>
      </c>
      <c r="B1031" s="75">
        <v>1005</v>
      </c>
      <c r="C1031" s="143"/>
      <c r="D1031" s="144" t="s">
        <v>170</v>
      </c>
      <c r="E1031" s="153">
        <f t="shared" si="2007"/>
        <v>40</v>
      </c>
      <c r="F1031" s="153">
        <f t="shared" si="2008"/>
        <v>1</v>
      </c>
      <c r="G1031" s="145">
        <f t="shared" si="2001"/>
        <v>6.4</v>
      </c>
      <c r="H1031" s="160">
        <f t="shared" si="2004"/>
        <v>6.4</v>
      </c>
      <c r="I1031" s="166" t="str">
        <f>IFERROR(IF(CEILING($H1031*I1012,1)=0,"",CEILING($H1031*I1012,1)),"")</f>
        <v/>
      </c>
      <c r="J1031" s="145" t="str">
        <f t="shared" ref="J1031:R1031" si="2033">IFERROR(IF(CEILING($H1031*J1012,1)=0,"",CEILING($H1031*J1012,1)),"")</f>
        <v/>
      </c>
      <c r="K1031" s="145" t="str">
        <f t="shared" si="2033"/>
        <v/>
      </c>
      <c r="L1031" s="145" t="str">
        <f t="shared" ref="L1031" si="2034">IFERROR(IF(CEILING($H1031*L1012,1)=0,"",CEILING($H1031*L1012,1)),"")</f>
        <v/>
      </c>
      <c r="M1031" s="145" t="str">
        <f t="shared" si="2033"/>
        <v/>
      </c>
      <c r="N1031" s="145">
        <f t="shared" si="2033"/>
        <v>3</v>
      </c>
      <c r="O1031" s="145" t="str">
        <f t="shared" si="2033"/>
        <v/>
      </c>
      <c r="P1031" s="145">
        <f t="shared" si="2033"/>
        <v>4</v>
      </c>
      <c r="Q1031" s="145">
        <f t="shared" si="2033"/>
        <v>1</v>
      </c>
      <c r="R1031" s="167" t="str">
        <f t="shared" si="2033"/>
        <v/>
      </c>
    </row>
    <row r="1032" spans="1:18" x14ac:dyDescent="0.2">
      <c r="A1032" s="118">
        <v>16</v>
      </c>
      <c r="B1032" s="75">
        <v>1006</v>
      </c>
      <c r="C1032" s="143"/>
      <c r="D1032" s="144" t="s">
        <v>171</v>
      </c>
      <c r="E1032" s="153">
        <f t="shared" si="2007"/>
        <v>40</v>
      </c>
      <c r="F1032" s="153">
        <f t="shared" si="2008"/>
        <v>1</v>
      </c>
      <c r="G1032" s="145">
        <f t="shared" si="2001"/>
        <v>19.2</v>
      </c>
      <c r="H1032" s="160">
        <f t="shared" si="2004"/>
        <v>19.2</v>
      </c>
      <c r="I1032" s="166" t="str">
        <f t="shared" ref="I1032:R1032" si="2035">IFERROR(IF(CEILING($H1032*I1012,1)=0,"",CEILING($H1032*I1012,1)),"")</f>
        <v/>
      </c>
      <c r="J1032" s="145" t="str">
        <f t="shared" si="2035"/>
        <v/>
      </c>
      <c r="K1032" s="145" t="str">
        <f t="shared" si="2035"/>
        <v/>
      </c>
      <c r="L1032" s="145" t="str">
        <f t="shared" ref="L1032" si="2036">IFERROR(IF(CEILING($H1032*L1012,1)=0,"",CEILING($H1032*L1012,1)),"")</f>
        <v/>
      </c>
      <c r="M1032" s="145" t="str">
        <f t="shared" si="2035"/>
        <v/>
      </c>
      <c r="N1032" s="145">
        <f t="shared" si="2035"/>
        <v>8</v>
      </c>
      <c r="O1032" s="145" t="str">
        <f t="shared" si="2035"/>
        <v/>
      </c>
      <c r="P1032" s="145">
        <f t="shared" si="2035"/>
        <v>12</v>
      </c>
      <c r="Q1032" s="145">
        <f t="shared" si="2035"/>
        <v>2</v>
      </c>
      <c r="R1032" s="167" t="str">
        <f t="shared" si="2035"/>
        <v/>
      </c>
    </row>
    <row r="1033" spans="1:18" x14ac:dyDescent="0.2">
      <c r="A1033" s="118">
        <v>17</v>
      </c>
      <c r="B1033" s="75">
        <v>1007</v>
      </c>
      <c r="C1033" s="143"/>
      <c r="D1033" s="144" t="s">
        <v>172</v>
      </c>
      <c r="E1033" s="153">
        <f t="shared" si="2007"/>
        <v>40</v>
      </c>
      <c r="F1033" s="153">
        <f t="shared" si="2008"/>
        <v>1</v>
      </c>
      <c r="G1033" s="145">
        <f t="shared" si="2001"/>
        <v>6.4</v>
      </c>
      <c r="H1033" s="160">
        <f t="shared" si="2004"/>
        <v>6.4</v>
      </c>
      <c r="I1033" s="166" t="str">
        <f t="shared" ref="I1033:R1033" si="2037">IFERROR(IF(CEILING($H1033*I1012,1)=0,"",CEILING($H1033*I1012,1)),"")</f>
        <v/>
      </c>
      <c r="J1033" s="145" t="str">
        <f t="shared" si="2037"/>
        <v/>
      </c>
      <c r="K1033" s="145" t="str">
        <f t="shared" si="2037"/>
        <v/>
      </c>
      <c r="L1033" s="145" t="str">
        <f t="shared" ref="L1033" si="2038">IFERROR(IF(CEILING($H1033*L1012,1)=0,"",CEILING($H1033*L1012,1)),"")</f>
        <v/>
      </c>
      <c r="M1033" s="145" t="str">
        <f t="shared" si="2037"/>
        <v/>
      </c>
      <c r="N1033" s="145">
        <f t="shared" si="2037"/>
        <v>3</v>
      </c>
      <c r="O1033" s="145" t="str">
        <f t="shared" si="2037"/>
        <v/>
      </c>
      <c r="P1033" s="145">
        <f t="shared" si="2037"/>
        <v>4</v>
      </c>
      <c r="Q1033" s="145">
        <f t="shared" si="2037"/>
        <v>1</v>
      </c>
      <c r="R1033" s="167" t="str">
        <f t="shared" si="2037"/>
        <v/>
      </c>
    </row>
    <row r="1034" spans="1:18" x14ac:dyDescent="0.2">
      <c r="A1034" s="118">
        <v>18</v>
      </c>
      <c r="B1034" s="75">
        <v>1008</v>
      </c>
      <c r="C1034" s="143"/>
      <c r="D1034" s="144" t="s">
        <v>173</v>
      </c>
      <c r="E1034" s="153">
        <f t="shared" si="2007"/>
        <v>40</v>
      </c>
      <c r="F1034" s="153">
        <f t="shared" si="2008"/>
        <v>1</v>
      </c>
      <c r="G1034" s="145">
        <f t="shared" si="2001"/>
        <v>32</v>
      </c>
      <c r="H1034" s="160">
        <f t="shared" si="2004"/>
        <v>32</v>
      </c>
      <c r="I1034" s="166" t="str">
        <f t="shared" ref="I1034:R1034" si="2039">IFERROR(IF(CEILING($H1034*I1012,1)=0,"",CEILING($H1034*I1012,1)),"")</f>
        <v/>
      </c>
      <c r="J1034" s="145" t="str">
        <f t="shared" si="2039"/>
        <v/>
      </c>
      <c r="K1034" s="145" t="str">
        <f t="shared" si="2039"/>
        <v/>
      </c>
      <c r="L1034" s="145" t="str">
        <f t="shared" ref="L1034" si="2040">IFERROR(IF(CEILING($H1034*L1012,1)=0,"",CEILING($H1034*L1012,1)),"")</f>
        <v/>
      </c>
      <c r="M1034" s="145" t="str">
        <f t="shared" si="2039"/>
        <v/>
      </c>
      <c r="N1034" s="145">
        <f t="shared" si="2039"/>
        <v>13</v>
      </c>
      <c r="O1034" s="145" t="str">
        <f t="shared" si="2039"/>
        <v/>
      </c>
      <c r="P1034" s="145">
        <f t="shared" si="2039"/>
        <v>20</v>
      </c>
      <c r="Q1034" s="145">
        <f t="shared" si="2039"/>
        <v>4</v>
      </c>
      <c r="R1034" s="167" t="str">
        <f t="shared" si="2039"/>
        <v/>
      </c>
    </row>
    <row r="1035" spans="1:18" x14ac:dyDescent="0.2">
      <c r="A1035" s="118">
        <v>19</v>
      </c>
      <c r="B1035" s="75">
        <v>1009</v>
      </c>
      <c r="C1035" s="143"/>
      <c r="D1035" s="144" t="s">
        <v>174</v>
      </c>
      <c r="E1035" s="153">
        <f t="shared" si="2007"/>
        <v>40</v>
      </c>
      <c r="F1035" s="153">
        <f t="shared" si="2008"/>
        <v>1</v>
      </c>
      <c r="G1035" s="145">
        <f t="shared" si="2001"/>
        <v>6.4</v>
      </c>
      <c r="H1035" s="160">
        <f t="shared" si="2004"/>
        <v>6.4</v>
      </c>
      <c r="I1035" s="166" t="str">
        <f t="shared" ref="I1035:R1035" si="2041">IFERROR(IF(CEILING($H1035*I1012,1)=0,"",CEILING($H1035*I1012,1)),"")</f>
        <v/>
      </c>
      <c r="J1035" s="145" t="str">
        <f t="shared" si="2041"/>
        <v/>
      </c>
      <c r="K1035" s="145" t="str">
        <f t="shared" si="2041"/>
        <v/>
      </c>
      <c r="L1035" s="145" t="str">
        <f t="shared" ref="L1035" si="2042">IFERROR(IF(CEILING($H1035*L1012,1)=0,"",CEILING($H1035*L1012,1)),"")</f>
        <v/>
      </c>
      <c r="M1035" s="145" t="str">
        <f t="shared" si="2041"/>
        <v/>
      </c>
      <c r="N1035" s="145">
        <f t="shared" si="2041"/>
        <v>3</v>
      </c>
      <c r="O1035" s="145" t="str">
        <f t="shared" si="2041"/>
        <v/>
      </c>
      <c r="P1035" s="145">
        <f t="shared" si="2041"/>
        <v>4</v>
      </c>
      <c r="Q1035" s="145">
        <f t="shared" si="2041"/>
        <v>1</v>
      </c>
      <c r="R1035" s="167" t="str">
        <f t="shared" si="2041"/>
        <v/>
      </c>
    </row>
    <row r="1036" spans="1:18" x14ac:dyDescent="0.2">
      <c r="A1036" s="118">
        <v>20</v>
      </c>
      <c r="B1036" s="75">
        <v>1010</v>
      </c>
      <c r="C1036" s="143"/>
      <c r="D1036" s="144" t="s">
        <v>175</v>
      </c>
      <c r="E1036" s="153">
        <f t="shared" si="2007"/>
        <v>40</v>
      </c>
      <c r="F1036" s="153">
        <f t="shared" si="2008"/>
        <v>1</v>
      </c>
      <c r="G1036" s="145">
        <f t="shared" si="2001"/>
        <v>12.8</v>
      </c>
      <c r="H1036" s="160">
        <f t="shared" si="2004"/>
        <v>12.8</v>
      </c>
      <c r="I1036" s="166" t="str">
        <f t="shared" ref="I1036:R1036" si="2043">IFERROR(IF(CEILING($H1036*I1012,1)=0,"",CEILING($H1036*I1012,1)),"")</f>
        <v/>
      </c>
      <c r="J1036" s="145" t="str">
        <f t="shared" si="2043"/>
        <v/>
      </c>
      <c r="K1036" s="145" t="str">
        <f t="shared" si="2043"/>
        <v/>
      </c>
      <c r="L1036" s="145" t="str">
        <f t="shared" ref="L1036" si="2044">IFERROR(IF(CEILING($H1036*L1012,1)=0,"",CEILING($H1036*L1012,1)),"")</f>
        <v/>
      </c>
      <c r="M1036" s="145" t="str">
        <f t="shared" si="2043"/>
        <v/>
      </c>
      <c r="N1036" s="145">
        <f t="shared" si="2043"/>
        <v>6</v>
      </c>
      <c r="O1036" s="145" t="str">
        <f t="shared" si="2043"/>
        <v/>
      </c>
      <c r="P1036" s="145">
        <f t="shared" si="2043"/>
        <v>8</v>
      </c>
      <c r="Q1036" s="145">
        <f t="shared" si="2043"/>
        <v>2</v>
      </c>
      <c r="R1036" s="167" t="str">
        <f t="shared" si="2043"/>
        <v/>
      </c>
    </row>
    <row r="1037" spans="1:18" x14ac:dyDescent="0.2">
      <c r="A1037" s="118">
        <v>21</v>
      </c>
      <c r="B1037" s="75">
        <v>1011</v>
      </c>
      <c r="C1037" s="143"/>
      <c r="D1037" s="144" t="s">
        <v>176</v>
      </c>
      <c r="E1037" s="153">
        <f t="shared" si="2007"/>
        <v>40</v>
      </c>
      <c r="F1037" s="153">
        <f t="shared" si="2008"/>
        <v>1</v>
      </c>
      <c r="G1037" s="145">
        <f t="shared" si="2001"/>
        <v>32</v>
      </c>
      <c r="H1037" s="160">
        <f t="shared" si="2004"/>
        <v>32</v>
      </c>
      <c r="I1037" s="166" t="str">
        <f t="shared" ref="I1037:R1037" si="2045">IFERROR(IF(CEILING($H1037*I1012,1)=0,"",CEILING($H1037*I1012,1)),"")</f>
        <v/>
      </c>
      <c r="J1037" s="145" t="str">
        <f t="shared" si="2045"/>
        <v/>
      </c>
      <c r="K1037" s="145" t="str">
        <f t="shared" si="2045"/>
        <v/>
      </c>
      <c r="L1037" s="145" t="str">
        <f t="shared" ref="L1037" si="2046">IFERROR(IF(CEILING($H1037*L1012,1)=0,"",CEILING($H1037*L1012,1)),"")</f>
        <v/>
      </c>
      <c r="M1037" s="145" t="str">
        <f t="shared" si="2045"/>
        <v/>
      </c>
      <c r="N1037" s="145">
        <f t="shared" si="2045"/>
        <v>13</v>
      </c>
      <c r="O1037" s="145" t="str">
        <f t="shared" si="2045"/>
        <v/>
      </c>
      <c r="P1037" s="145">
        <f t="shared" si="2045"/>
        <v>20</v>
      </c>
      <c r="Q1037" s="145">
        <f t="shared" si="2045"/>
        <v>4</v>
      </c>
      <c r="R1037" s="167" t="str">
        <f t="shared" si="2045"/>
        <v/>
      </c>
    </row>
    <row r="1038" spans="1:18" x14ac:dyDescent="0.2">
      <c r="A1038" s="118">
        <v>22</v>
      </c>
      <c r="B1038" s="75">
        <v>1012</v>
      </c>
      <c r="C1038" s="143"/>
      <c r="D1038" s="144" t="s">
        <v>177</v>
      </c>
      <c r="E1038" s="153">
        <f t="shared" si="2007"/>
        <v>40</v>
      </c>
      <c r="F1038" s="153">
        <f t="shared" si="2008"/>
        <v>1</v>
      </c>
      <c r="G1038" s="145">
        <f t="shared" si="2001"/>
        <v>6.4</v>
      </c>
      <c r="H1038" s="160">
        <f t="shared" si="2004"/>
        <v>6.4</v>
      </c>
      <c r="I1038" s="166" t="str">
        <f t="shared" ref="I1038:R1038" si="2047">IFERROR(IF(CEILING($H1038*I1012,1)=0,"",CEILING($H1038*I1012,1)),"")</f>
        <v/>
      </c>
      <c r="J1038" s="145" t="str">
        <f t="shared" si="2047"/>
        <v/>
      </c>
      <c r="K1038" s="145" t="str">
        <f t="shared" si="2047"/>
        <v/>
      </c>
      <c r="L1038" s="145" t="str">
        <f t="shared" ref="L1038" si="2048">IFERROR(IF(CEILING($H1038*L1012,1)=0,"",CEILING($H1038*L1012,1)),"")</f>
        <v/>
      </c>
      <c r="M1038" s="145" t="str">
        <f t="shared" si="2047"/>
        <v/>
      </c>
      <c r="N1038" s="145">
        <f t="shared" si="2047"/>
        <v>3</v>
      </c>
      <c r="O1038" s="145" t="str">
        <f t="shared" si="2047"/>
        <v/>
      </c>
      <c r="P1038" s="145">
        <f t="shared" si="2047"/>
        <v>4</v>
      </c>
      <c r="Q1038" s="145">
        <f t="shared" si="2047"/>
        <v>1</v>
      </c>
      <c r="R1038" s="167" t="str">
        <f t="shared" si="2047"/>
        <v/>
      </c>
    </row>
    <row r="1039" spans="1:18" x14ac:dyDescent="0.2">
      <c r="A1039" s="118">
        <v>23</v>
      </c>
      <c r="B1039" s="75">
        <v>1013</v>
      </c>
      <c r="C1039" s="143"/>
      <c r="D1039" s="144" t="s">
        <v>178</v>
      </c>
      <c r="E1039" s="153">
        <f t="shared" si="2007"/>
        <v>40</v>
      </c>
      <c r="F1039" s="153">
        <f t="shared" si="2008"/>
        <v>1</v>
      </c>
      <c r="G1039" s="145">
        <f t="shared" si="2001"/>
        <v>6.4</v>
      </c>
      <c r="H1039" s="160">
        <f t="shared" si="2004"/>
        <v>6.4</v>
      </c>
      <c r="I1039" s="166" t="str">
        <f t="shared" ref="I1039:R1039" si="2049">IFERROR(IF(CEILING($H1039*I1012,1)=0,"",CEILING($H1039*I1012,1)),"")</f>
        <v/>
      </c>
      <c r="J1039" s="145" t="str">
        <f t="shared" si="2049"/>
        <v/>
      </c>
      <c r="K1039" s="145" t="str">
        <f t="shared" si="2049"/>
        <v/>
      </c>
      <c r="L1039" s="145" t="str">
        <f t="shared" ref="L1039" si="2050">IFERROR(IF(CEILING($H1039*L1012,1)=0,"",CEILING($H1039*L1012,1)),"")</f>
        <v/>
      </c>
      <c r="M1039" s="145" t="str">
        <f t="shared" si="2049"/>
        <v/>
      </c>
      <c r="N1039" s="145">
        <f t="shared" si="2049"/>
        <v>3</v>
      </c>
      <c r="O1039" s="145" t="str">
        <f t="shared" si="2049"/>
        <v/>
      </c>
      <c r="P1039" s="145">
        <f t="shared" si="2049"/>
        <v>4</v>
      </c>
      <c r="Q1039" s="145">
        <f t="shared" si="2049"/>
        <v>1</v>
      </c>
      <c r="R1039" s="167" t="str">
        <f t="shared" si="2049"/>
        <v/>
      </c>
    </row>
    <row r="1040" spans="1:18" x14ac:dyDescent="0.2">
      <c r="A1040" s="118">
        <v>24</v>
      </c>
      <c r="B1040" s="75">
        <v>1014</v>
      </c>
      <c r="C1040" s="143"/>
      <c r="D1040" s="144" t="s">
        <v>179</v>
      </c>
      <c r="E1040" s="153">
        <f t="shared" si="2007"/>
        <v>40</v>
      </c>
      <c r="F1040" s="153">
        <f t="shared" si="2008"/>
        <v>1</v>
      </c>
      <c r="G1040" s="145">
        <f t="shared" si="2001"/>
        <v>32</v>
      </c>
      <c r="H1040" s="160">
        <f t="shared" si="2004"/>
        <v>32</v>
      </c>
      <c r="I1040" s="166" t="str">
        <f t="shared" ref="I1040:R1040" si="2051">IFERROR(IF(CEILING($H1040*I1012,1)=0,"",CEILING($H1040*I1012,1)),"")</f>
        <v/>
      </c>
      <c r="J1040" s="145" t="str">
        <f t="shared" si="2051"/>
        <v/>
      </c>
      <c r="K1040" s="145" t="str">
        <f t="shared" si="2051"/>
        <v/>
      </c>
      <c r="L1040" s="145" t="str">
        <f t="shared" ref="L1040" si="2052">IFERROR(IF(CEILING($H1040*L1012,1)=0,"",CEILING($H1040*L1012,1)),"")</f>
        <v/>
      </c>
      <c r="M1040" s="145" t="str">
        <f t="shared" si="2051"/>
        <v/>
      </c>
      <c r="N1040" s="145">
        <f t="shared" si="2051"/>
        <v>13</v>
      </c>
      <c r="O1040" s="145" t="str">
        <f t="shared" si="2051"/>
        <v/>
      </c>
      <c r="P1040" s="145">
        <f t="shared" si="2051"/>
        <v>20</v>
      </c>
      <c r="Q1040" s="145">
        <f t="shared" si="2051"/>
        <v>4</v>
      </c>
      <c r="R1040" s="167" t="str">
        <f t="shared" si="2051"/>
        <v/>
      </c>
    </row>
    <row r="1041" spans="1:19" x14ac:dyDescent="0.2">
      <c r="A1041" s="118">
        <v>25</v>
      </c>
      <c r="B1041" s="75">
        <v>1015</v>
      </c>
      <c r="C1041" s="143"/>
      <c r="D1041" s="144" t="s">
        <v>180</v>
      </c>
      <c r="E1041" s="153">
        <f t="shared" si="2007"/>
        <v>40</v>
      </c>
      <c r="F1041" s="153">
        <f t="shared" si="2008"/>
        <v>1</v>
      </c>
      <c r="G1041" s="145">
        <f t="shared" si="2001"/>
        <v>12.8</v>
      </c>
      <c r="H1041" s="160">
        <f t="shared" si="2004"/>
        <v>12.8</v>
      </c>
      <c r="I1041" s="166" t="str">
        <f t="shared" ref="I1041:R1041" si="2053">IFERROR(IF(CEILING($H1041*I1012,1)=0,"",CEILING($H1041*I1012,1)),"")</f>
        <v/>
      </c>
      <c r="J1041" s="145" t="str">
        <f t="shared" si="2053"/>
        <v/>
      </c>
      <c r="K1041" s="145" t="str">
        <f t="shared" si="2053"/>
        <v/>
      </c>
      <c r="L1041" s="145" t="str">
        <f t="shared" ref="L1041" si="2054">IFERROR(IF(CEILING($H1041*L1012,1)=0,"",CEILING($H1041*L1012,1)),"")</f>
        <v/>
      </c>
      <c r="M1041" s="145" t="str">
        <f t="shared" si="2053"/>
        <v/>
      </c>
      <c r="N1041" s="145">
        <f t="shared" si="2053"/>
        <v>6</v>
      </c>
      <c r="O1041" s="145" t="str">
        <f t="shared" si="2053"/>
        <v/>
      </c>
      <c r="P1041" s="145">
        <f t="shared" si="2053"/>
        <v>8</v>
      </c>
      <c r="Q1041" s="145">
        <f t="shared" si="2053"/>
        <v>2</v>
      </c>
      <c r="R1041" s="167" t="str">
        <f t="shared" si="2053"/>
        <v/>
      </c>
    </row>
    <row r="1042" spans="1:19" x14ac:dyDescent="0.2">
      <c r="A1042" s="118">
        <v>26</v>
      </c>
      <c r="B1042" s="75">
        <v>1016</v>
      </c>
      <c r="C1042" s="143"/>
      <c r="D1042" s="144" t="s">
        <v>181</v>
      </c>
      <c r="E1042" s="153">
        <f t="shared" si="2007"/>
        <v>40</v>
      </c>
      <c r="F1042" s="153">
        <f t="shared" si="2008"/>
        <v>1</v>
      </c>
      <c r="G1042" s="145">
        <f t="shared" si="2001"/>
        <v>19.2</v>
      </c>
      <c r="H1042" s="160">
        <f t="shared" si="2004"/>
        <v>19.2</v>
      </c>
      <c r="I1042" s="166" t="str">
        <f t="shared" ref="I1042:R1042" si="2055">IFERROR(IF(CEILING($H1042*I1012,1)=0,"",CEILING($H1042*I1012,1)),"")</f>
        <v/>
      </c>
      <c r="J1042" s="145" t="str">
        <f t="shared" si="2055"/>
        <v/>
      </c>
      <c r="K1042" s="145" t="str">
        <f t="shared" si="2055"/>
        <v/>
      </c>
      <c r="L1042" s="145" t="str">
        <f t="shared" ref="L1042" si="2056">IFERROR(IF(CEILING($H1042*L1012,1)=0,"",CEILING($H1042*L1012,1)),"")</f>
        <v/>
      </c>
      <c r="M1042" s="145" t="str">
        <f t="shared" si="2055"/>
        <v/>
      </c>
      <c r="N1042" s="145">
        <f t="shared" si="2055"/>
        <v>8</v>
      </c>
      <c r="O1042" s="145" t="str">
        <f t="shared" si="2055"/>
        <v/>
      </c>
      <c r="P1042" s="145">
        <f t="shared" si="2055"/>
        <v>12</v>
      </c>
      <c r="Q1042" s="145">
        <f t="shared" si="2055"/>
        <v>2</v>
      </c>
      <c r="R1042" s="167" t="str">
        <f t="shared" si="2055"/>
        <v/>
      </c>
    </row>
    <row r="1043" spans="1:19" x14ac:dyDescent="0.2">
      <c r="A1043" s="118">
        <v>27</v>
      </c>
      <c r="B1043" s="75">
        <v>1017</v>
      </c>
      <c r="C1043" s="143"/>
      <c r="D1043" s="144" t="s">
        <v>182</v>
      </c>
      <c r="E1043" s="153">
        <f t="shared" si="2007"/>
        <v>40</v>
      </c>
      <c r="F1043" s="153">
        <f t="shared" si="2008"/>
        <v>1</v>
      </c>
      <c r="G1043" s="145">
        <f t="shared" si="2001"/>
        <v>32</v>
      </c>
      <c r="H1043" s="160">
        <f t="shared" si="2004"/>
        <v>32</v>
      </c>
      <c r="I1043" s="166" t="str">
        <f t="shared" ref="I1043:R1043" si="2057">IFERROR(IF(CEILING($H1043*I1012,1)=0,"",CEILING($H1043*I1012,1)),"")</f>
        <v/>
      </c>
      <c r="J1043" s="145" t="str">
        <f t="shared" si="2057"/>
        <v/>
      </c>
      <c r="K1043" s="145" t="str">
        <f t="shared" si="2057"/>
        <v/>
      </c>
      <c r="L1043" s="145" t="str">
        <f t="shared" ref="L1043" si="2058">IFERROR(IF(CEILING($H1043*L1012,1)=0,"",CEILING($H1043*L1012,1)),"")</f>
        <v/>
      </c>
      <c r="M1043" s="145" t="str">
        <f t="shared" si="2057"/>
        <v/>
      </c>
      <c r="N1043" s="145">
        <f t="shared" si="2057"/>
        <v>13</v>
      </c>
      <c r="O1043" s="145" t="str">
        <f t="shared" si="2057"/>
        <v/>
      </c>
      <c r="P1043" s="145">
        <f t="shared" si="2057"/>
        <v>20</v>
      </c>
      <c r="Q1043" s="145">
        <f t="shared" si="2057"/>
        <v>4</v>
      </c>
      <c r="R1043" s="167" t="str">
        <f t="shared" si="2057"/>
        <v/>
      </c>
    </row>
    <row r="1044" spans="1:19" x14ac:dyDescent="0.2">
      <c r="A1044" s="118">
        <v>28</v>
      </c>
      <c r="B1044" s="75">
        <v>1018</v>
      </c>
      <c r="C1044" s="143"/>
      <c r="D1044" s="144" t="s">
        <v>183</v>
      </c>
      <c r="E1044" s="153">
        <f t="shared" si="2007"/>
        <v>40</v>
      </c>
      <c r="F1044" s="153">
        <f t="shared" si="2008"/>
        <v>1</v>
      </c>
      <c r="G1044" s="145">
        <f t="shared" si="2001"/>
        <v>8</v>
      </c>
      <c r="H1044" s="160">
        <f t="shared" si="2004"/>
        <v>8</v>
      </c>
      <c r="I1044" s="166" t="str">
        <f t="shared" ref="I1044:R1044" si="2059">IFERROR(IF(CEILING($H1044*I1012,1)=0,"",CEILING($H1044*I1012,1)),"")</f>
        <v/>
      </c>
      <c r="J1044" s="145" t="str">
        <f t="shared" si="2059"/>
        <v/>
      </c>
      <c r="K1044" s="145" t="str">
        <f t="shared" si="2059"/>
        <v/>
      </c>
      <c r="L1044" s="145" t="str">
        <f t="shared" ref="L1044" si="2060">IFERROR(IF(CEILING($H1044*L1012,1)=0,"",CEILING($H1044*L1012,1)),"")</f>
        <v/>
      </c>
      <c r="M1044" s="145" t="str">
        <f t="shared" si="2059"/>
        <v/>
      </c>
      <c r="N1044" s="145">
        <f t="shared" si="2059"/>
        <v>4</v>
      </c>
      <c r="O1044" s="145" t="str">
        <f t="shared" si="2059"/>
        <v/>
      </c>
      <c r="P1044" s="145">
        <f t="shared" si="2059"/>
        <v>5</v>
      </c>
      <c r="Q1044" s="145">
        <f t="shared" si="2059"/>
        <v>1</v>
      </c>
      <c r="R1044" s="167" t="str">
        <f t="shared" si="2059"/>
        <v/>
      </c>
    </row>
    <row r="1045" spans="1:19" x14ac:dyDescent="0.2">
      <c r="A1045" s="118">
        <v>29</v>
      </c>
      <c r="B1045" s="75">
        <v>1019</v>
      </c>
      <c r="C1045" s="143"/>
      <c r="D1045" s="144" t="s">
        <v>184</v>
      </c>
      <c r="E1045" s="153">
        <f t="shared" si="2007"/>
        <v>40</v>
      </c>
      <c r="F1045" s="153">
        <f t="shared" si="2008"/>
        <v>1</v>
      </c>
      <c r="G1045" s="145">
        <f t="shared" si="2001"/>
        <v>19.2</v>
      </c>
      <c r="H1045" s="160">
        <f t="shared" si="2004"/>
        <v>19.2</v>
      </c>
      <c r="I1045" s="166" t="str">
        <f t="shared" ref="I1045:R1045" si="2061">IFERROR(IF(CEILING($H1045*I1012,1)=0,"",CEILING($H1045*I1012,1)),"")</f>
        <v/>
      </c>
      <c r="J1045" s="145" t="str">
        <f t="shared" si="2061"/>
        <v/>
      </c>
      <c r="K1045" s="145" t="str">
        <f t="shared" si="2061"/>
        <v/>
      </c>
      <c r="L1045" s="145" t="str">
        <f t="shared" ref="L1045" si="2062">IFERROR(IF(CEILING($H1045*L1012,1)=0,"",CEILING($H1045*L1012,1)),"")</f>
        <v/>
      </c>
      <c r="M1045" s="145" t="str">
        <f t="shared" si="2061"/>
        <v/>
      </c>
      <c r="N1045" s="145">
        <f t="shared" si="2061"/>
        <v>8</v>
      </c>
      <c r="O1045" s="145" t="str">
        <f t="shared" si="2061"/>
        <v/>
      </c>
      <c r="P1045" s="145">
        <f t="shared" si="2061"/>
        <v>12</v>
      </c>
      <c r="Q1045" s="145">
        <f t="shared" si="2061"/>
        <v>2</v>
      </c>
      <c r="R1045" s="167" t="str">
        <f t="shared" si="2061"/>
        <v/>
      </c>
    </row>
    <row r="1046" spans="1:19" x14ac:dyDescent="0.2">
      <c r="A1046" s="118">
        <v>30</v>
      </c>
      <c r="B1046" s="75">
        <v>1020</v>
      </c>
      <c r="C1046" s="143"/>
      <c r="D1046" s="144" t="s">
        <v>185</v>
      </c>
      <c r="E1046" s="153">
        <f t="shared" si="2007"/>
        <v>40</v>
      </c>
      <c r="F1046" s="153">
        <f t="shared" si="2008"/>
        <v>1</v>
      </c>
      <c r="G1046" s="145">
        <f t="shared" si="2001"/>
        <v>32</v>
      </c>
      <c r="H1046" s="160">
        <f t="shared" si="2004"/>
        <v>32</v>
      </c>
      <c r="I1046" s="166" t="str">
        <f t="shared" ref="I1046:R1046" si="2063">IFERROR(IF(CEILING($H1046*I1012,1)=0,"",CEILING($H1046*I1012,1)),"")</f>
        <v/>
      </c>
      <c r="J1046" s="145" t="str">
        <f t="shared" si="2063"/>
        <v/>
      </c>
      <c r="K1046" s="145" t="str">
        <f t="shared" si="2063"/>
        <v/>
      </c>
      <c r="L1046" s="145" t="str">
        <f t="shared" ref="L1046" si="2064">IFERROR(IF(CEILING($H1046*L1012,1)=0,"",CEILING($H1046*L1012,1)),"")</f>
        <v/>
      </c>
      <c r="M1046" s="145" t="str">
        <f t="shared" si="2063"/>
        <v/>
      </c>
      <c r="N1046" s="145">
        <f t="shared" si="2063"/>
        <v>13</v>
      </c>
      <c r="O1046" s="145" t="str">
        <f t="shared" si="2063"/>
        <v/>
      </c>
      <c r="P1046" s="145">
        <f t="shared" si="2063"/>
        <v>20</v>
      </c>
      <c r="Q1046" s="145">
        <f t="shared" si="2063"/>
        <v>4</v>
      </c>
      <c r="R1046" s="167" t="str">
        <f t="shared" si="2063"/>
        <v/>
      </c>
    </row>
    <row r="1047" spans="1:19" x14ac:dyDescent="0.2">
      <c r="A1047" s="118">
        <v>31</v>
      </c>
      <c r="B1047" s="75">
        <v>1021</v>
      </c>
      <c r="C1047" s="143"/>
      <c r="D1047" s="144" t="s">
        <v>186</v>
      </c>
      <c r="E1047" s="153">
        <f t="shared" si="2007"/>
        <v>40</v>
      </c>
      <c r="F1047" s="153">
        <f t="shared" si="2008"/>
        <v>1</v>
      </c>
      <c r="G1047" s="145">
        <f t="shared" si="2001"/>
        <v>12.8</v>
      </c>
      <c r="H1047" s="160">
        <f t="shared" si="2004"/>
        <v>12.8</v>
      </c>
      <c r="I1047" s="166" t="str">
        <f t="shared" ref="I1047:R1047" si="2065">IFERROR(IF(CEILING($H1047*I1012,1)=0,"",CEILING($H1047*I1012,1)),"")</f>
        <v/>
      </c>
      <c r="J1047" s="145" t="str">
        <f t="shared" si="2065"/>
        <v/>
      </c>
      <c r="K1047" s="145" t="str">
        <f t="shared" si="2065"/>
        <v/>
      </c>
      <c r="L1047" s="145" t="str">
        <f t="shared" ref="L1047" si="2066">IFERROR(IF(CEILING($H1047*L1012,1)=0,"",CEILING($H1047*L1012,1)),"")</f>
        <v/>
      </c>
      <c r="M1047" s="145" t="str">
        <f t="shared" si="2065"/>
        <v/>
      </c>
      <c r="N1047" s="145">
        <f t="shared" si="2065"/>
        <v>6</v>
      </c>
      <c r="O1047" s="145" t="str">
        <f t="shared" si="2065"/>
        <v/>
      </c>
      <c r="P1047" s="145">
        <f t="shared" si="2065"/>
        <v>8</v>
      </c>
      <c r="Q1047" s="145">
        <f t="shared" si="2065"/>
        <v>2</v>
      </c>
      <c r="R1047" s="167" t="str">
        <f t="shared" si="2065"/>
        <v/>
      </c>
    </row>
    <row r="1048" spans="1:19" x14ac:dyDescent="0.2">
      <c r="A1048" s="118">
        <v>32</v>
      </c>
      <c r="B1048" s="75">
        <v>1022</v>
      </c>
      <c r="C1048" s="143"/>
      <c r="D1048" s="144" t="s">
        <v>187</v>
      </c>
      <c r="E1048" s="153">
        <f t="shared" si="2007"/>
        <v>40</v>
      </c>
      <c r="F1048" s="153">
        <f t="shared" si="2008"/>
        <v>1</v>
      </c>
      <c r="G1048" s="145">
        <f>E1048*G1007/E1007</f>
        <v>25.6</v>
      </c>
      <c r="H1048" s="160">
        <f t="shared" si="2004"/>
        <v>25.6</v>
      </c>
      <c r="I1048" s="166" t="str">
        <f t="shared" ref="I1048:R1048" si="2067">IFERROR(IF(CEILING($H1048*I1012,1)=0,"",CEILING($H1048*I1012,1)),"")</f>
        <v/>
      </c>
      <c r="J1048" s="145" t="str">
        <f t="shared" si="2067"/>
        <v/>
      </c>
      <c r="K1048" s="145" t="str">
        <f t="shared" si="2067"/>
        <v/>
      </c>
      <c r="L1048" s="145" t="str">
        <f t="shared" ref="L1048" si="2068">IFERROR(IF(CEILING($H1048*L1012,1)=0,"",CEILING($H1048*L1012,1)),"")</f>
        <v/>
      </c>
      <c r="M1048" s="145" t="str">
        <f t="shared" si="2067"/>
        <v/>
      </c>
      <c r="N1048" s="145">
        <f t="shared" si="2067"/>
        <v>11</v>
      </c>
      <c r="O1048" s="145" t="str">
        <f t="shared" si="2067"/>
        <v/>
      </c>
      <c r="P1048" s="145">
        <f t="shared" si="2067"/>
        <v>16</v>
      </c>
      <c r="Q1048" s="145">
        <f t="shared" si="2067"/>
        <v>3</v>
      </c>
      <c r="R1048" s="167" t="str">
        <f t="shared" si="2067"/>
        <v/>
      </c>
    </row>
    <row r="1049" spans="1:19" x14ac:dyDescent="0.2">
      <c r="A1049" s="118">
        <v>33</v>
      </c>
      <c r="B1049" s="75">
        <v>1023</v>
      </c>
      <c r="C1049" s="143"/>
      <c r="D1049" s="144" t="s">
        <v>188</v>
      </c>
      <c r="E1049" s="153">
        <f t="shared" si="2007"/>
        <v>40</v>
      </c>
      <c r="F1049" s="153">
        <f t="shared" si="2008"/>
        <v>1</v>
      </c>
      <c r="G1049" s="145">
        <f>E1049*G1008/E1008</f>
        <v>19.2</v>
      </c>
      <c r="H1049" s="160">
        <f t="shared" si="2004"/>
        <v>19.2</v>
      </c>
      <c r="I1049" s="166" t="str">
        <f t="shared" ref="I1049:R1049" si="2069">IFERROR(IF(CEILING($H1049*I1012,1)=0,"",CEILING($H1049*I1012,1)),"")</f>
        <v/>
      </c>
      <c r="J1049" s="145" t="str">
        <f t="shared" si="2069"/>
        <v/>
      </c>
      <c r="K1049" s="145" t="str">
        <f t="shared" si="2069"/>
        <v/>
      </c>
      <c r="L1049" s="145" t="str">
        <f t="shared" ref="L1049" si="2070">IFERROR(IF(CEILING($H1049*L1012,1)=0,"",CEILING($H1049*L1012,1)),"")</f>
        <v/>
      </c>
      <c r="M1049" s="145" t="str">
        <f t="shared" si="2069"/>
        <v/>
      </c>
      <c r="N1049" s="145">
        <f t="shared" si="2069"/>
        <v>8</v>
      </c>
      <c r="O1049" s="145" t="str">
        <f t="shared" si="2069"/>
        <v/>
      </c>
      <c r="P1049" s="145">
        <f t="shared" si="2069"/>
        <v>12</v>
      </c>
      <c r="Q1049" s="145">
        <f t="shared" si="2069"/>
        <v>2</v>
      </c>
      <c r="R1049" s="167" t="str">
        <f t="shared" si="2069"/>
        <v/>
      </c>
    </row>
    <row r="1050" spans="1:19" x14ac:dyDescent="0.2">
      <c r="A1050" s="118">
        <v>34</v>
      </c>
      <c r="B1050" s="75">
        <v>1024</v>
      </c>
      <c r="C1050" s="143"/>
      <c r="D1050" s="144" t="s">
        <v>189</v>
      </c>
      <c r="E1050" s="153">
        <f t="shared" si="2007"/>
        <v>40</v>
      </c>
      <c r="F1050" s="153">
        <f t="shared" si="2008"/>
        <v>1</v>
      </c>
      <c r="G1050" s="145">
        <f>E1050*G1009/E1009</f>
        <v>4.8</v>
      </c>
      <c r="H1050" s="160">
        <f t="shared" si="2004"/>
        <v>4.8</v>
      </c>
      <c r="I1050" s="166" t="str">
        <f t="shared" ref="I1050:R1050" si="2071">IFERROR(IF(CEILING($H1050*I1012,1)=0,"",CEILING($H1050*I1012,1)),"")</f>
        <v/>
      </c>
      <c r="J1050" s="145" t="str">
        <f t="shared" si="2071"/>
        <v/>
      </c>
      <c r="K1050" s="145" t="str">
        <f t="shared" si="2071"/>
        <v/>
      </c>
      <c r="L1050" s="145" t="str">
        <f t="shared" ref="L1050" si="2072">IFERROR(IF(CEILING($H1050*L1012,1)=0,"",CEILING($H1050*L1012,1)),"")</f>
        <v/>
      </c>
      <c r="M1050" s="145" t="str">
        <f t="shared" si="2071"/>
        <v/>
      </c>
      <c r="N1050" s="145">
        <f t="shared" si="2071"/>
        <v>2</v>
      </c>
      <c r="O1050" s="145" t="str">
        <f t="shared" si="2071"/>
        <v/>
      </c>
      <c r="P1050" s="145">
        <f t="shared" si="2071"/>
        <v>3</v>
      </c>
      <c r="Q1050" s="145">
        <f t="shared" si="2071"/>
        <v>1</v>
      </c>
      <c r="R1050" s="167" t="str">
        <f t="shared" si="2071"/>
        <v/>
      </c>
    </row>
    <row r="1051" spans="1:19" ht="13.5" thickBot="1" x14ac:dyDescent="0.25">
      <c r="A1051" s="146">
        <v>35</v>
      </c>
      <c r="B1051" s="75">
        <v>1025</v>
      </c>
      <c r="C1051" s="147"/>
      <c r="D1051" s="148" t="s">
        <v>190</v>
      </c>
      <c r="E1051" s="153">
        <f t="shared" si="2007"/>
        <v>40</v>
      </c>
      <c r="F1051" s="153">
        <f t="shared" si="2008"/>
        <v>1</v>
      </c>
      <c r="G1051" s="145">
        <f>E1051*G1010/E1010</f>
        <v>9.6</v>
      </c>
      <c r="H1051" s="160">
        <f t="shared" si="2004"/>
        <v>9.6</v>
      </c>
      <c r="I1051" s="168" t="str">
        <f t="shared" ref="I1051:R1051" si="2073">IFERROR(IF(CEILING($H1051*I1012,1)=0,"",CEILING($H1051*I1012,1)),"")</f>
        <v/>
      </c>
      <c r="J1051" s="169" t="str">
        <f t="shared" si="2073"/>
        <v/>
      </c>
      <c r="K1051" s="169" t="str">
        <f t="shared" si="2073"/>
        <v/>
      </c>
      <c r="L1051" s="169" t="str">
        <f t="shared" ref="L1051" si="2074">IFERROR(IF(CEILING($H1051*L1012,1)=0,"",CEILING($H1051*L1012,1)),"")</f>
        <v/>
      </c>
      <c r="M1051" s="169" t="str">
        <f t="shared" si="2073"/>
        <v/>
      </c>
      <c r="N1051" s="169">
        <f t="shared" si="2073"/>
        <v>4</v>
      </c>
      <c r="O1051" s="169" t="str">
        <f t="shared" si="2073"/>
        <v/>
      </c>
      <c r="P1051" s="169">
        <f t="shared" si="2073"/>
        <v>6</v>
      </c>
      <c r="Q1051" s="169">
        <f t="shared" si="2073"/>
        <v>1</v>
      </c>
      <c r="R1051" s="170" t="str">
        <f t="shared" si="2073"/>
        <v/>
      </c>
    </row>
    <row r="1052" spans="1:19" ht="13.5" thickBot="1" x14ac:dyDescent="0.25">
      <c r="A1052" s="230" t="s">
        <v>50</v>
      </c>
      <c r="B1052" s="214">
        <v>1026</v>
      </c>
      <c r="C1052" s="256" t="str">
        <f>Feature_Plan!E36</f>
        <v>Flash lock</v>
      </c>
      <c r="D1052" s="231"/>
      <c r="E1052" s="259">
        <v>30</v>
      </c>
      <c r="F1052" s="260">
        <v>1</v>
      </c>
      <c r="G1052" s="257"/>
      <c r="H1052" s="258"/>
      <c r="I1052" s="210" t="str">
        <f>IF(VLOOKUP($C1052,Feature_Plan!$E$11:$R$40,Feature_Plan!I$1,0)=0,"",VLOOKUP($C1052,Feature_Plan!$E$11:$R$40,Feature_Plan!I$1,0))</f>
        <v/>
      </c>
      <c r="J1052" s="211" t="str">
        <f>IF(VLOOKUP($C1052,Feature_Plan!$E$11:$R$40,Feature_Plan!J$1,0)=0,"",VLOOKUP($C1052,Feature_Plan!$E$11:$R$40,Feature_Plan!J$1,0))</f>
        <v/>
      </c>
      <c r="K1052" s="211" t="str">
        <f>IF(VLOOKUP($C1052,Feature_Plan!$E$11:$R$40,Feature_Plan!K$1,0)=0,"",VLOOKUP($C1052,Feature_Plan!$E$11:$R$40,Feature_Plan!K$1,0))</f>
        <v/>
      </c>
      <c r="L1052" s="211" t="str">
        <f>IF(VLOOKUP($C1052,Feature_Plan!$E$11:$R$40,Feature_Plan!L$1,0)=0,"",VLOOKUP($C1052,Feature_Plan!$E$11:$R$40,Feature_Plan!L$1,0))</f>
        <v/>
      </c>
      <c r="M1052" s="211" t="str">
        <f>IF(VLOOKUP($C1052,Feature_Plan!$E$11:$R$40,Feature_Plan!M$1,0)=0,"",VLOOKUP($C1052,Feature_Plan!$E$11:$R$40,Feature_Plan!M$1,0))</f>
        <v/>
      </c>
      <c r="N1052" s="211" t="str">
        <f>IF(VLOOKUP($C1052,Feature_Plan!$E$11:$R$40,Feature_Plan!N$1,0)=0,"",VLOOKUP($C1052,Feature_Plan!$E$11:$R$40,Feature_Plan!N$1,0))</f>
        <v/>
      </c>
      <c r="O1052" s="211" t="str">
        <f>IF(VLOOKUP($C1052,Feature_Plan!$E$11:$R$40,Feature_Plan!O$1,0)=0,"",VLOOKUP($C1052,Feature_Plan!$E$11:$R$40,Feature_Plan!O$1,0))</f>
        <v/>
      </c>
      <c r="P1052" s="211">
        <f>IF(VLOOKUP($C1052,Feature_Plan!$E$11:$R$40,Feature_Plan!P$1,0)=0,"",VLOOKUP($C1052,Feature_Plan!$E$11:$R$40,Feature_Plan!P$1,0))</f>
        <v>0.9</v>
      </c>
      <c r="Q1052" s="211">
        <f>IF(VLOOKUP($C1052,Feature_Plan!$E$11:$R$40,Feature_Plan!Q$1,0)=0,"",VLOOKUP($C1052,Feature_Plan!$E$11:$R$40,Feature_Plan!Q$1,0))</f>
        <v>1</v>
      </c>
      <c r="R1052" s="212">
        <f>IF(VLOOKUP($C1052,Feature_Plan!$E$11:$R$40,Feature_Plan!R$1,0)=0,"",VLOOKUP($C1052,Feature_Plan!$E$11:$R$40,Feature_Plan!R$1,0))</f>
        <v>1.2</v>
      </c>
    </row>
    <row r="1053" spans="1:19" x14ac:dyDescent="0.2">
      <c r="A1053" s="213" t="s">
        <v>154</v>
      </c>
      <c r="B1053" s="214">
        <v>1027</v>
      </c>
      <c r="C1053" s="250"/>
      <c r="D1053" s="216"/>
      <c r="E1053" s="217"/>
      <c r="F1053" s="216"/>
      <c r="G1053" s="251"/>
      <c r="H1053" s="252"/>
      <c r="I1053" s="220" t="str">
        <f>IF(I1052="","",I1052)</f>
        <v/>
      </c>
      <c r="J1053" s="218" t="str">
        <f>IF(J1052="","",J1052-(SUM($I1053:I1053)))</f>
        <v/>
      </c>
      <c r="K1053" s="218" t="str">
        <f>IF(K1052="","",K1052-(SUM($I1053:J1053)))</f>
        <v/>
      </c>
      <c r="L1053" s="218" t="str">
        <f>IF(L1052="","",L1052-(SUM($I1053:K1053)))</f>
        <v/>
      </c>
      <c r="M1053" s="218" t="str">
        <f>IF(M1052="","",M1052-(SUM($I1053:L1053)))</f>
        <v/>
      </c>
      <c r="N1053" s="218" t="str">
        <f>IF(N1052="","",N1052-(SUM($I1053:M1053)))</f>
        <v/>
      </c>
      <c r="O1053" s="218" t="str">
        <f>IF(O1052="","",O1052-(SUM($I1053:N1053)))</f>
        <v/>
      </c>
      <c r="P1053" s="218">
        <f>IF(P1052="","",P1052-(SUM($I1053:O1053)))</f>
        <v>0.9</v>
      </c>
      <c r="Q1053" s="218">
        <f>IF(Q1052="","",Q1052-(SUM($I1053:P1053)))</f>
        <v>9.9999999999999978E-2</v>
      </c>
      <c r="R1053" s="221">
        <f>IF(R1052="","",R1052-(SUM($I1053:Q1053)))</f>
        <v>0.19999999999999996</v>
      </c>
    </row>
    <row r="1054" spans="1:19" ht="13.5" thickBot="1" x14ac:dyDescent="0.25">
      <c r="A1054" s="222" t="s">
        <v>155</v>
      </c>
      <c r="B1054" s="214">
        <v>1028</v>
      </c>
      <c r="C1054" s="223"/>
      <c r="D1054" s="224"/>
      <c r="E1054" s="225"/>
      <c r="F1054" s="224"/>
      <c r="G1054" s="226">
        <f>SUM(G1058:G1092)</f>
        <v>331.20000000000005</v>
      </c>
      <c r="H1054" s="227">
        <f>SUM(H1058:H1092)</f>
        <v>331.20000000000005</v>
      </c>
      <c r="I1054" s="228">
        <f>SUM(I1058:I1092)</f>
        <v>0</v>
      </c>
      <c r="J1054" s="226">
        <f t="shared" ref="J1054:R1054" si="2075">SUM(J1058:J1092)</f>
        <v>0</v>
      </c>
      <c r="K1054" s="226">
        <f t="shared" si="2075"/>
        <v>0</v>
      </c>
      <c r="L1054" s="226">
        <f t="shared" ref="L1054:M1054" si="2076">SUM(L1058:L1092)</f>
        <v>0</v>
      </c>
      <c r="M1054" s="226">
        <f t="shared" si="2076"/>
        <v>0</v>
      </c>
      <c r="N1054" s="226">
        <f t="shared" si="2075"/>
        <v>0</v>
      </c>
      <c r="O1054" s="226">
        <f t="shared" si="2075"/>
        <v>0</v>
      </c>
      <c r="P1054" s="226">
        <f t="shared" si="2075"/>
        <v>317</v>
      </c>
      <c r="Q1054" s="226">
        <f t="shared" si="2075"/>
        <v>52</v>
      </c>
      <c r="R1054" s="229">
        <f t="shared" si="2075"/>
        <v>76</v>
      </c>
      <c r="S1054" s="67">
        <f>SUM(I1054:R1054)</f>
        <v>445</v>
      </c>
    </row>
    <row r="1055" spans="1:19" x14ac:dyDescent="0.2">
      <c r="A1055" s="230" t="s">
        <v>215</v>
      </c>
      <c r="B1055" s="214">
        <v>1029</v>
      </c>
      <c r="C1055" s="262" t="str">
        <f>CONCATENATE(C1052,"\",A1055)</f>
        <v>Flash lock\Sys Eng</v>
      </c>
      <c r="D1055" s="231"/>
      <c r="E1055" s="232"/>
      <c r="F1055" s="231"/>
      <c r="G1055" s="233">
        <f>SUM(G1058:G1070)</f>
        <v>50.4</v>
      </c>
      <c r="H1055" s="234">
        <f t="shared" ref="H1055:R1055" si="2077">SUM(H1058:H1070)</f>
        <v>50.4</v>
      </c>
      <c r="I1055" s="235">
        <f t="shared" si="2077"/>
        <v>0</v>
      </c>
      <c r="J1055" s="233">
        <f t="shared" si="2077"/>
        <v>0</v>
      </c>
      <c r="K1055" s="233">
        <f t="shared" si="2077"/>
        <v>0</v>
      </c>
      <c r="L1055" s="233">
        <f t="shared" ref="L1055:M1055" si="2078">SUM(L1058:L1070)</f>
        <v>0</v>
      </c>
      <c r="M1055" s="233">
        <f t="shared" si="2078"/>
        <v>0</v>
      </c>
      <c r="N1055" s="233">
        <f t="shared" si="2077"/>
        <v>0</v>
      </c>
      <c r="O1055" s="233">
        <f t="shared" si="2077"/>
        <v>0</v>
      </c>
      <c r="P1055" s="233">
        <f t="shared" si="2077"/>
        <v>55</v>
      </c>
      <c r="Q1055" s="233">
        <f t="shared" si="2077"/>
        <v>14</v>
      </c>
      <c r="R1055" s="236">
        <f t="shared" si="2077"/>
        <v>16</v>
      </c>
      <c r="S1055" s="67">
        <f>SUM(I1055:R1055)</f>
        <v>85</v>
      </c>
    </row>
    <row r="1056" spans="1:19" x14ac:dyDescent="0.2">
      <c r="A1056" s="237" t="s">
        <v>216</v>
      </c>
      <c r="B1056" s="214">
        <v>1030</v>
      </c>
      <c r="C1056" s="263" t="str">
        <f>CONCATENATE(C1052,"\",A1056)</f>
        <v>Flash lock\SW Dev</v>
      </c>
      <c r="D1056" s="238"/>
      <c r="E1056" s="239"/>
      <c r="F1056" s="238"/>
      <c r="G1056" s="240">
        <f>SUM(G1071:G1083)</f>
        <v>158.39999999999998</v>
      </c>
      <c r="H1056" s="241">
        <f t="shared" ref="H1056:R1056" si="2079">SUM(H1071:H1083)</f>
        <v>158.39999999999998</v>
      </c>
      <c r="I1056" s="242">
        <f t="shared" si="2079"/>
        <v>0</v>
      </c>
      <c r="J1056" s="240">
        <f t="shared" si="2079"/>
        <v>0</v>
      </c>
      <c r="K1056" s="240">
        <f t="shared" si="2079"/>
        <v>0</v>
      </c>
      <c r="L1056" s="240">
        <f t="shared" ref="L1056:M1056" si="2080">SUM(L1071:L1083)</f>
        <v>0</v>
      </c>
      <c r="M1056" s="240">
        <f t="shared" si="2080"/>
        <v>0</v>
      </c>
      <c r="N1056" s="240">
        <f t="shared" si="2079"/>
        <v>0</v>
      </c>
      <c r="O1056" s="240">
        <f t="shared" si="2079"/>
        <v>0</v>
      </c>
      <c r="P1056" s="240">
        <f t="shared" si="2079"/>
        <v>148</v>
      </c>
      <c r="Q1056" s="240">
        <f t="shared" si="2079"/>
        <v>22</v>
      </c>
      <c r="R1056" s="243">
        <f t="shared" si="2079"/>
        <v>33</v>
      </c>
      <c r="S1056" s="67">
        <f>SUM(I1056:R1056)</f>
        <v>203</v>
      </c>
    </row>
    <row r="1057" spans="1:19" ht="13.5" thickBot="1" x14ac:dyDescent="0.25">
      <c r="A1057" s="244" t="s">
        <v>92</v>
      </c>
      <c r="B1057" s="214">
        <v>1031</v>
      </c>
      <c r="C1057" s="264" t="str">
        <f>CONCATENATE(C1052,"\",A1057)</f>
        <v>Flash lock\Testing</v>
      </c>
      <c r="D1057" s="245"/>
      <c r="E1057" s="246"/>
      <c r="F1057" s="245"/>
      <c r="G1057" s="247">
        <f>SUM(G1084:G1092)</f>
        <v>122.4</v>
      </c>
      <c r="H1057" s="248">
        <f t="shared" ref="H1057:R1057" si="2081">SUM(H1084:H1092)</f>
        <v>122.4</v>
      </c>
      <c r="I1057" s="242">
        <f t="shared" si="2081"/>
        <v>0</v>
      </c>
      <c r="J1057" s="240">
        <f t="shared" si="2081"/>
        <v>0</v>
      </c>
      <c r="K1057" s="240">
        <f t="shared" si="2081"/>
        <v>0</v>
      </c>
      <c r="L1057" s="240">
        <f t="shared" ref="L1057:M1057" si="2082">SUM(L1084:L1092)</f>
        <v>0</v>
      </c>
      <c r="M1057" s="240">
        <f t="shared" si="2082"/>
        <v>0</v>
      </c>
      <c r="N1057" s="240">
        <f t="shared" si="2081"/>
        <v>0</v>
      </c>
      <c r="O1057" s="240">
        <f t="shared" si="2081"/>
        <v>0</v>
      </c>
      <c r="P1057" s="240">
        <f t="shared" si="2081"/>
        <v>114</v>
      </c>
      <c r="Q1057" s="240">
        <f t="shared" si="2081"/>
        <v>16</v>
      </c>
      <c r="R1057" s="243">
        <f t="shared" si="2081"/>
        <v>27</v>
      </c>
      <c r="S1057" s="67">
        <f>SUM(I1057:R1057)</f>
        <v>157</v>
      </c>
    </row>
    <row r="1058" spans="1:19" x14ac:dyDescent="0.2">
      <c r="A1058" s="139">
        <v>1</v>
      </c>
      <c r="B1058" s="75">
        <v>1032</v>
      </c>
      <c r="C1058" s="140"/>
      <c r="D1058" s="141" t="s">
        <v>156</v>
      </c>
      <c r="E1058" s="153">
        <f>E1052</f>
        <v>30</v>
      </c>
      <c r="F1058" s="153">
        <f>F1052</f>
        <v>1</v>
      </c>
      <c r="G1058" s="145">
        <f t="shared" ref="G1058:G1088" si="2083">E1058*G1017/E1017</f>
        <v>2.4</v>
      </c>
      <c r="H1058" s="160">
        <f>G1058*F1058</f>
        <v>2.4</v>
      </c>
      <c r="I1058" s="164" t="str">
        <f>IFERROR(IF(CEILING($H1058*I1053,1)=0,"",CEILING($H1058*I1053,1)),"")</f>
        <v/>
      </c>
      <c r="J1058" s="150" t="str">
        <f t="shared" ref="J1058:R1058" si="2084">IFERROR(IF(CEILING($H1058*J1053,1)=0,"",CEILING($H1058*J1053,1)),"")</f>
        <v/>
      </c>
      <c r="K1058" s="150" t="str">
        <f t="shared" si="2084"/>
        <v/>
      </c>
      <c r="L1058" s="150" t="str">
        <f t="shared" ref="L1058" si="2085">IFERROR(IF(CEILING($H1058*L1053,1)=0,"",CEILING($H1058*L1053,1)),"")</f>
        <v/>
      </c>
      <c r="M1058" s="150" t="str">
        <f t="shared" si="2084"/>
        <v/>
      </c>
      <c r="N1058" s="150" t="str">
        <f t="shared" si="2084"/>
        <v/>
      </c>
      <c r="O1058" s="150" t="str">
        <f t="shared" si="2084"/>
        <v/>
      </c>
      <c r="P1058" s="150">
        <f t="shared" si="2084"/>
        <v>3</v>
      </c>
      <c r="Q1058" s="150">
        <f t="shared" si="2084"/>
        <v>1</v>
      </c>
      <c r="R1058" s="165">
        <f t="shared" si="2084"/>
        <v>1</v>
      </c>
    </row>
    <row r="1059" spans="1:19" x14ac:dyDescent="0.2">
      <c r="A1059" s="118">
        <v>2</v>
      </c>
      <c r="B1059" s="75">
        <v>1033</v>
      </c>
      <c r="C1059" s="143"/>
      <c r="D1059" s="144" t="s">
        <v>157</v>
      </c>
      <c r="E1059" s="153">
        <f>E1058</f>
        <v>30</v>
      </c>
      <c r="F1059" s="153">
        <f>F1058</f>
        <v>1</v>
      </c>
      <c r="G1059" s="145">
        <f t="shared" si="2083"/>
        <v>4.8</v>
      </c>
      <c r="H1059" s="160">
        <f t="shared" ref="H1059:H1092" si="2086">G1059*F1059</f>
        <v>4.8</v>
      </c>
      <c r="I1059" s="166" t="str">
        <f>IFERROR(IF(CEILING($H1059*I1053,1)=0,"",CEILING($H1059*I1053,1)),"")</f>
        <v/>
      </c>
      <c r="J1059" s="145" t="str">
        <f t="shared" ref="J1059:R1059" si="2087">IFERROR(IF(CEILING($H1059*J1053,1)=0,"",CEILING($H1059*J1053,1)),"")</f>
        <v/>
      </c>
      <c r="K1059" s="145" t="str">
        <f t="shared" si="2087"/>
        <v/>
      </c>
      <c r="L1059" s="145" t="str">
        <f t="shared" ref="L1059" si="2088">IFERROR(IF(CEILING($H1059*L1053,1)=0,"",CEILING($H1059*L1053,1)),"")</f>
        <v/>
      </c>
      <c r="M1059" s="145" t="str">
        <f t="shared" si="2087"/>
        <v/>
      </c>
      <c r="N1059" s="145" t="str">
        <f t="shared" si="2087"/>
        <v/>
      </c>
      <c r="O1059" s="145" t="str">
        <f t="shared" si="2087"/>
        <v/>
      </c>
      <c r="P1059" s="145">
        <f t="shared" si="2087"/>
        <v>5</v>
      </c>
      <c r="Q1059" s="145">
        <f t="shared" si="2087"/>
        <v>1</v>
      </c>
      <c r="R1059" s="167">
        <f t="shared" si="2087"/>
        <v>1</v>
      </c>
    </row>
    <row r="1060" spans="1:19" x14ac:dyDescent="0.2">
      <c r="A1060" s="118">
        <v>3</v>
      </c>
      <c r="B1060" s="75">
        <v>1034</v>
      </c>
      <c r="C1060" s="143"/>
      <c r="D1060" s="144" t="s">
        <v>158</v>
      </c>
      <c r="E1060" s="153">
        <f t="shared" ref="E1060:E1092" si="2089">E1059</f>
        <v>30</v>
      </c>
      <c r="F1060" s="153">
        <f t="shared" ref="F1060:F1092" si="2090">F1059</f>
        <v>1</v>
      </c>
      <c r="G1060" s="145">
        <f t="shared" si="2083"/>
        <v>1.2</v>
      </c>
      <c r="H1060" s="160">
        <f t="shared" si="2086"/>
        <v>1.2</v>
      </c>
      <c r="I1060" s="166" t="str">
        <f>IFERROR(IF(CEILING($H1060*I1053,1)=0,"",CEILING($H1060*I1053,1)),"")</f>
        <v/>
      </c>
      <c r="J1060" s="145" t="str">
        <f t="shared" ref="J1060:R1060" si="2091">IFERROR(IF(CEILING($H1060*J1053,1)=0,"",CEILING($H1060*J1053,1)),"")</f>
        <v/>
      </c>
      <c r="K1060" s="145" t="str">
        <f t="shared" si="2091"/>
        <v/>
      </c>
      <c r="L1060" s="145" t="str">
        <f t="shared" ref="L1060" si="2092">IFERROR(IF(CEILING($H1060*L1053,1)=0,"",CEILING($H1060*L1053,1)),"")</f>
        <v/>
      </c>
      <c r="M1060" s="145" t="str">
        <f t="shared" si="2091"/>
        <v/>
      </c>
      <c r="N1060" s="145" t="str">
        <f t="shared" si="2091"/>
        <v/>
      </c>
      <c r="O1060" s="145" t="str">
        <f t="shared" si="2091"/>
        <v/>
      </c>
      <c r="P1060" s="145">
        <f t="shared" si="2091"/>
        <v>2</v>
      </c>
      <c r="Q1060" s="145">
        <f t="shared" si="2091"/>
        <v>1</v>
      </c>
      <c r="R1060" s="167">
        <f t="shared" si="2091"/>
        <v>1</v>
      </c>
    </row>
    <row r="1061" spans="1:19" x14ac:dyDescent="0.2">
      <c r="A1061" s="118">
        <v>4</v>
      </c>
      <c r="B1061" s="75">
        <v>1035</v>
      </c>
      <c r="C1061" s="143"/>
      <c r="D1061" s="144" t="s">
        <v>159</v>
      </c>
      <c r="E1061" s="153">
        <f t="shared" si="2089"/>
        <v>30</v>
      </c>
      <c r="F1061" s="153">
        <f t="shared" si="2090"/>
        <v>1</v>
      </c>
      <c r="G1061" s="145">
        <f t="shared" si="2083"/>
        <v>2.4</v>
      </c>
      <c r="H1061" s="160">
        <f t="shared" si="2086"/>
        <v>2.4</v>
      </c>
      <c r="I1061" s="166" t="str">
        <f>IFERROR(IF(CEILING($H1061*I1053,1)=0,"",CEILING($H1061*I1053,1)),"")</f>
        <v/>
      </c>
      <c r="J1061" s="145" t="str">
        <f t="shared" ref="J1061:R1061" si="2093">IFERROR(IF(CEILING($H1061*J1053,1)=0,"",CEILING($H1061*J1053,1)),"")</f>
        <v/>
      </c>
      <c r="K1061" s="145" t="str">
        <f t="shared" si="2093"/>
        <v/>
      </c>
      <c r="L1061" s="145" t="str">
        <f t="shared" ref="L1061" si="2094">IFERROR(IF(CEILING($H1061*L1053,1)=0,"",CEILING($H1061*L1053,1)),"")</f>
        <v/>
      </c>
      <c r="M1061" s="145" t="str">
        <f t="shared" si="2093"/>
        <v/>
      </c>
      <c r="N1061" s="145" t="str">
        <f t="shared" si="2093"/>
        <v/>
      </c>
      <c r="O1061" s="145" t="str">
        <f t="shared" si="2093"/>
        <v/>
      </c>
      <c r="P1061" s="145">
        <f t="shared" si="2093"/>
        <v>3</v>
      </c>
      <c r="Q1061" s="145">
        <f t="shared" si="2093"/>
        <v>1</v>
      </c>
      <c r="R1061" s="167">
        <f t="shared" si="2093"/>
        <v>1</v>
      </c>
    </row>
    <row r="1062" spans="1:19" x14ac:dyDescent="0.2">
      <c r="A1062" s="118">
        <v>5</v>
      </c>
      <c r="B1062" s="75">
        <v>1036</v>
      </c>
      <c r="C1062" s="143"/>
      <c r="D1062" s="144" t="s">
        <v>160</v>
      </c>
      <c r="E1062" s="153">
        <f t="shared" si="2089"/>
        <v>30</v>
      </c>
      <c r="F1062" s="153">
        <f t="shared" si="2090"/>
        <v>1</v>
      </c>
      <c r="G1062" s="145">
        <f t="shared" si="2083"/>
        <v>1.2</v>
      </c>
      <c r="H1062" s="160">
        <f t="shared" si="2086"/>
        <v>1.2</v>
      </c>
      <c r="I1062" s="166" t="str">
        <f>IFERROR(IF(CEILING($H1062*I1053,1)=0,"",CEILING($H1062*I1053,1)),"")</f>
        <v/>
      </c>
      <c r="J1062" s="145" t="str">
        <f t="shared" ref="J1062:R1062" si="2095">IFERROR(IF(CEILING($H1062*J1053,1)=0,"",CEILING($H1062*J1053,1)),"")</f>
        <v/>
      </c>
      <c r="K1062" s="145" t="str">
        <f t="shared" si="2095"/>
        <v/>
      </c>
      <c r="L1062" s="145" t="str">
        <f t="shared" ref="L1062" si="2096">IFERROR(IF(CEILING($H1062*L1053,1)=0,"",CEILING($H1062*L1053,1)),"")</f>
        <v/>
      </c>
      <c r="M1062" s="145" t="str">
        <f t="shared" si="2095"/>
        <v/>
      </c>
      <c r="N1062" s="145" t="str">
        <f t="shared" si="2095"/>
        <v/>
      </c>
      <c r="O1062" s="145" t="str">
        <f t="shared" si="2095"/>
        <v/>
      </c>
      <c r="P1062" s="145">
        <f t="shared" si="2095"/>
        <v>2</v>
      </c>
      <c r="Q1062" s="145">
        <f t="shared" si="2095"/>
        <v>1</v>
      </c>
      <c r="R1062" s="167">
        <f t="shared" si="2095"/>
        <v>1</v>
      </c>
    </row>
    <row r="1063" spans="1:19" x14ac:dyDescent="0.2">
      <c r="A1063" s="118">
        <v>6</v>
      </c>
      <c r="B1063" s="75">
        <v>1037</v>
      </c>
      <c r="C1063" s="143"/>
      <c r="D1063" s="144" t="s">
        <v>161</v>
      </c>
      <c r="E1063" s="153">
        <f t="shared" si="2089"/>
        <v>30</v>
      </c>
      <c r="F1063" s="153">
        <f t="shared" si="2090"/>
        <v>1</v>
      </c>
      <c r="G1063" s="145">
        <f t="shared" si="2083"/>
        <v>3.6</v>
      </c>
      <c r="H1063" s="160">
        <f t="shared" si="2086"/>
        <v>3.6</v>
      </c>
      <c r="I1063" s="166" t="str">
        <f>IFERROR(IF(CEILING($H1063*I1053,1)=0,"",CEILING($H1063*I1053,1)),"")</f>
        <v/>
      </c>
      <c r="J1063" s="145" t="str">
        <f t="shared" ref="J1063:R1063" si="2097">IFERROR(IF(CEILING($H1063*J1053,1)=0,"",CEILING($H1063*J1053,1)),"")</f>
        <v/>
      </c>
      <c r="K1063" s="145" t="str">
        <f t="shared" si="2097"/>
        <v/>
      </c>
      <c r="L1063" s="145" t="str">
        <f t="shared" ref="L1063" si="2098">IFERROR(IF(CEILING($H1063*L1053,1)=0,"",CEILING($H1063*L1053,1)),"")</f>
        <v/>
      </c>
      <c r="M1063" s="145" t="str">
        <f t="shared" si="2097"/>
        <v/>
      </c>
      <c r="N1063" s="145" t="str">
        <f t="shared" si="2097"/>
        <v/>
      </c>
      <c r="O1063" s="145" t="str">
        <f t="shared" si="2097"/>
        <v/>
      </c>
      <c r="P1063" s="145">
        <f t="shared" si="2097"/>
        <v>4</v>
      </c>
      <c r="Q1063" s="145">
        <f t="shared" si="2097"/>
        <v>1</v>
      </c>
      <c r="R1063" s="167">
        <f t="shared" si="2097"/>
        <v>1</v>
      </c>
    </row>
    <row r="1064" spans="1:19" x14ac:dyDescent="0.2">
      <c r="A1064" s="118">
        <v>7</v>
      </c>
      <c r="B1064" s="75">
        <v>1038</v>
      </c>
      <c r="C1064" s="143"/>
      <c r="D1064" s="144" t="s">
        <v>162</v>
      </c>
      <c r="E1064" s="153">
        <f t="shared" si="2089"/>
        <v>30</v>
      </c>
      <c r="F1064" s="153">
        <f t="shared" si="2090"/>
        <v>1</v>
      </c>
      <c r="G1064" s="145">
        <f t="shared" si="2083"/>
        <v>2.4</v>
      </c>
      <c r="H1064" s="160">
        <f t="shared" si="2086"/>
        <v>2.4</v>
      </c>
      <c r="I1064" s="166" t="str">
        <f>IFERROR(IF(CEILING($H1064*I1053,1)=0,"",CEILING($H1064*I1053,1)),"")</f>
        <v/>
      </c>
      <c r="J1064" s="145" t="str">
        <f t="shared" ref="J1064:R1064" si="2099">IFERROR(IF(CEILING($H1064*J1053,1)=0,"",CEILING($H1064*J1053,1)),"")</f>
        <v/>
      </c>
      <c r="K1064" s="145" t="str">
        <f t="shared" si="2099"/>
        <v/>
      </c>
      <c r="L1064" s="145" t="str">
        <f t="shared" ref="L1064" si="2100">IFERROR(IF(CEILING($H1064*L1053,1)=0,"",CEILING($H1064*L1053,1)),"")</f>
        <v/>
      </c>
      <c r="M1064" s="145" t="str">
        <f t="shared" si="2099"/>
        <v/>
      </c>
      <c r="N1064" s="145" t="str">
        <f t="shared" si="2099"/>
        <v/>
      </c>
      <c r="O1064" s="145" t="str">
        <f t="shared" si="2099"/>
        <v/>
      </c>
      <c r="P1064" s="145">
        <f t="shared" si="2099"/>
        <v>3</v>
      </c>
      <c r="Q1064" s="145">
        <f t="shared" si="2099"/>
        <v>1</v>
      </c>
      <c r="R1064" s="167">
        <f t="shared" si="2099"/>
        <v>1</v>
      </c>
    </row>
    <row r="1065" spans="1:19" x14ac:dyDescent="0.2">
      <c r="A1065" s="118">
        <v>8</v>
      </c>
      <c r="B1065" s="75">
        <v>1039</v>
      </c>
      <c r="C1065" s="143"/>
      <c r="D1065" s="144" t="s">
        <v>163</v>
      </c>
      <c r="E1065" s="153">
        <f t="shared" si="2089"/>
        <v>30</v>
      </c>
      <c r="F1065" s="153">
        <f t="shared" si="2090"/>
        <v>1</v>
      </c>
      <c r="G1065" s="145">
        <f t="shared" si="2083"/>
        <v>2.4</v>
      </c>
      <c r="H1065" s="160">
        <f t="shared" si="2086"/>
        <v>2.4</v>
      </c>
      <c r="I1065" s="166" t="str">
        <f>IFERROR(IF(CEILING($H1065*I1053,1)=0,"",CEILING($H1065*I1053,1)),"")</f>
        <v/>
      </c>
      <c r="J1065" s="145" t="str">
        <f t="shared" ref="J1065:R1065" si="2101">IFERROR(IF(CEILING($H1065*J1053,1)=0,"",CEILING($H1065*J1053,1)),"")</f>
        <v/>
      </c>
      <c r="K1065" s="145" t="str">
        <f t="shared" si="2101"/>
        <v/>
      </c>
      <c r="L1065" s="145" t="str">
        <f t="shared" ref="L1065" si="2102">IFERROR(IF(CEILING($H1065*L1053,1)=0,"",CEILING($H1065*L1053,1)),"")</f>
        <v/>
      </c>
      <c r="M1065" s="145" t="str">
        <f t="shared" si="2101"/>
        <v/>
      </c>
      <c r="N1065" s="145" t="str">
        <f t="shared" si="2101"/>
        <v/>
      </c>
      <c r="O1065" s="145" t="str">
        <f t="shared" si="2101"/>
        <v/>
      </c>
      <c r="P1065" s="145">
        <f t="shared" si="2101"/>
        <v>3</v>
      </c>
      <c r="Q1065" s="145">
        <f t="shared" si="2101"/>
        <v>1</v>
      </c>
      <c r="R1065" s="167">
        <f t="shared" si="2101"/>
        <v>1</v>
      </c>
    </row>
    <row r="1066" spans="1:19" x14ac:dyDescent="0.2">
      <c r="A1066" s="118">
        <v>9</v>
      </c>
      <c r="B1066" s="75">
        <v>1040</v>
      </c>
      <c r="C1066" s="143"/>
      <c r="D1066" s="144" t="s">
        <v>164</v>
      </c>
      <c r="E1066" s="153">
        <f t="shared" si="2089"/>
        <v>30</v>
      </c>
      <c r="F1066" s="153">
        <f t="shared" si="2090"/>
        <v>1</v>
      </c>
      <c r="G1066" s="145">
        <f t="shared" si="2083"/>
        <v>1.2</v>
      </c>
      <c r="H1066" s="160">
        <f t="shared" si="2086"/>
        <v>1.2</v>
      </c>
      <c r="I1066" s="166" t="str">
        <f>IFERROR(IF(CEILING($H1066*I1053,1)=0,"",CEILING($H1066*I1053,1)),"")</f>
        <v/>
      </c>
      <c r="J1066" s="145" t="str">
        <f t="shared" ref="J1066:R1066" si="2103">IFERROR(IF(CEILING($H1066*J1053,1)=0,"",CEILING($H1066*J1053,1)),"")</f>
        <v/>
      </c>
      <c r="K1066" s="145" t="str">
        <f t="shared" si="2103"/>
        <v/>
      </c>
      <c r="L1066" s="145" t="str">
        <f t="shared" ref="L1066" si="2104">IFERROR(IF(CEILING($H1066*L1053,1)=0,"",CEILING($H1066*L1053,1)),"")</f>
        <v/>
      </c>
      <c r="M1066" s="145" t="str">
        <f t="shared" si="2103"/>
        <v/>
      </c>
      <c r="N1066" s="145" t="str">
        <f t="shared" si="2103"/>
        <v/>
      </c>
      <c r="O1066" s="145" t="str">
        <f t="shared" si="2103"/>
        <v/>
      </c>
      <c r="P1066" s="145">
        <f t="shared" si="2103"/>
        <v>2</v>
      </c>
      <c r="Q1066" s="145">
        <f t="shared" si="2103"/>
        <v>1</v>
      </c>
      <c r="R1066" s="167">
        <f t="shared" si="2103"/>
        <v>1</v>
      </c>
    </row>
    <row r="1067" spans="1:19" x14ac:dyDescent="0.2">
      <c r="A1067" s="118">
        <v>10</v>
      </c>
      <c r="B1067" s="75">
        <v>1041</v>
      </c>
      <c r="C1067" s="143"/>
      <c r="D1067" s="144" t="s">
        <v>165</v>
      </c>
      <c r="E1067" s="153">
        <f t="shared" si="2089"/>
        <v>30</v>
      </c>
      <c r="F1067" s="153">
        <f t="shared" si="2090"/>
        <v>1</v>
      </c>
      <c r="G1067" s="145">
        <f t="shared" si="2083"/>
        <v>14.4</v>
      </c>
      <c r="H1067" s="160">
        <f t="shared" si="2086"/>
        <v>14.4</v>
      </c>
      <c r="I1067" s="166" t="str">
        <f>IFERROR(IF(CEILING($H1067*I1053,1)=0,"",CEILING($H1067*I1053,1)),"")</f>
        <v/>
      </c>
      <c r="J1067" s="145" t="str">
        <f t="shared" ref="J1067:R1067" si="2105">IFERROR(IF(CEILING($H1067*J1053,1)=0,"",CEILING($H1067*J1053,1)),"")</f>
        <v/>
      </c>
      <c r="K1067" s="145" t="str">
        <f t="shared" si="2105"/>
        <v/>
      </c>
      <c r="L1067" s="145" t="str">
        <f t="shared" ref="L1067" si="2106">IFERROR(IF(CEILING($H1067*L1053,1)=0,"",CEILING($H1067*L1053,1)),"")</f>
        <v/>
      </c>
      <c r="M1067" s="145" t="str">
        <f t="shared" si="2105"/>
        <v/>
      </c>
      <c r="N1067" s="145" t="str">
        <f t="shared" si="2105"/>
        <v/>
      </c>
      <c r="O1067" s="145" t="str">
        <f t="shared" si="2105"/>
        <v/>
      </c>
      <c r="P1067" s="145">
        <f t="shared" si="2105"/>
        <v>13</v>
      </c>
      <c r="Q1067" s="145">
        <f t="shared" si="2105"/>
        <v>2</v>
      </c>
      <c r="R1067" s="167">
        <f t="shared" si="2105"/>
        <v>3</v>
      </c>
    </row>
    <row r="1068" spans="1:19" x14ac:dyDescent="0.2">
      <c r="A1068" s="118">
        <v>11</v>
      </c>
      <c r="B1068" s="75">
        <v>1042</v>
      </c>
      <c r="C1068" s="143"/>
      <c r="D1068" s="144" t="s">
        <v>166</v>
      </c>
      <c r="E1068" s="153">
        <f t="shared" si="2089"/>
        <v>30</v>
      </c>
      <c r="F1068" s="153">
        <f t="shared" si="2090"/>
        <v>1</v>
      </c>
      <c r="G1068" s="145">
        <f t="shared" si="2083"/>
        <v>3.6</v>
      </c>
      <c r="H1068" s="160">
        <f t="shared" si="2086"/>
        <v>3.6</v>
      </c>
      <c r="I1068" s="166" t="str">
        <f>IFERROR(IF(CEILING($H1068*I1053,1)=0,"",CEILING($H1068*I1053,1)),"")</f>
        <v/>
      </c>
      <c r="J1068" s="145" t="str">
        <f t="shared" ref="J1068:R1068" si="2107">IFERROR(IF(CEILING($H1068*J1053,1)=0,"",CEILING($H1068*J1053,1)),"")</f>
        <v/>
      </c>
      <c r="K1068" s="145" t="str">
        <f t="shared" si="2107"/>
        <v/>
      </c>
      <c r="L1068" s="145" t="str">
        <f t="shared" ref="L1068" si="2108">IFERROR(IF(CEILING($H1068*L1053,1)=0,"",CEILING($H1068*L1053,1)),"")</f>
        <v/>
      </c>
      <c r="M1068" s="145" t="str">
        <f t="shared" si="2107"/>
        <v/>
      </c>
      <c r="N1068" s="145" t="str">
        <f t="shared" si="2107"/>
        <v/>
      </c>
      <c r="O1068" s="145" t="str">
        <f t="shared" si="2107"/>
        <v/>
      </c>
      <c r="P1068" s="145">
        <f t="shared" si="2107"/>
        <v>4</v>
      </c>
      <c r="Q1068" s="145">
        <f t="shared" si="2107"/>
        <v>1</v>
      </c>
      <c r="R1068" s="167">
        <f t="shared" si="2107"/>
        <v>1</v>
      </c>
    </row>
    <row r="1069" spans="1:19" x14ac:dyDescent="0.2">
      <c r="A1069" s="118">
        <v>12</v>
      </c>
      <c r="B1069" s="75">
        <v>1043</v>
      </c>
      <c r="C1069" s="143"/>
      <c r="D1069" s="144" t="s">
        <v>167</v>
      </c>
      <c r="E1069" s="153">
        <f t="shared" si="2089"/>
        <v>30</v>
      </c>
      <c r="F1069" s="153">
        <f t="shared" si="2090"/>
        <v>1</v>
      </c>
      <c r="G1069" s="145">
        <f t="shared" si="2083"/>
        <v>7.2</v>
      </c>
      <c r="H1069" s="160">
        <f t="shared" si="2086"/>
        <v>7.2</v>
      </c>
      <c r="I1069" s="166" t="str">
        <f>IFERROR(IF(CEILING($H1069*I1053,1)=0,"",CEILING($H1069*I1053,1)),"")</f>
        <v/>
      </c>
      <c r="J1069" s="145" t="str">
        <f t="shared" ref="J1069:R1069" si="2109">IFERROR(IF(CEILING($H1069*J1053,1)=0,"",CEILING($H1069*J1053,1)),"")</f>
        <v/>
      </c>
      <c r="K1069" s="145" t="str">
        <f t="shared" si="2109"/>
        <v/>
      </c>
      <c r="L1069" s="145" t="str">
        <f t="shared" ref="L1069" si="2110">IFERROR(IF(CEILING($H1069*L1053,1)=0,"",CEILING($H1069*L1053,1)),"")</f>
        <v/>
      </c>
      <c r="M1069" s="145" t="str">
        <f t="shared" si="2109"/>
        <v/>
      </c>
      <c r="N1069" s="145" t="str">
        <f t="shared" si="2109"/>
        <v/>
      </c>
      <c r="O1069" s="145" t="str">
        <f t="shared" si="2109"/>
        <v/>
      </c>
      <c r="P1069" s="145">
        <f t="shared" si="2109"/>
        <v>7</v>
      </c>
      <c r="Q1069" s="145">
        <f t="shared" si="2109"/>
        <v>1</v>
      </c>
      <c r="R1069" s="167">
        <f t="shared" si="2109"/>
        <v>2</v>
      </c>
    </row>
    <row r="1070" spans="1:19" x14ac:dyDescent="0.2">
      <c r="A1070" s="118">
        <v>13</v>
      </c>
      <c r="B1070" s="75">
        <v>1044</v>
      </c>
      <c r="C1070" s="143"/>
      <c r="D1070" s="144" t="s">
        <v>168</v>
      </c>
      <c r="E1070" s="153">
        <f t="shared" si="2089"/>
        <v>30</v>
      </c>
      <c r="F1070" s="153">
        <f t="shared" si="2090"/>
        <v>1</v>
      </c>
      <c r="G1070" s="145">
        <f t="shared" si="2083"/>
        <v>3.6</v>
      </c>
      <c r="H1070" s="160">
        <f t="shared" si="2086"/>
        <v>3.6</v>
      </c>
      <c r="I1070" s="166" t="str">
        <f>IFERROR(IF(CEILING($H1070*I1053,1)=0,"",CEILING($H1070*I1053,1)),"")</f>
        <v/>
      </c>
      <c r="J1070" s="145" t="str">
        <f t="shared" ref="J1070:R1070" si="2111">IFERROR(IF(CEILING($H1070*J1053,1)=0,"",CEILING($H1070*J1053,1)),"")</f>
        <v/>
      </c>
      <c r="K1070" s="145" t="str">
        <f t="shared" si="2111"/>
        <v/>
      </c>
      <c r="L1070" s="145" t="str">
        <f t="shared" ref="L1070" si="2112">IFERROR(IF(CEILING($H1070*L1053,1)=0,"",CEILING($H1070*L1053,1)),"")</f>
        <v/>
      </c>
      <c r="M1070" s="145" t="str">
        <f t="shared" si="2111"/>
        <v/>
      </c>
      <c r="N1070" s="145" t="str">
        <f t="shared" si="2111"/>
        <v/>
      </c>
      <c r="O1070" s="145" t="str">
        <f t="shared" si="2111"/>
        <v/>
      </c>
      <c r="P1070" s="145">
        <f t="shared" si="2111"/>
        <v>4</v>
      </c>
      <c r="Q1070" s="145">
        <f t="shared" si="2111"/>
        <v>1</v>
      </c>
      <c r="R1070" s="167">
        <f t="shared" si="2111"/>
        <v>1</v>
      </c>
    </row>
    <row r="1071" spans="1:19" x14ac:dyDescent="0.2">
      <c r="A1071" s="118">
        <v>14</v>
      </c>
      <c r="B1071" s="75">
        <v>1045</v>
      </c>
      <c r="C1071" s="143"/>
      <c r="D1071" s="144" t="s">
        <v>169</v>
      </c>
      <c r="E1071" s="153">
        <f t="shared" si="2089"/>
        <v>30</v>
      </c>
      <c r="F1071" s="153">
        <f t="shared" si="2090"/>
        <v>1</v>
      </c>
      <c r="G1071" s="145">
        <f t="shared" si="2083"/>
        <v>14.4</v>
      </c>
      <c r="H1071" s="160">
        <f t="shared" si="2086"/>
        <v>14.4</v>
      </c>
      <c r="I1071" s="166" t="str">
        <f>IFERROR(IF(CEILING($H1071*I1053,1)=0,"",CEILING($H1071*I1053,1)),"")</f>
        <v/>
      </c>
      <c r="J1071" s="145" t="str">
        <f t="shared" ref="J1071:R1071" si="2113">IFERROR(IF(CEILING($H1071*J1053,1)=0,"",CEILING($H1071*J1053,1)),"")</f>
        <v/>
      </c>
      <c r="K1071" s="145" t="str">
        <f t="shared" si="2113"/>
        <v/>
      </c>
      <c r="L1071" s="145" t="str">
        <f t="shared" ref="L1071" si="2114">IFERROR(IF(CEILING($H1071*L1053,1)=0,"",CEILING($H1071*L1053,1)),"")</f>
        <v/>
      </c>
      <c r="M1071" s="145" t="str">
        <f t="shared" si="2113"/>
        <v/>
      </c>
      <c r="N1071" s="145" t="str">
        <f t="shared" si="2113"/>
        <v/>
      </c>
      <c r="O1071" s="145" t="str">
        <f t="shared" si="2113"/>
        <v/>
      </c>
      <c r="P1071" s="145">
        <f t="shared" si="2113"/>
        <v>13</v>
      </c>
      <c r="Q1071" s="145">
        <f t="shared" si="2113"/>
        <v>2</v>
      </c>
      <c r="R1071" s="167">
        <f t="shared" si="2113"/>
        <v>3</v>
      </c>
    </row>
    <row r="1072" spans="1:19" x14ac:dyDescent="0.2">
      <c r="A1072" s="118">
        <v>15</v>
      </c>
      <c r="B1072" s="75">
        <v>1046</v>
      </c>
      <c r="C1072" s="143"/>
      <c r="D1072" s="144" t="s">
        <v>170</v>
      </c>
      <c r="E1072" s="153">
        <f t="shared" si="2089"/>
        <v>30</v>
      </c>
      <c r="F1072" s="153">
        <f t="shared" si="2090"/>
        <v>1</v>
      </c>
      <c r="G1072" s="145">
        <f t="shared" si="2083"/>
        <v>4.8</v>
      </c>
      <c r="H1072" s="160">
        <f t="shared" si="2086"/>
        <v>4.8</v>
      </c>
      <c r="I1072" s="166" t="str">
        <f>IFERROR(IF(CEILING($H1072*I1053,1)=0,"",CEILING($H1072*I1053,1)),"")</f>
        <v/>
      </c>
      <c r="J1072" s="145" t="str">
        <f t="shared" ref="J1072:R1072" si="2115">IFERROR(IF(CEILING($H1072*J1053,1)=0,"",CEILING($H1072*J1053,1)),"")</f>
        <v/>
      </c>
      <c r="K1072" s="145" t="str">
        <f t="shared" si="2115"/>
        <v/>
      </c>
      <c r="L1072" s="145" t="str">
        <f t="shared" ref="L1072" si="2116">IFERROR(IF(CEILING($H1072*L1053,1)=0,"",CEILING($H1072*L1053,1)),"")</f>
        <v/>
      </c>
      <c r="M1072" s="145" t="str">
        <f t="shared" si="2115"/>
        <v/>
      </c>
      <c r="N1072" s="145" t="str">
        <f t="shared" si="2115"/>
        <v/>
      </c>
      <c r="O1072" s="145" t="str">
        <f t="shared" si="2115"/>
        <v/>
      </c>
      <c r="P1072" s="145">
        <f t="shared" si="2115"/>
        <v>5</v>
      </c>
      <c r="Q1072" s="145">
        <f t="shared" si="2115"/>
        <v>1</v>
      </c>
      <c r="R1072" s="167">
        <f t="shared" si="2115"/>
        <v>1</v>
      </c>
    </row>
    <row r="1073" spans="1:18" x14ac:dyDescent="0.2">
      <c r="A1073" s="118">
        <v>16</v>
      </c>
      <c r="B1073" s="75">
        <v>1047</v>
      </c>
      <c r="C1073" s="143"/>
      <c r="D1073" s="144" t="s">
        <v>171</v>
      </c>
      <c r="E1073" s="153">
        <f t="shared" si="2089"/>
        <v>30</v>
      </c>
      <c r="F1073" s="153">
        <f t="shared" si="2090"/>
        <v>1</v>
      </c>
      <c r="G1073" s="145">
        <f t="shared" si="2083"/>
        <v>14.4</v>
      </c>
      <c r="H1073" s="160">
        <f t="shared" si="2086"/>
        <v>14.4</v>
      </c>
      <c r="I1073" s="166" t="str">
        <f t="shared" ref="I1073:R1073" si="2117">IFERROR(IF(CEILING($H1073*I1053,1)=0,"",CEILING($H1073*I1053,1)),"")</f>
        <v/>
      </c>
      <c r="J1073" s="145" t="str">
        <f t="shared" si="2117"/>
        <v/>
      </c>
      <c r="K1073" s="145" t="str">
        <f t="shared" si="2117"/>
        <v/>
      </c>
      <c r="L1073" s="145" t="str">
        <f t="shared" ref="L1073" si="2118">IFERROR(IF(CEILING($H1073*L1053,1)=0,"",CEILING($H1073*L1053,1)),"")</f>
        <v/>
      </c>
      <c r="M1073" s="145" t="str">
        <f t="shared" si="2117"/>
        <v/>
      </c>
      <c r="N1073" s="145" t="str">
        <f t="shared" si="2117"/>
        <v/>
      </c>
      <c r="O1073" s="145" t="str">
        <f t="shared" si="2117"/>
        <v/>
      </c>
      <c r="P1073" s="145">
        <f t="shared" si="2117"/>
        <v>13</v>
      </c>
      <c r="Q1073" s="145">
        <f t="shared" si="2117"/>
        <v>2</v>
      </c>
      <c r="R1073" s="167">
        <f t="shared" si="2117"/>
        <v>3</v>
      </c>
    </row>
    <row r="1074" spans="1:18" x14ac:dyDescent="0.2">
      <c r="A1074" s="118">
        <v>17</v>
      </c>
      <c r="B1074" s="75">
        <v>1048</v>
      </c>
      <c r="C1074" s="143"/>
      <c r="D1074" s="144" t="s">
        <v>172</v>
      </c>
      <c r="E1074" s="153">
        <f t="shared" si="2089"/>
        <v>30</v>
      </c>
      <c r="F1074" s="153">
        <f t="shared" si="2090"/>
        <v>1</v>
      </c>
      <c r="G1074" s="145">
        <f t="shared" si="2083"/>
        <v>4.8</v>
      </c>
      <c r="H1074" s="160">
        <f t="shared" si="2086"/>
        <v>4.8</v>
      </c>
      <c r="I1074" s="166" t="str">
        <f t="shared" ref="I1074:R1074" si="2119">IFERROR(IF(CEILING($H1074*I1053,1)=0,"",CEILING($H1074*I1053,1)),"")</f>
        <v/>
      </c>
      <c r="J1074" s="145" t="str">
        <f t="shared" si="2119"/>
        <v/>
      </c>
      <c r="K1074" s="145" t="str">
        <f t="shared" si="2119"/>
        <v/>
      </c>
      <c r="L1074" s="145" t="str">
        <f t="shared" ref="L1074" si="2120">IFERROR(IF(CEILING($H1074*L1053,1)=0,"",CEILING($H1074*L1053,1)),"")</f>
        <v/>
      </c>
      <c r="M1074" s="145" t="str">
        <f t="shared" si="2119"/>
        <v/>
      </c>
      <c r="N1074" s="145" t="str">
        <f t="shared" si="2119"/>
        <v/>
      </c>
      <c r="O1074" s="145" t="str">
        <f t="shared" si="2119"/>
        <v/>
      </c>
      <c r="P1074" s="145">
        <f t="shared" si="2119"/>
        <v>5</v>
      </c>
      <c r="Q1074" s="145">
        <f t="shared" si="2119"/>
        <v>1</v>
      </c>
      <c r="R1074" s="167">
        <f t="shared" si="2119"/>
        <v>1</v>
      </c>
    </row>
    <row r="1075" spans="1:18" x14ac:dyDescent="0.2">
      <c r="A1075" s="118">
        <v>18</v>
      </c>
      <c r="B1075" s="75">
        <v>1049</v>
      </c>
      <c r="C1075" s="143"/>
      <c r="D1075" s="144" t="s">
        <v>173</v>
      </c>
      <c r="E1075" s="153">
        <f t="shared" si="2089"/>
        <v>30</v>
      </c>
      <c r="F1075" s="153">
        <f t="shared" si="2090"/>
        <v>1</v>
      </c>
      <c r="G1075" s="145">
        <f t="shared" si="2083"/>
        <v>24</v>
      </c>
      <c r="H1075" s="160">
        <f t="shared" si="2086"/>
        <v>24</v>
      </c>
      <c r="I1075" s="166" t="str">
        <f t="shared" ref="I1075:R1075" si="2121">IFERROR(IF(CEILING($H1075*I1053,1)=0,"",CEILING($H1075*I1053,1)),"")</f>
        <v/>
      </c>
      <c r="J1075" s="145" t="str">
        <f t="shared" si="2121"/>
        <v/>
      </c>
      <c r="K1075" s="145" t="str">
        <f t="shared" si="2121"/>
        <v/>
      </c>
      <c r="L1075" s="145" t="str">
        <f t="shared" ref="L1075" si="2122">IFERROR(IF(CEILING($H1075*L1053,1)=0,"",CEILING($H1075*L1053,1)),"")</f>
        <v/>
      </c>
      <c r="M1075" s="145" t="str">
        <f t="shared" si="2121"/>
        <v/>
      </c>
      <c r="N1075" s="145" t="str">
        <f t="shared" si="2121"/>
        <v/>
      </c>
      <c r="O1075" s="145" t="str">
        <f t="shared" si="2121"/>
        <v/>
      </c>
      <c r="P1075" s="145">
        <f t="shared" si="2121"/>
        <v>22</v>
      </c>
      <c r="Q1075" s="145">
        <f t="shared" si="2121"/>
        <v>3</v>
      </c>
      <c r="R1075" s="167">
        <f t="shared" si="2121"/>
        <v>5</v>
      </c>
    </row>
    <row r="1076" spans="1:18" x14ac:dyDescent="0.2">
      <c r="A1076" s="118">
        <v>19</v>
      </c>
      <c r="B1076" s="75">
        <v>1050</v>
      </c>
      <c r="C1076" s="143"/>
      <c r="D1076" s="144" t="s">
        <v>174</v>
      </c>
      <c r="E1076" s="153">
        <f t="shared" si="2089"/>
        <v>30</v>
      </c>
      <c r="F1076" s="153">
        <f t="shared" si="2090"/>
        <v>1</v>
      </c>
      <c r="G1076" s="145">
        <f t="shared" si="2083"/>
        <v>4.8</v>
      </c>
      <c r="H1076" s="160">
        <f t="shared" si="2086"/>
        <v>4.8</v>
      </c>
      <c r="I1076" s="166" t="str">
        <f t="shared" ref="I1076:R1076" si="2123">IFERROR(IF(CEILING($H1076*I1053,1)=0,"",CEILING($H1076*I1053,1)),"")</f>
        <v/>
      </c>
      <c r="J1076" s="145" t="str">
        <f t="shared" si="2123"/>
        <v/>
      </c>
      <c r="K1076" s="145" t="str">
        <f t="shared" si="2123"/>
        <v/>
      </c>
      <c r="L1076" s="145" t="str">
        <f t="shared" ref="L1076" si="2124">IFERROR(IF(CEILING($H1076*L1053,1)=0,"",CEILING($H1076*L1053,1)),"")</f>
        <v/>
      </c>
      <c r="M1076" s="145" t="str">
        <f t="shared" si="2123"/>
        <v/>
      </c>
      <c r="N1076" s="145" t="str">
        <f t="shared" si="2123"/>
        <v/>
      </c>
      <c r="O1076" s="145" t="str">
        <f t="shared" si="2123"/>
        <v/>
      </c>
      <c r="P1076" s="145">
        <f t="shared" si="2123"/>
        <v>5</v>
      </c>
      <c r="Q1076" s="145">
        <f t="shared" si="2123"/>
        <v>1</v>
      </c>
      <c r="R1076" s="167">
        <f t="shared" si="2123"/>
        <v>1</v>
      </c>
    </row>
    <row r="1077" spans="1:18" x14ac:dyDescent="0.2">
      <c r="A1077" s="118">
        <v>20</v>
      </c>
      <c r="B1077" s="75">
        <v>1051</v>
      </c>
      <c r="C1077" s="143"/>
      <c r="D1077" s="144" t="s">
        <v>175</v>
      </c>
      <c r="E1077" s="153">
        <f t="shared" si="2089"/>
        <v>30</v>
      </c>
      <c r="F1077" s="153">
        <f t="shared" si="2090"/>
        <v>1</v>
      </c>
      <c r="G1077" s="145">
        <f t="shared" si="2083"/>
        <v>9.6</v>
      </c>
      <c r="H1077" s="160">
        <f t="shared" si="2086"/>
        <v>9.6</v>
      </c>
      <c r="I1077" s="166" t="str">
        <f t="shared" ref="I1077:R1077" si="2125">IFERROR(IF(CEILING($H1077*I1053,1)=0,"",CEILING($H1077*I1053,1)),"")</f>
        <v/>
      </c>
      <c r="J1077" s="145" t="str">
        <f t="shared" si="2125"/>
        <v/>
      </c>
      <c r="K1077" s="145" t="str">
        <f t="shared" si="2125"/>
        <v/>
      </c>
      <c r="L1077" s="145" t="str">
        <f t="shared" ref="L1077" si="2126">IFERROR(IF(CEILING($H1077*L1053,1)=0,"",CEILING($H1077*L1053,1)),"")</f>
        <v/>
      </c>
      <c r="M1077" s="145" t="str">
        <f t="shared" si="2125"/>
        <v/>
      </c>
      <c r="N1077" s="145" t="str">
        <f t="shared" si="2125"/>
        <v/>
      </c>
      <c r="O1077" s="145" t="str">
        <f t="shared" si="2125"/>
        <v/>
      </c>
      <c r="P1077" s="145">
        <f t="shared" si="2125"/>
        <v>9</v>
      </c>
      <c r="Q1077" s="145">
        <f t="shared" si="2125"/>
        <v>1</v>
      </c>
      <c r="R1077" s="167">
        <f t="shared" si="2125"/>
        <v>2</v>
      </c>
    </row>
    <row r="1078" spans="1:18" x14ac:dyDescent="0.2">
      <c r="A1078" s="118">
        <v>21</v>
      </c>
      <c r="B1078" s="75">
        <v>1052</v>
      </c>
      <c r="C1078" s="143"/>
      <c r="D1078" s="144" t="s">
        <v>176</v>
      </c>
      <c r="E1078" s="153">
        <f t="shared" si="2089"/>
        <v>30</v>
      </c>
      <c r="F1078" s="153">
        <f t="shared" si="2090"/>
        <v>1</v>
      </c>
      <c r="G1078" s="145">
        <f t="shared" si="2083"/>
        <v>24</v>
      </c>
      <c r="H1078" s="160">
        <f t="shared" si="2086"/>
        <v>24</v>
      </c>
      <c r="I1078" s="166" t="str">
        <f t="shared" ref="I1078:R1078" si="2127">IFERROR(IF(CEILING($H1078*I1053,1)=0,"",CEILING($H1078*I1053,1)),"")</f>
        <v/>
      </c>
      <c r="J1078" s="145" t="str">
        <f t="shared" si="2127"/>
        <v/>
      </c>
      <c r="K1078" s="145" t="str">
        <f t="shared" si="2127"/>
        <v/>
      </c>
      <c r="L1078" s="145" t="str">
        <f t="shared" ref="L1078" si="2128">IFERROR(IF(CEILING($H1078*L1053,1)=0,"",CEILING($H1078*L1053,1)),"")</f>
        <v/>
      </c>
      <c r="M1078" s="145" t="str">
        <f t="shared" si="2127"/>
        <v/>
      </c>
      <c r="N1078" s="145" t="str">
        <f t="shared" si="2127"/>
        <v/>
      </c>
      <c r="O1078" s="145" t="str">
        <f t="shared" si="2127"/>
        <v/>
      </c>
      <c r="P1078" s="145">
        <f t="shared" si="2127"/>
        <v>22</v>
      </c>
      <c r="Q1078" s="145">
        <f t="shared" si="2127"/>
        <v>3</v>
      </c>
      <c r="R1078" s="167">
        <f t="shared" si="2127"/>
        <v>5</v>
      </c>
    </row>
    <row r="1079" spans="1:18" x14ac:dyDescent="0.2">
      <c r="A1079" s="118">
        <v>22</v>
      </c>
      <c r="B1079" s="75">
        <v>1053</v>
      </c>
      <c r="C1079" s="143"/>
      <c r="D1079" s="144" t="s">
        <v>177</v>
      </c>
      <c r="E1079" s="153">
        <f t="shared" si="2089"/>
        <v>30</v>
      </c>
      <c r="F1079" s="153">
        <f t="shared" si="2090"/>
        <v>1</v>
      </c>
      <c r="G1079" s="145">
        <f t="shared" si="2083"/>
        <v>4.8</v>
      </c>
      <c r="H1079" s="160">
        <f t="shared" si="2086"/>
        <v>4.8</v>
      </c>
      <c r="I1079" s="166" t="str">
        <f t="shared" ref="I1079:R1079" si="2129">IFERROR(IF(CEILING($H1079*I1053,1)=0,"",CEILING($H1079*I1053,1)),"")</f>
        <v/>
      </c>
      <c r="J1079" s="145" t="str">
        <f t="shared" si="2129"/>
        <v/>
      </c>
      <c r="K1079" s="145" t="str">
        <f t="shared" si="2129"/>
        <v/>
      </c>
      <c r="L1079" s="145" t="str">
        <f t="shared" ref="L1079" si="2130">IFERROR(IF(CEILING($H1079*L1053,1)=0,"",CEILING($H1079*L1053,1)),"")</f>
        <v/>
      </c>
      <c r="M1079" s="145" t="str">
        <f t="shared" si="2129"/>
        <v/>
      </c>
      <c r="N1079" s="145" t="str">
        <f t="shared" si="2129"/>
        <v/>
      </c>
      <c r="O1079" s="145" t="str">
        <f t="shared" si="2129"/>
        <v/>
      </c>
      <c r="P1079" s="145">
        <f t="shared" si="2129"/>
        <v>5</v>
      </c>
      <c r="Q1079" s="145">
        <f t="shared" si="2129"/>
        <v>1</v>
      </c>
      <c r="R1079" s="167">
        <f t="shared" si="2129"/>
        <v>1</v>
      </c>
    </row>
    <row r="1080" spans="1:18" x14ac:dyDescent="0.2">
      <c r="A1080" s="118">
        <v>23</v>
      </c>
      <c r="B1080" s="75">
        <v>1054</v>
      </c>
      <c r="C1080" s="143"/>
      <c r="D1080" s="144" t="s">
        <v>178</v>
      </c>
      <c r="E1080" s="153">
        <f t="shared" si="2089"/>
        <v>30</v>
      </c>
      <c r="F1080" s="153">
        <f t="shared" si="2090"/>
        <v>1</v>
      </c>
      <c r="G1080" s="145">
        <f t="shared" si="2083"/>
        <v>4.8</v>
      </c>
      <c r="H1080" s="160">
        <f t="shared" si="2086"/>
        <v>4.8</v>
      </c>
      <c r="I1080" s="166" t="str">
        <f t="shared" ref="I1080:R1080" si="2131">IFERROR(IF(CEILING($H1080*I1053,1)=0,"",CEILING($H1080*I1053,1)),"")</f>
        <v/>
      </c>
      <c r="J1080" s="145" t="str">
        <f t="shared" si="2131"/>
        <v/>
      </c>
      <c r="K1080" s="145" t="str">
        <f t="shared" si="2131"/>
        <v/>
      </c>
      <c r="L1080" s="145" t="str">
        <f t="shared" ref="L1080" si="2132">IFERROR(IF(CEILING($H1080*L1053,1)=0,"",CEILING($H1080*L1053,1)),"")</f>
        <v/>
      </c>
      <c r="M1080" s="145" t="str">
        <f t="shared" si="2131"/>
        <v/>
      </c>
      <c r="N1080" s="145" t="str">
        <f t="shared" si="2131"/>
        <v/>
      </c>
      <c r="O1080" s="145" t="str">
        <f t="shared" si="2131"/>
        <v/>
      </c>
      <c r="P1080" s="145">
        <f t="shared" si="2131"/>
        <v>5</v>
      </c>
      <c r="Q1080" s="145">
        <f t="shared" si="2131"/>
        <v>1</v>
      </c>
      <c r="R1080" s="167">
        <f t="shared" si="2131"/>
        <v>1</v>
      </c>
    </row>
    <row r="1081" spans="1:18" x14ac:dyDescent="0.2">
      <c r="A1081" s="118">
        <v>24</v>
      </c>
      <c r="B1081" s="75">
        <v>1055</v>
      </c>
      <c r="C1081" s="143"/>
      <c r="D1081" s="144" t="s">
        <v>179</v>
      </c>
      <c r="E1081" s="153">
        <f t="shared" si="2089"/>
        <v>30</v>
      </c>
      <c r="F1081" s="153">
        <f t="shared" si="2090"/>
        <v>1</v>
      </c>
      <c r="G1081" s="145">
        <f t="shared" si="2083"/>
        <v>24</v>
      </c>
      <c r="H1081" s="160">
        <f t="shared" si="2086"/>
        <v>24</v>
      </c>
      <c r="I1081" s="166" t="str">
        <f t="shared" ref="I1081:R1081" si="2133">IFERROR(IF(CEILING($H1081*I1053,1)=0,"",CEILING($H1081*I1053,1)),"")</f>
        <v/>
      </c>
      <c r="J1081" s="145" t="str">
        <f t="shared" si="2133"/>
        <v/>
      </c>
      <c r="K1081" s="145" t="str">
        <f t="shared" si="2133"/>
        <v/>
      </c>
      <c r="L1081" s="145" t="str">
        <f t="shared" ref="L1081" si="2134">IFERROR(IF(CEILING($H1081*L1053,1)=0,"",CEILING($H1081*L1053,1)),"")</f>
        <v/>
      </c>
      <c r="M1081" s="145" t="str">
        <f t="shared" si="2133"/>
        <v/>
      </c>
      <c r="N1081" s="145" t="str">
        <f t="shared" si="2133"/>
        <v/>
      </c>
      <c r="O1081" s="145" t="str">
        <f t="shared" si="2133"/>
        <v/>
      </c>
      <c r="P1081" s="145">
        <f t="shared" si="2133"/>
        <v>22</v>
      </c>
      <c r="Q1081" s="145">
        <f t="shared" si="2133"/>
        <v>3</v>
      </c>
      <c r="R1081" s="167">
        <f t="shared" si="2133"/>
        <v>5</v>
      </c>
    </row>
    <row r="1082" spans="1:18" x14ac:dyDescent="0.2">
      <c r="A1082" s="118">
        <v>25</v>
      </c>
      <c r="B1082" s="75">
        <v>1056</v>
      </c>
      <c r="C1082" s="143"/>
      <c r="D1082" s="144" t="s">
        <v>180</v>
      </c>
      <c r="E1082" s="153">
        <f t="shared" si="2089"/>
        <v>30</v>
      </c>
      <c r="F1082" s="153">
        <f t="shared" si="2090"/>
        <v>1</v>
      </c>
      <c r="G1082" s="145">
        <f t="shared" si="2083"/>
        <v>9.6</v>
      </c>
      <c r="H1082" s="160">
        <f t="shared" si="2086"/>
        <v>9.6</v>
      </c>
      <c r="I1082" s="166" t="str">
        <f t="shared" ref="I1082:R1082" si="2135">IFERROR(IF(CEILING($H1082*I1053,1)=0,"",CEILING($H1082*I1053,1)),"")</f>
        <v/>
      </c>
      <c r="J1082" s="145" t="str">
        <f t="shared" si="2135"/>
        <v/>
      </c>
      <c r="K1082" s="145" t="str">
        <f t="shared" si="2135"/>
        <v/>
      </c>
      <c r="L1082" s="145" t="str">
        <f t="shared" ref="L1082" si="2136">IFERROR(IF(CEILING($H1082*L1053,1)=0,"",CEILING($H1082*L1053,1)),"")</f>
        <v/>
      </c>
      <c r="M1082" s="145" t="str">
        <f t="shared" si="2135"/>
        <v/>
      </c>
      <c r="N1082" s="145" t="str">
        <f t="shared" si="2135"/>
        <v/>
      </c>
      <c r="O1082" s="145" t="str">
        <f t="shared" si="2135"/>
        <v/>
      </c>
      <c r="P1082" s="145">
        <f t="shared" si="2135"/>
        <v>9</v>
      </c>
      <c r="Q1082" s="145">
        <f t="shared" si="2135"/>
        <v>1</v>
      </c>
      <c r="R1082" s="167">
        <f t="shared" si="2135"/>
        <v>2</v>
      </c>
    </row>
    <row r="1083" spans="1:18" x14ac:dyDescent="0.2">
      <c r="A1083" s="118">
        <v>26</v>
      </c>
      <c r="B1083" s="75">
        <v>1057</v>
      </c>
      <c r="C1083" s="143"/>
      <c r="D1083" s="144" t="s">
        <v>181</v>
      </c>
      <c r="E1083" s="153">
        <f t="shared" si="2089"/>
        <v>30</v>
      </c>
      <c r="F1083" s="153">
        <f t="shared" si="2090"/>
        <v>1</v>
      </c>
      <c r="G1083" s="145">
        <f t="shared" si="2083"/>
        <v>14.4</v>
      </c>
      <c r="H1083" s="160">
        <f t="shared" si="2086"/>
        <v>14.4</v>
      </c>
      <c r="I1083" s="166" t="str">
        <f t="shared" ref="I1083:R1083" si="2137">IFERROR(IF(CEILING($H1083*I1053,1)=0,"",CEILING($H1083*I1053,1)),"")</f>
        <v/>
      </c>
      <c r="J1083" s="145" t="str">
        <f t="shared" si="2137"/>
        <v/>
      </c>
      <c r="K1083" s="145" t="str">
        <f t="shared" si="2137"/>
        <v/>
      </c>
      <c r="L1083" s="145" t="str">
        <f t="shared" ref="L1083" si="2138">IFERROR(IF(CEILING($H1083*L1053,1)=0,"",CEILING($H1083*L1053,1)),"")</f>
        <v/>
      </c>
      <c r="M1083" s="145" t="str">
        <f t="shared" si="2137"/>
        <v/>
      </c>
      <c r="N1083" s="145" t="str">
        <f t="shared" si="2137"/>
        <v/>
      </c>
      <c r="O1083" s="145" t="str">
        <f t="shared" si="2137"/>
        <v/>
      </c>
      <c r="P1083" s="145">
        <f t="shared" si="2137"/>
        <v>13</v>
      </c>
      <c r="Q1083" s="145">
        <f t="shared" si="2137"/>
        <v>2</v>
      </c>
      <c r="R1083" s="167">
        <f t="shared" si="2137"/>
        <v>3</v>
      </c>
    </row>
    <row r="1084" spans="1:18" x14ac:dyDescent="0.2">
      <c r="A1084" s="118">
        <v>27</v>
      </c>
      <c r="B1084" s="75">
        <v>1058</v>
      </c>
      <c r="C1084" s="143"/>
      <c r="D1084" s="144" t="s">
        <v>182</v>
      </c>
      <c r="E1084" s="153">
        <f t="shared" si="2089"/>
        <v>30</v>
      </c>
      <c r="F1084" s="153">
        <f t="shared" si="2090"/>
        <v>1</v>
      </c>
      <c r="G1084" s="145">
        <f t="shared" si="2083"/>
        <v>24</v>
      </c>
      <c r="H1084" s="160">
        <f t="shared" si="2086"/>
        <v>24</v>
      </c>
      <c r="I1084" s="166" t="str">
        <f t="shared" ref="I1084:R1084" si="2139">IFERROR(IF(CEILING($H1084*I1053,1)=0,"",CEILING($H1084*I1053,1)),"")</f>
        <v/>
      </c>
      <c r="J1084" s="145" t="str">
        <f t="shared" si="2139"/>
        <v/>
      </c>
      <c r="K1084" s="145" t="str">
        <f t="shared" si="2139"/>
        <v/>
      </c>
      <c r="L1084" s="145" t="str">
        <f t="shared" ref="L1084" si="2140">IFERROR(IF(CEILING($H1084*L1053,1)=0,"",CEILING($H1084*L1053,1)),"")</f>
        <v/>
      </c>
      <c r="M1084" s="145" t="str">
        <f t="shared" si="2139"/>
        <v/>
      </c>
      <c r="N1084" s="145" t="str">
        <f t="shared" si="2139"/>
        <v/>
      </c>
      <c r="O1084" s="145" t="str">
        <f t="shared" si="2139"/>
        <v/>
      </c>
      <c r="P1084" s="145">
        <f t="shared" si="2139"/>
        <v>22</v>
      </c>
      <c r="Q1084" s="145">
        <f t="shared" si="2139"/>
        <v>3</v>
      </c>
      <c r="R1084" s="167">
        <f t="shared" si="2139"/>
        <v>5</v>
      </c>
    </row>
    <row r="1085" spans="1:18" x14ac:dyDescent="0.2">
      <c r="A1085" s="118">
        <v>28</v>
      </c>
      <c r="B1085" s="75">
        <v>1059</v>
      </c>
      <c r="C1085" s="143"/>
      <c r="D1085" s="144" t="s">
        <v>183</v>
      </c>
      <c r="E1085" s="153">
        <f t="shared" si="2089"/>
        <v>30</v>
      </c>
      <c r="F1085" s="153">
        <f t="shared" si="2090"/>
        <v>1</v>
      </c>
      <c r="G1085" s="145">
        <f t="shared" si="2083"/>
        <v>6</v>
      </c>
      <c r="H1085" s="160">
        <f t="shared" si="2086"/>
        <v>6</v>
      </c>
      <c r="I1085" s="166" t="str">
        <f t="shared" ref="I1085:R1085" si="2141">IFERROR(IF(CEILING($H1085*I1053,1)=0,"",CEILING($H1085*I1053,1)),"")</f>
        <v/>
      </c>
      <c r="J1085" s="145" t="str">
        <f t="shared" si="2141"/>
        <v/>
      </c>
      <c r="K1085" s="145" t="str">
        <f t="shared" si="2141"/>
        <v/>
      </c>
      <c r="L1085" s="145" t="str">
        <f t="shared" ref="L1085" si="2142">IFERROR(IF(CEILING($H1085*L1053,1)=0,"",CEILING($H1085*L1053,1)),"")</f>
        <v/>
      </c>
      <c r="M1085" s="145" t="str">
        <f t="shared" si="2141"/>
        <v/>
      </c>
      <c r="N1085" s="145" t="str">
        <f t="shared" si="2141"/>
        <v/>
      </c>
      <c r="O1085" s="145" t="str">
        <f t="shared" si="2141"/>
        <v/>
      </c>
      <c r="P1085" s="145">
        <f t="shared" si="2141"/>
        <v>6</v>
      </c>
      <c r="Q1085" s="145">
        <f t="shared" si="2141"/>
        <v>1</v>
      </c>
      <c r="R1085" s="167">
        <f t="shared" si="2141"/>
        <v>2</v>
      </c>
    </row>
    <row r="1086" spans="1:18" x14ac:dyDescent="0.2">
      <c r="A1086" s="118">
        <v>29</v>
      </c>
      <c r="B1086" s="75">
        <v>1060</v>
      </c>
      <c r="C1086" s="143"/>
      <c r="D1086" s="144" t="s">
        <v>184</v>
      </c>
      <c r="E1086" s="153">
        <f t="shared" si="2089"/>
        <v>30</v>
      </c>
      <c r="F1086" s="153">
        <f t="shared" si="2090"/>
        <v>1</v>
      </c>
      <c r="G1086" s="145">
        <f t="shared" si="2083"/>
        <v>14.4</v>
      </c>
      <c r="H1086" s="160">
        <f t="shared" si="2086"/>
        <v>14.4</v>
      </c>
      <c r="I1086" s="166" t="str">
        <f t="shared" ref="I1086:R1086" si="2143">IFERROR(IF(CEILING($H1086*I1053,1)=0,"",CEILING($H1086*I1053,1)),"")</f>
        <v/>
      </c>
      <c r="J1086" s="145" t="str">
        <f t="shared" si="2143"/>
        <v/>
      </c>
      <c r="K1086" s="145" t="str">
        <f t="shared" si="2143"/>
        <v/>
      </c>
      <c r="L1086" s="145" t="str">
        <f t="shared" ref="L1086" si="2144">IFERROR(IF(CEILING($H1086*L1053,1)=0,"",CEILING($H1086*L1053,1)),"")</f>
        <v/>
      </c>
      <c r="M1086" s="145" t="str">
        <f t="shared" si="2143"/>
        <v/>
      </c>
      <c r="N1086" s="145" t="str">
        <f t="shared" si="2143"/>
        <v/>
      </c>
      <c r="O1086" s="145" t="str">
        <f t="shared" si="2143"/>
        <v/>
      </c>
      <c r="P1086" s="145">
        <f t="shared" si="2143"/>
        <v>13</v>
      </c>
      <c r="Q1086" s="145">
        <f t="shared" si="2143"/>
        <v>2</v>
      </c>
      <c r="R1086" s="167">
        <f t="shared" si="2143"/>
        <v>3</v>
      </c>
    </row>
    <row r="1087" spans="1:18" x14ac:dyDescent="0.2">
      <c r="A1087" s="118">
        <v>30</v>
      </c>
      <c r="B1087" s="75">
        <v>1061</v>
      </c>
      <c r="C1087" s="143"/>
      <c r="D1087" s="144" t="s">
        <v>185</v>
      </c>
      <c r="E1087" s="153">
        <f t="shared" si="2089"/>
        <v>30</v>
      </c>
      <c r="F1087" s="153">
        <f t="shared" si="2090"/>
        <v>1</v>
      </c>
      <c r="G1087" s="145">
        <f t="shared" si="2083"/>
        <v>24</v>
      </c>
      <c r="H1087" s="160">
        <f t="shared" si="2086"/>
        <v>24</v>
      </c>
      <c r="I1087" s="166" t="str">
        <f t="shared" ref="I1087:R1087" si="2145">IFERROR(IF(CEILING($H1087*I1053,1)=0,"",CEILING($H1087*I1053,1)),"")</f>
        <v/>
      </c>
      <c r="J1087" s="145" t="str">
        <f t="shared" si="2145"/>
        <v/>
      </c>
      <c r="K1087" s="145" t="str">
        <f t="shared" si="2145"/>
        <v/>
      </c>
      <c r="L1087" s="145" t="str">
        <f t="shared" ref="L1087" si="2146">IFERROR(IF(CEILING($H1087*L1053,1)=0,"",CEILING($H1087*L1053,1)),"")</f>
        <v/>
      </c>
      <c r="M1087" s="145" t="str">
        <f t="shared" si="2145"/>
        <v/>
      </c>
      <c r="N1087" s="145" t="str">
        <f t="shared" si="2145"/>
        <v/>
      </c>
      <c r="O1087" s="145" t="str">
        <f t="shared" si="2145"/>
        <v/>
      </c>
      <c r="P1087" s="145">
        <f t="shared" si="2145"/>
        <v>22</v>
      </c>
      <c r="Q1087" s="145">
        <f t="shared" si="2145"/>
        <v>3</v>
      </c>
      <c r="R1087" s="167">
        <f t="shared" si="2145"/>
        <v>5</v>
      </c>
    </row>
    <row r="1088" spans="1:18" x14ac:dyDescent="0.2">
      <c r="A1088" s="118">
        <v>31</v>
      </c>
      <c r="B1088" s="75">
        <v>1062</v>
      </c>
      <c r="C1088" s="143"/>
      <c r="D1088" s="144" t="s">
        <v>186</v>
      </c>
      <c r="E1088" s="153">
        <f t="shared" si="2089"/>
        <v>30</v>
      </c>
      <c r="F1088" s="153">
        <f t="shared" si="2090"/>
        <v>1</v>
      </c>
      <c r="G1088" s="145">
        <f t="shared" si="2083"/>
        <v>9.6</v>
      </c>
      <c r="H1088" s="160">
        <f t="shared" si="2086"/>
        <v>9.6</v>
      </c>
      <c r="I1088" s="166" t="str">
        <f t="shared" ref="I1088:R1088" si="2147">IFERROR(IF(CEILING($H1088*I1053,1)=0,"",CEILING($H1088*I1053,1)),"")</f>
        <v/>
      </c>
      <c r="J1088" s="145" t="str">
        <f t="shared" si="2147"/>
        <v/>
      </c>
      <c r="K1088" s="145" t="str">
        <f t="shared" si="2147"/>
        <v/>
      </c>
      <c r="L1088" s="145" t="str">
        <f t="shared" ref="L1088" si="2148">IFERROR(IF(CEILING($H1088*L1053,1)=0,"",CEILING($H1088*L1053,1)),"")</f>
        <v/>
      </c>
      <c r="M1088" s="145" t="str">
        <f t="shared" si="2147"/>
        <v/>
      </c>
      <c r="N1088" s="145" t="str">
        <f t="shared" si="2147"/>
        <v/>
      </c>
      <c r="O1088" s="145" t="str">
        <f t="shared" si="2147"/>
        <v/>
      </c>
      <c r="P1088" s="145">
        <f t="shared" si="2147"/>
        <v>9</v>
      </c>
      <c r="Q1088" s="145">
        <f t="shared" si="2147"/>
        <v>1</v>
      </c>
      <c r="R1088" s="167">
        <f t="shared" si="2147"/>
        <v>2</v>
      </c>
    </row>
    <row r="1089" spans="1:19" x14ac:dyDescent="0.2">
      <c r="A1089" s="118">
        <v>32</v>
      </c>
      <c r="B1089" s="75">
        <v>1063</v>
      </c>
      <c r="C1089" s="143"/>
      <c r="D1089" s="144" t="s">
        <v>187</v>
      </c>
      <c r="E1089" s="153">
        <f t="shared" si="2089"/>
        <v>30</v>
      </c>
      <c r="F1089" s="153">
        <f t="shared" si="2090"/>
        <v>1</v>
      </c>
      <c r="G1089" s="145">
        <f>E1089*G1048/E1048</f>
        <v>19.2</v>
      </c>
      <c r="H1089" s="160">
        <f t="shared" si="2086"/>
        <v>19.2</v>
      </c>
      <c r="I1089" s="166" t="str">
        <f t="shared" ref="I1089:R1089" si="2149">IFERROR(IF(CEILING($H1089*I1053,1)=0,"",CEILING($H1089*I1053,1)),"")</f>
        <v/>
      </c>
      <c r="J1089" s="145" t="str">
        <f t="shared" si="2149"/>
        <v/>
      </c>
      <c r="K1089" s="145" t="str">
        <f t="shared" si="2149"/>
        <v/>
      </c>
      <c r="L1089" s="145" t="str">
        <f t="shared" ref="L1089" si="2150">IFERROR(IF(CEILING($H1089*L1053,1)=0,"",CEILING($H1089*L1053,1)),"")</f>
        <v/>
      </c>
      <c r="M1089" s="145" t="str">
        <f t="shared" si="2149"/>
        <v/>
      </c>
      <c r="N1089" s="145" t="str">
        <f t="shared" si="2149"/>
        <v/>
      </c>
      <c r="O1089" s="145" t="str">
        <f t="shared" si="2149"/>
        <v/>
      </c>
      <c r="P1089" s="145">
        <f t="shared" si="2149"/>
        <v>18</v>
      </c>
      <c r="Q1089" s="145">
        <f t="shared" si="2149"/>
        <v>2</v>
      </c>
      <c r="R1089" s="167">
        <f t="shared" si="2149"/>
        <v>4</v>
      </c>
    </row>
    <row r="1090" spans="1:19" x14ac:dyDescent="0.2">
      <c r="A1090" s="118">
        <v>33</v>
      </c>
      <c r="B1090" s="75">
        <v>1064</v>
      </c>
      <c r="C1090" s="143"/>
      <c r="D1090" s="144" t="s">
        <v>188</v>
      </c>
      <c r="E1090" s="153">
        <f t="shared" si="2089"/>
        <v>30</v>
      </c>
      <c r="F1090" s="153">
        <f t="shared" si="2090"/>
        <v>1</v>
      </c>
      <c r="G1090" s="145">
        <f>E1090*G1049/E1049</f>
        <v>14.4</v>
      </c>
      <c r="H1090" s="160">
        <f t="shared" si="2086"/>
        <v>14.4</v>
      </c>
      <c r="I1090" s="166" t="str">
        <f t="shared" ref="I1090:R1090" si="2151">IFERROR(IF(CEILING($H1090*I1053,1)=0,"",CEILING($H1090*I1053,1)),"")</f>
        <v/>
      </c>
      <c r="J1090" s="145" t="str">
        <f t="shared" si="2151"/>
        <v/>
      </c>
      <c r="K1090" s="145" t="str">
        <f t="shared" si="2151"/>
        <v/>
      </c>
      <c r="L1090" s="145" t="str">
        <f t="shared" ref="L1090" si="2152">IFERROR(IF(CEILING($H1090*L1053,1)=0,"",CEILING($H1090*L1053,1)),"")</f>
        <v/>
      </c>
      <c r="M1090" s="145" t="str">
        <f t="shared" si="2151"/>
        <v/>
      </c>
      <c r="N1090" s="145" t="str">
        <f t="shared" si="2151"/>
        <v/>
      </c>
      <c r="O1090" s="145" t="str">
        <f t="shared" si="2151"/>
        <v/>
      </c>
      <c r="P1090" s="145">
        <f t="shared" si="2151"/>
        <v>13</v>
      </c>
      <c r="Q1090" s="145">
        <f t="shared" si="2151"/>
        <v>2</v>
      </c>
      <c r="R1090" s="167">
        <f t="shared" si="2151"/>
        <v>3</v>
      </c>
    </row>
    <row r="1091" spans="1:19" x14ac:dyDescent="0.2">
      <c r="A1091" s="118">
        <v>34</v>
      </c>
      <c r="B1091" s="75">
        <v>1065</v>
      </c>
      <c r="C1091" s="143"/>
      <c r="D1091" s="144" t="s">
        <v>189</v>
      </c>
      <c r="E1091" s="153">
        <f t="shared" si="2089"/>
        <v>30</v>
      </c>
      <c r="F1091" s="153">
        <f t="shared" si="2090"/>
        <v>1</v>
      </c>
      <c r="G1091" s="145">
        <f>E1091*G1050/E1050</f>
        <v>3.6</v>
      </c>
      <c r="H1091" s="160">
        <f t="shared" si="2086"/>
        <v>3.6</v>
      </c>
      <c r="I1091" s="166" t="str">
        <f t="shared" ref="I1091:R1091" si="2153">IFERROR(IF(CEILING($H1091*I1053,1)=0,"",CEILING($H1091*I1053,1)),"")</f>
        <v/>
      </c>
      <c r="J1091" s="145" t="str">
        <f t="shared" si="2153"/>
        <v/>
      </c>
      <c r="K1091" s="145" t="str">
        <f t="shared" si="2153"/>
        <v/>
      </c>
      <c r="L1091" s="145" t="str">
        <f t="shared" ref="L1091" si="2154">IFERROR(IF(CEILING($H1091*L1053,1)=0,"",CEILING($H1091*L1053,1)),"")</f>
        <v/>
      </c>
      <c r="M1091" s="145" t="str">
        <f t="shared" si="2153"/>
        <v/>
      </c>
      <c r="N1091" s="145" t="str">
        <f t="shared" si="2153"/>
        <v/>
      </c>
      <c r="O1091" s="145" t="str">
        <f t="shared" si="2153"/>
        <v/>
      </c>
      <c r="P1091" s="145">
        <f t="shared" si="2153"/>
        <v>4</v>
      </c>
      <c r="Q1091" s="145">
        <f t="shared" si="2153"/>
        <v>1</v>
      </c>
      <c r="R1091" s="167">
        <f t="shared" si="2153"/>
        <v>1</v>
      </c>
    </row>
    <row r="1092" spans="1:19" ht="13.5" thickBot="1" x14ac:dyDescent="0.25">
      <c r="A1092" s="146">
        <v>35</v>
      </c>
      <c r="B1092" s="75">
        <v>1066</v>
      </c>
      <c r="C1092" s="147"/>
      <c r="D1092" s="148" t="s">
        <v>190</v>
      </c>
      <c r="E1092" s="153">
        <f t="shared" si="2089"/>
        <v>30</v>
      </c>
      <c r="F1092" s="153">
        <f t="shared" si="2090"/>
        <v>1</v>
      </c>
      <c r="G1092" s="145">
        <f>E1092*G1051/E1051</f>
        <v>7.2</v>
      </c>
      <c r="H1092" s="160">
        <f t="shared" si="2086"/>
        <v>7.2</v>
      </c>
      <c r="I1092" s="168" t="str">
        <f t="shared" ref="I1092:R1092" si="2155">IFERROR(IF(CEILING($H1092*I1053,1)=0,"",CEILING($H1092*I1053,1)),"")</f>
        <v/>
      </c>
      <c r="J1092" s="169" t="str">
        <f t="shared" si="2155"/>
        <v/>
      </c>
      <c r="K1092" s="169" t="str">
        <f t="shared" si="2155"/>
        <v/>
      </c>
      <c r="L1092" s="169" t="str">
        <f t="shared" ref="L1092" si="2156">IFERROR(IF(CEILING($H1092*L1053,1)=0,"",CEILING($H1092*L1053,1)),"")</f>
        <v/>
      </c>
      <c r="M1092" s="169" t="str">
        <f t="shared" si="2155"/>
        <v/>
      </c>
      <c r="N1092" s="169" t="str">
        <f t="shared" si="2155"/>
        <v/>
      </c>
      <c r="O1092" s="169" t="str">
        <f t="shared" si="2155"/>
        <v/>
      </c>
      <c r="P1092" s="169">
        <f t="shared" si="2155"/>
        <v>7</v>
      </c>
      <c r="Q1092" s="169">
        <f t="shared" si="2155"/>
        <v>1</v>
      </c>
      <c r="R1092" s="170">
        <f t="shared" si="2155"/>
        <v>2</v>
      </c>
    </row>
    <row r="1093" spans="1:19" ht="13.5" thickBot="1" x14ac:dyDescent="0.25">
      <c r="A1093" s="204" t="s">
        <v>50</v>
      </c>
      <c r="B1093" s="214">
        <v>1067</v>
      </c>
      <c r="C1093" s="249" t="str">
        <f>Feature_Plan!E37</f>
        <v>Safety mechanisms</v>
      </c>
      <c r="D1093" s="207"/>
      <c r="E1093" s="259"/>
      <c r="F1093" s="259">
        <v>1.5</v>
      </c>
      <c r="G1093" s="208"/>
      <c r="H1093" s="209"/>
      <c r="I1093" s="210" t="str">
        <f>IF(VLOOKUP($C1093,Feature_Plan!$E$11:$R$40,Feature_Plan!I$1,0)=0,"",VLOOKUP($C1093,Feature_Plan!$E$11:$R$40,Feature_Plan!I$1,0))</f>
        <v/>
      </c>
      <c r="J1093" s="211" t="str">
        <f>IF(VLOOKUP($C1093,Feature_Plan!$E$11:$R$40,Feature_Plan!J$1,0)=0,"",VLOOKUP($C1093,Feature_Plan!$E$11:$R$40,Feature_Plan!J$1,0))</f>
        <v/>
      </c>
      <c r="K1093" s="211" t="str">
        <f>IF(VLOOKUP($C1093,Feature_Plan!$E$11:$R$40,Feature_Plan!K$1,0)=0,"",VLOOKUP($C1093,Feature_Plan!$E$11:$R$40,Feature_Plan!K$1,0))</f>
        <v/>
      </c>
      <c r="L1093" s="211" t="str">
        <f>IF(VLOOKUP($C1093,Feature_Plan!$E$11:$R$40,Feature_Plan!L$1,0)=0,"",VLOOKUP($C1093,Feature_Plan!$E$11:$R$40,Feature_Plan!L$1,0))</f>
        <v/>
      </c>
      <c r="M1093" s="211" t="str">
        <f>IF(VLOOKUP($C1093,Feature_Plan!$E$11:$R$40,Feature_Plan!M$1,0)=0,"",VLOOKUP($C1093,Feature_Plan!$E$11:$R$40,Feature_Plan!M$1,0))</f>
        <v/>
      </c>
      <c r="N1093" s="211" t="str">
        <f>IF(VLOOKUP($C1093,Feature_Plan!$E$11:$R$40,Feature_Plan!N$1,0)=0,"",VLOOKUP($C1093,Feature_Plan!$E$11:$R$40,Feature_Plan!N$1,0))</f>
        <v/>
      </c>
      <c r="O1093" s="211" t="str">
        <f>IF(VLOOKUP($C1093,Feature_Plan!$E$11:$R$40,Feature_Plan!O$1,0)=0,"",VLOOKUP($C1093,Feature_Plan!$E$11:$R$40,Feature_Plan!O$1,0))</f>
        <v/>
      </c>
      <c r="P1093" s="211" t="str">
        <f>IF(VLOOKUP($C1093,Feature_Plan!$E$11:$R$40,Feature_Plan!P$1,0)=0,"",VLOOKUP($C1093,Feature_Plan!$E$11:$R$40,Feature_Plan!P$1,0))</f>
        <v/>
      </c>
      <c r="Q1093" s="211" t="str">
        <f>IF(VLOOKUP($C1093,Feature_Plan!$E$11:$R$40,Feature_Plan!Q$1,0)=0,"",VLOOKUP($C1093,Feature_Plan!$E$11:$R$40,Feature_Plan!Q$1,0))</f>
        <v/>
      </c>
      <c r="R1093" s="212" t="str">
        <f>IF(VLOOKUP($C1093,Feature_Plan!$E$11:$R$40,Feature_Plan!R$1,0)=0,"",VLOOKUP($C1093,Feature_Plan!$E$11:$R$40,Feature_Plan!R$1,0))</f>
        <v/>
      </c>
    </row>
    <row r="1094" spans="1:19" x14ac:dyDescent="0.2">
      <c r="A1094" s="213" t="s">
        <v>154</v>
      </c>
      <c r="B1094" s="214">
        <v>1068</v>
      </c>
      <c r="C1094" s="250"/>
      <c r="D1094" s="216"/>
      <c r="E1094" s="217"/>
      <c r="F1094" s="216"/>
      <c r="G1094" s="251"/>
      <c r="H1094" s="252"/>
      <c r="I1094" s="220" t="str">
        <f>IF(I1093="","",I1093)</f>
        <v/>
      </c>
      <c r="J1094" s="218" t="str">
        <f>IF(J1093="","",J1093-(SUM($I1094:I1094)))</f>
        <v/>
      </c>
      <c r="K1094" s="218" t="str">
        <f>IF(K1093="","",K1093-(SUM($I1094:J1094)))</f>
        <v/>
      </c>
      <c r="L1094" s="218" t="str">
        <f>IF(L1093="","",L1093-(SUM($I1094:K1094)))</f>
        <v/>
      </c>
      <c r="M1094" s="218" t="str">
        <f>IF(M1093="","",M1093-(SUM($I1094:L1094)))</f>
        <v/>
      </c>
      <c r="N1094" s="218" t="str">
        <f>IF(N1093="","",N1093-(SUM($I1094:M1094)))</f>
        <v/>
      </c>
      <c r="O1094" s="218" t="str">
        <f>IF(O1093="","",O1093-(SUM($I1094:N1094)))</f>
        <v/>
      </c>
      <c r="P1094" s="218" t="str">
        <f>IF(P1093="","",P1093-(SUM($I1094:O1094)))</f>
        <v/>
      </c>
      <c r="Q1094" s="218" t="str">
        <f>IF(Q1093="","",Q1093-(SUM($I1094:P1094)))</f>
        <v/>
      </c>
      <c r="R1094" s="221" t="str">
        <f>IF(R1093="","",R1093-(SUM($I1094:Q1094)))</f>
        <v/>
      </c>
    </row>
    <row r="1095" spans="1:19" ht="13.5" thickBot="1" x14ac:dyDescent="0.25">
      <c r="A1095" s="222" t="s">
        <v>155</v>
      </c>
      <c r="B1095" s="214">
        <v>1069</v>
      </c>
      <c r="C1095" s="223"/>
      <c r="D1095" s="224"/>
      <c r="E1095" s="225"/>
      <c r="F1095" s="224"/>
      <c r="G1095" s="226">
        <f>SUM(G1099:G1133)</f>
        <v>0</v>
      </c>
      <c r="H1095" s="227">
        <f>SUM(H1099:H1133)</f>
        <v>0</v>
      </c>
      <c r="I1095" s="228">
        <f>SUM(I1099:I1133)</f>
        <v>0</v>
      </c>
      <c r="J1095" s="226">
        <f t="shared" ref="J1095:R1095" si="2157">SUM(J1099:J1133)</f>
        <v>0</v>
      </c>
      <c r="K1095" s="226">
        <f t="shared" si="2157"/>
        <v>0</v>
      </c>
      <c r="L1095" s="226">
        <f t="shared" ref="L1095:M1095" si="2158">SUM(L1099:L1133)</f>
        <v>0</v>
      </c>
      <c r="M1095" s="226">
        <f t="shared" si="2158"/>
        <v>0</v>
      </c>
      <c r="N1095" s="226">
        <f t="shared" si="2157"/>
        <v>0</v>
      </c>
      <c r="O1095" s="226">
        <f t="shared" si="2157"/>
        <v>0</v>
      </c>
      <c r="P1095" s="226">
        <f t="shared" si="2157"/>
        <v>0</v>
      </c>
      <c r="Q1095" s="226">
        <f t="shared" si="2157"/>
        <v>0</v>
      </c>
      <c r="R1095" s="229">
        <f t="shared" si="2157"/>
        <v>0</v>
      </c>
      <c r="S1095" s="67">
        <f>SUM(I1095:R1095)</f>
        <v>0</v>
      </c>
    </row>
    <row r="1096" spans="1:19" x14ac:dyDescent="0.2">
      <c r="A1096" s="230" t="s">
        <v>215</v>
      </c>
      <c r="B1096" s="214">
        <v>1070</v>
      </c>
      <c r="C1096" s="262" t="str">
        <f>CONCATENATE(C1093,"\",A1096)</f>
        <v>Safety mechanisms\Sys Eng</v>
      </c>
      <c r="D1096" s="231"/>
      <c r="E1096" s="232"/>
      <c r="F1096" s="231"/>
      <c r="G1096" s="233">
        <f>SUM(G1099:G1111)</f>
        <v>0</v>
      </c>
      <c r="H1096" s="234">
        <f t="shared" ref="H1096:R1096" si="2159">SUM(H1099:H1111)</f>
        <v>0</v>
      </c>
      <c r="I1096" s="235">
        <f t="shared" si="2159"/>
        <v>0</v>
      </c>
      <c r="J1096" s="233">
        <f t="shared" si="2159"/>
        <v>0</v>
      </c>
      <c r="K1096" s="233">
        <f t="shared" si="2159"/>
        <v>0</v>
      </c>
      <c r="L1096" s="233">
        <f t="shared" ref="L1096:M1096" si="2160">SUM(L1099:L1111)</f>
        <v>0</v>
      </c>
      <c r="M1096" s="233">
        <f t="shared" si="2160"/>
        <v>0</v>
      </c>
      <c r="N1096" s="233">
        <f t="shared" si="2159"/>
        <v>0</v>
      </c>
      <c r="O1096" s="233">
        <f t="shared" si="2159"/>
        <v>0</v>
      </c>
      <c r="P1096" s="233">
        <f t="shared" si="2159"/>
        <v>0</v>
      </c>
      <c r="Q1096" s="233">
        <f t="shared" si="2159"/>
        <v>0</v>
      </c>
      <c r="R1096" s="236">
        <f t="shared" si="2159"/>
        <v>0</v>
      </c>
      <c r="S1096" s="67">
        <f>SUM(I1096:R1096)</f>
        <v>0</v>
      </c>
    </row>
    <row r="1097" spans="1:19" x14ac:dyDescent="0.2">
      <c r="A1097" s="237" t="s">
        <v>216</v>
      </c>
      <c r="B1097" s="214">
        <v>1071</v>
      </c>
      <c r="C1097" s="263" t="str">
        <f>CONCATENATE(C1093,"\",A1097)</f>
        <v>Safety mechanisms\SW Dev</v>
      </c>
      <c r="D1097" s="238"/>
      <c r="E1097" s="239"/>
      <c r="F1097" s="238"/>
      <c r="G1097" s="240">
        <f>SUM(G1112:G1124)</f>
        <v>0</v>
      </c>
      <c r="H1097" s="241">
        <f t="shared" ref="H1097:R1097" si="2161">SUM(H1112:H1124)</f>
        <v>0</v>
      </c>
      <c r="I1097" s="242">
        <f t="shared" si="2161"/>
        <v>0</v>
      </c>
      <c r="J1097" s="240">
        <f t="shared" si="2161"/>
        <v>0</v>
      </c>
      <c r="K1097" s="240">
        <f t="shared" si="2161"/>
        <v>0</v>
      </c>
      <c r="L1097" s="240">
        <f t="shared" ref="L1097:M1097" si="2162">SUM(L1112:L1124)</f>
        <v>0</v>
      </c>
      <c r="M1097" s="240">
        <f t="shared" si="2162"/>
        <v>0</v>
      </c>
      <c r="N1097" s="240">
        <f t="shared" si="2161"/>
        <v>0</v>
      </c>
      <c r="O1097" s="240">
        <f t="shared" si="2161"/>
        <v>0</v>
      </c>
      <c r="P1097" s="240">
        <f t="shared" si="2161"/>
        <v>0</v>
      </c>
      <c r="Q1097" s="240">
        <f t="shared" si="2161"/>
        <v>0</v>
      </c>
      <c r="R1097" s="243">
        <f t="shared" si="2161"/>
        <v>0</v>
      </c>
      <c r="S1097" s="67">
        <f>SUM(I1097:R1097)</f>
        <v>0</v>
      </c>
    </row>
    <row r="1098" spans="1:19" ht="13.5" thickBot="1" x14ac:dyDescent="0.25">
      <c r="A1098" s="244" t="s">
        <v>92</v>
      </c>
      <c r="B1098" s="214">
        <v>1072</v>
      </c>
      <c r="C1098" s="264" t="str">
        <f>CONCATENATE(C1093,"\",A1098)</f>
        <v>Safety mechanisms\Testing</v>
      </c>
      <c r="D1098" s="245"/>
      <c r="E1098" s="246"/>
      <c r="F1098" s="245"/>
      <c r="G1098" s="247">
        <f>SUM(G1125:G1133)</f>
        <v>0</v>
      </c>
      <c r="H1098" s="248">
        <f t="shared" ref="H1098:R1098" si="2163">SUM(H1125:H1133)</f>
        <v>0</v>
      </c>
      <c r="I1098" s="242">
        <f t="shared" si="2163"/>
        <v>0</v>
      </c>
      <c r="J1098" s="240">
        <f t="shared" si="2163"/>
        <v>0</v>
      </c>
      <c r="K1098" s="240">
        <f t="shared" si="2163"/>
        <v>0</v>
      </c>
      <c r="L1098" s="240">
        <f t="shared" ref="L1098:M1098" si="2164">SUM(L1125:L1133)</f>
        <v>0</v>
      </c>
      <c r="M1098" s="240">
        <f t="shared" si="2164"/>
        <v>0</v>
      </c>
      <c r="N1098" s="240">
        <f t="shared" si="2163"/>
        <v>0</v>
      </c>
      <c r="O1098" s="240">
        <f t="shared" si="2163"/>
        <v>0</v>
      </c>
      <c r="P1098" s="240">
        <f t="shared" si="2163"/>
        <v>0</v>
      </c>
      <c r="Q1098" s="240">
        <f t="shared" si="2163"/>
        <v>0</v>
      </c>
      <c r="R1098" s="243">
        <f t="shared" si="2163"/>
        <v>0</v>
      </c>
      <c r="S1098" s="67">
        <f>SUM(I1098:R1098)</f>
        <v>0</v>
      </c>
    </row>
    <row r="1099" spans="1:19" x14ac:dyDescent="0.2">
      <c r="A1099" s="139">
        <v>1</v>
      </c>
      <c r="B1099" s="75">
        <v>1073</v>
      </c>
      <c r="C1099" s="140"/>
      <c r="D1099" s="141" t="s">
        <v>156</v>
      </c>
      <c r="E1099" s="153">
        <f>E1093</f>
        <v>0</v>
      </c>
      <c r="F1099" s="153">
        <f>F1093</f>
        <v>1.5</v>
      </c>
      <c r="G1099" s="145">
        <f t="shared" ref="G1099:G1129" si="2165">E1099*G1058/E1058</f>
        <v>0</v>
      </c>
      <c r="H1099" s="160">
        <f>G1099*F1099</f>
        <v>0</v>
      </c>
      <c r="I1099" s="164" t="str">
        <f>IFERROR(IF(CEILING($H1099*I1094,1)=0,"",CEILING($H1099*I1094,1)),"")</f>
        <v/>
      </c>
      <c r="J1099" s="150" t="str">
        <f t="shared" ref="J1099:R1099" si="2166">IFERROR(IF(CEILING($H1099*J1094,1)=0,"",CEILING($H1099*J1094,1)),"")</f>
        <v/>
      </c>
      <c r="K1099" s="150" t="str">
        <f t="shared" si="2166"/>
        <v/>
      </c>
      <c r="L1099" s="150" t="str">
        <f t="shared" ref="L1099" si="2167">IFERROR(IF(CEILING($H1099*L1094,1)=0,"",CEILING($H1099*L1094,1)),"")</f>
        <v/>
      </c>
      <c r="M1099" s="150" t="str">
        <f t="shared" si="2166"/>
        <v/>
      </c>
      <c r="N1099" s="150" t="str">
        <f t="shared" si="2166"/>
        <v/>
      </c>
      <c r="O1099" s="150" t="str">
        <f t="shared" si="2166"/>
        <v/>
      </c>
      <c r="P1099" s="150" t="str">
        <f t="shared" si="2166"/>
        <v/>
      </c>
      <c r="Q1099" s="150" t="str">
        <f t="shared" si="2166"/>
        <v/>
      </c>
      <c r="R1099" s="165" t="str">
        <f t="shared" si="2166"/>
        <v/>
      </c>
    </row>
    <row r="1100" spans="1:19" x14ac:dyDescent="0.2">
      <c r="A1100" s="118">
        <v>2</v>
      </c>
      <c r="B1100" s="75">
        <v>1074</v>
      </c>
      <c r="C1100" s="143"/>
      <c r="D1100" s="144" t="s">
        <v>157</v>
      </c>
      <c r="E1100" s="153">
        <f>E1099</f>
        <v>0</v>
      </c>
      <c r="F1100" s="153">
        <f>F1099</f>
        <v>1.5</v>
      </c>
      <c r="G1100" s="145">
        <f t="shared" si="2165"/>
        <v>0</v>
      </c>
      <c r="H1100" s="160">
        <f t="shared" ref="H1100:H1133" si="2168">G1100*F1100</f>
        <v>0</v>
      </c>
      <c r="I1100" s="166" t="str">
        <f>IFERROR(IF(CEILING($H1100*I1094,1)=0,"",CEILING($H1100*I1094,1)),"")</f>
        <v/>
      </c>
      <c r="J1100" s="145" t="str">
        <f t="shared" ref="J1100:R1100" si="2169">IFERROR(IF(CEILING($H1100*J1094,1)=0,"",CEILING($H1100*J1094,1)),"")</f>
        <v/>
      </c>
      <c r="K1100" s="145" t="str">
        <f t="shared" si="2169"/>
        <v/>
      </c>
      <c r="L1100" s="145" t="str">
        <f t="shared" ref="L1100" si="2170">IFERROR(IF(CEILING($H1100*L1094,1)=0,"",CEILING($H1100*L1094,1)),"")</f>
        <v/>
      </c>
      <c r="M1100" s="145" t="str">
        <f t="shared" si="2169"/>
        <v/>
      </c>
      <c r="N1100" s="145" t="str">
        <f t="shared" si="2169"/>
        <v/>
      </c>
      <c r="O1100" s="145" t="str">
        <f t="shared" si="2169"/>
        <v/>
      </c>
      <c r="P1100" s="145" t="str">
        <f t="shared" si="2169"/>
        <v/>
      </c>
      <c r="Q1100" s="145" t="str">
        <f t="shared" si="2169"/>
        <v/>
      </c>
      <c r="R1100" s="167" t="str">
        <f t="shared" si="2169"/>
        <v/>
      </c>
    </row>
    <row r="1101" spans="1:19" x14ac:dyDescent="0.2">
      <c r="A1101" s="118">
        <v>3</v>
      </c>
      <c r="B1101" s="75">
        <v>1075</v>
      </c>
      <c r="C1101" s="143"/>
      <c r="D1101" s="144" t="s">
        <v>158</v>
      </c>
      <c r="E1101" s="153">
        <f t="shared" ref="E1101:E1133" si="2171">E1100</f>
        <v>0</v>
      </c>
      <c r="F1101" s="153">
        <f t="shared" ref="F1101:F1133" si="2172">F1100</f>
        <v>1.5</v>
      </c>
      <c r="G1101" s="145">
        <f t="shared" si="2165"/>
        <v>0</v>
      </c>
      <c r="H1101" s="160">
        <f t="shared" si="2168"/>
        <v>0</v>
      </c>
      <c r="I1101" s="166" t="str">
        <f>IFERROR(IF(CEILING($H1101*I1094,1)=0,"",CEILING($H1101*I1094,1)),"")</f>
        <v/>
      </c>
      <c r="J1101" s="145" t="str">
        <f t="shared" ref="J1101:R1101" si="2173">IFERROR(IF(CEILING($H1101*J1094,1)=0,"",CEILING($H1101*J1094,1)),"")</f>
        <v/>
      </c>
      <c r="K1101" s="145" t="str">
        <f t="shared" si="2173"/>
        <v/>
      </c>
      <c r="L1101" s="145" t="str">
        <f t="shared" ref="L1101" si="2174">IFERROR(IF(CEILING($H1101*L1094,1)=0,"",CEILING($H1101*L1094,1)),"")</f>
        <v/>
      </c>
      <c r="M1101" s="145" t="str">
        <f t="shared" si="2173"/>
        <v/>
      </c>
      <c r="N1101" s="145" t="str">
        <f t="shared" si="2173"/>
        <v/>
      </c>
      <c r="O1101" s="145" t="str">
        <f t="shared" si="2173"/>
        <v/>
      </c>
      <c r="P1101" s="145" t="str">
        <f t="shared" si="2173"/>
        <v/>
      </c>
      <c r="Q1101" s="145" t="str">
        <f t="shared" si="2173"/>
        <v/>
      </c>
      <c r="R1101" s="167" t="str">
        <f t="shared" si="2173"/>
        <v/>
      </c>
    </row>
    <row r="1102" spans="1:19" x14ac:dyDescent="0.2">
      <c r="A1102" s="118">
        <v>4</v>
      </c>
      <c r="B1102" s="75">
        <v>1076</v>
      </c>
      <c r="C1102" s="143"/>
      <c r="D1102" s="144" t="s">
        <v>159</v>
      </c>
      <c r="E1102" s="153">
        <f t="shared" si="2171"/>
        <v>0</v>
      </c>
      <c r="F1102" s="153">
        <f t="shared" si="2172"/>
        <v>1.5</v>
      </c>
      <c r="G1102" s="145">
        <f t="shared" si="2165"/>
        <v>0</v>
      </c>
      <c r="H1102" s="160">
        <f t="shared" si="2168"/>
        <v>0</v>
      </c>
      <c r="I1102" s="166" t="str">
        <f>IFERROR(IF(CEILING($H1102*I1094,1)=0,"",CEILING($H1102*I1094,1)),"")</f>
        <v/>
      </c>
      <c r="J1102" s="145" t="str">
        <f t="shared" ref="J1102:R1102" si="2175">IFERROR(IF(CEILING($H1102*J1094,1)=0,"",CEILING($H1102*J1094,1)),"")</f>
        <v/>
      </c>
      <c r="K1102" s="145" t="str">
        <f t="shared" si="2175"/>
        <v/>
      </c>
      <c r="L1102" s="145" t="str">
        <f t="shared" ref="L1102" si="2176">IFERROR(IF(CEILING($H1102*L1094,1)=0,"",CEILING($H1102*L1094,1)),"")</f>
        <v/>
      </c>
      <c r="M1102" s="145" t="str">
        <f t="shared" si="2175"/>
        <v/>
      </c>
      <c r="N1102" s="145" t="str">
        <f t="shared" si="2175"/>
        <v/>
      </c>
      <c r="O1102" s="145" t="str">
        <f t="shared" si="2175"/>
        <v/>
      </c>
      <c r="P1102" s="145" t="str">
        <f t="shared" si="2175"/>
        <v/>
      </c>
      <c r="Q1102" s="145" t="str">
        <f t="shared" si="2175"/>
        <v/>
      </c>
      <c r="R1102" s="167" t="str">
        <f t="shared" si="2175"/>
        <v/>
      </c>
    </row>
    <row r="1103" spans="1:19" x14ac:dyDescent="0.2">
      <c r="A1103" s="118">
        <v>5</v>
      </c>
      <c r="B1103" s="75">
        <v>1077</v>
      </c>
      <c r="C1103" s="143"/>
      <c r="D1103" s="144" t="s">
        <v>160</v>
      </c>
      <c r="E1103" s="153">
        <f t="shared" si="2171"/>
        <v>0</v>
      </c>
      <c r="F1103" s="153">
        <f t="shared" si="2172"/>
        <v>1.5</v>
      </c>
      <c r="G1103" s="145">
        <f t="shared" si="2165"/>
        <v>0</v>
      </c>
      <c r="H1103" s="160">
        <f t="shared" si="2168"/>
        <v>0</v>
      </c>
      <c r="I1103" s="166" t="str">
        <f>IFERROR(IF(CEILING($H1103*I1094,1)=0,"",CEILING($H1103*I1094,1)),"")</f>
        <v/>
      </c>
      <c r="J1103" s="145" t="str">
        <f t="shared" ref="J1103:R1103" si="2177">IFERROR(IF(CEILING($H1103*J1094,1)=0,"",CEILING($H1103*J1094,1)),"")</f>
        <v/>
      </c>
      <c r="K1103" s="145" t="str">
        <f t="shared" si="2177"/>
        <v/>
      </c>
      <c r="L1103" s="145" t="str">
        <f t="shared" ref="L1103" si="2178">IFERROR(IF(CEILING($H1103*L1094,1)=0,"",CEILING($H1103*L1094,1)),"")</f>
        <v/>
      </c>
      <c r="M1103" s="145" t="str">
        <f t="shared" si="2177"/>
        <v/>
      </c>
      <c r="N1103" s="145" t="str">
        <f t="shared" si="2177"/>
        <v/>
      </c>
      <c r="O1103" s="145" t="str">
        <f t="shared" si="2177"/>
        <v/>
      </c>
      <c r="P1103" s="145" t="str">
        <f t="shared" si="2177"/>
        <v/>
      </c>
      <c r="Q1103" s="145" t="str">
        <f t="shared" si="2177"/>
        <v/>
      </c>
      <c r="R1103" s="167" t="str">
        <f t="shared" si="2177"/>
        <v/>
      </c>
    </row>
    <row r="1104" spans="1:19" x14ac:dyDescent="0.2">
      <c r="A1104" s="118">
        <v>6</v>
      </c>
      <c r="B1104" s="75">
        <v>1078</v>
      </c>
      <c r="C1104" s="143"/>
      <c r="D1104" s="144" t="s">
        <v>161</v>
      </c>
      <c r="E1104" s="153">
        <f t="shared" si="2171"/>
        <v>0</v>
      </c>
      <c r="F1104" s="153">
        <f t="shared" si="2172"/>
        <v>1.5</v>
      </c>
      <c r="G1104" s="145">
        <f t="shared" si="2165"/>
        <v>0</v>
      </c>
      <c r="H1104" s="160">
        <f t="shared" si="2168"/>
        <v>0</v>
      </c>
      <c r="I1104" s="166" t="str">
        <f>IFERROR(IF(CEILING($H1104*I1094,1)=0,"",CEILING($H1104*I1094,1)),"")</f>
        <v/>
      </c>
      <c r="J1104" s="145" t="str">
        <f t="shared" ref="J1104:R1104" si="2179">IFERROR(IF(CEILING($H1104*J1094,1)=0,"",CEILING($H1104*J1094,1)),"")</f>
        <v/>
      </c>
      <c r="K1104" s="145" t="str">
        <f t="shared" si="2179"/>
        <v/>
      </c>
      <c r="L1104" s="145" t="str">
        <f t="shared" ref="L1104" si="2180">IFERROR(IF(CEILING($H1104*L1094,1)=0,"",CEILING($H1104*L1094,1)),"")</f>
        <v/>
      </c>
      <c r="M1104" s="145" t="str">
        <f t="shared" si="2179"/>
        <v/>
      </c>
      <c r="N1104" s="145" t="str">
        <f t="shared" si="2179"/>
        <v/>
      </c>
      <c r="O1104" s="145" t="str">
        <f t="shared" si="2179"/>
        <v/>
      </c>
      <c r="P1104" s="145" t="str">
        <f t="shared" si="2179"/>
        <v/>
      </c>
      <c r="Q1104" s="145" t="str">
        <f t="shared" si="2179"/>
        <v/>
      </c>
      <c r="R1104" s="167" t="str">
        <f t="shared" si="2179"/>
        <v/>
      </c>
    </row>
    <row r="1105" spans="1:18" x14ac:dyDescent="0.2">
      <c r="A1105" s="118">
        <v>7</v>
      </c>
      <c r="B1105" s="75">
        <v>1079</v>
      </c>
      <c r="C1105" s="143"/>
      <c r="D1105" s="144" t="s">
        <v>162</v>
      </c>
      <c r="E1105" s="153">
        <f t="shared" si="2171"/>
        <v>0</v>
      </c>
      <c r="F1105" s="153">
        <f t="shared" si="2172"/>
        <v>1.5</v>
      </c>
      <c r="G1105" s="145">
        <f t="shared" si="2165"/>
        <v>0</v>
      </c>
      <c r="H1105" s="160">
        <f t="shared" si="2168"/>
        <v>0</v>
      </c>
      <c r="I1105" s="166" t="str">
        <f>IFERROR(IF(CEILING($H1105*I1094,1)=0,"",CEILING($H1105*I1094,1)),"")</f>
        <v/>
      </c>
      <c r="J1105" s="145" t="str">
        <f t="shared" ref="J1105:R1105" si="2181">IFERROR(IF(CEILING($H1105*J1094,1)=0,"",CEILING($H1105*J1094,1)),"")</f>
        <v/>
      </c>
      <c r="K1105" s="145" t="str">
        <f t="shared" si="2181"/>
        <v/>
      </c>
      <c r="L1105" s="145" t="str">
        <f t="shared" ref="L1105" si="2182">IFERROR(IF(CEILING($H1105*L1094,1)=0,"",CEILING($H1105*L1094,1)),"")</f>
        <v/>
      </c>
      <c r="M1105" s="145" t="str">
        <f t="shared" si="2181"/>
        <v/>
      </c>
      <c r="N1105" s="145" t="str">
        <f t="shared" si="2181"/>
        <v/>
      </c>
      <c r="O1105" s="145" t="str">
        <f t="shared" si="2181"/>
        <v/>
      </c>
      <c r="P1105" s="145" t="str">
        <f t="shared" si="2181"/>
        <v/>
      </c>
      <c r="Q1105" s="145" t="str">
        <f t="shared" si="2181"/>
        <v/>
      </c>
      <c r="R1105" s="167" t="str">
        <f t="shared" si="2181"/>
        <v/>
      </c>
    </row>
    <row r="1106" spans="1:18" x14ac:dyDescent="0.2">
      <c r="A1106" s="118">
        <v>8</v>
      </c>
      <c r="B1106" s="75">
        <v>1080</v>
      </c>
      <c r="C1106" s="143"/>
      <c r="D1106" s="144" t="s">
        <v>163</v>
      </c>
      <c r="E1106" s="153">
        <f t="shared" si="2171"/>
        <v>0</v>
      </c>
      <c r="F1106" s="153">
        <f t="shared" si="2172"/>
        <v>1.5</v>
      </c>
      <c r="G1106" s="145">
        <f t="shared" si="2165"/>
        <v>0</v>
      </c>
      <c r="H1106" s="160">
        <f t="shared" si="2168"/>
        <v>0</v>
      </c>
      <c r="I1106" s="166" t="str">
        <f>IFERROR(IF(CEILING($H1106*I1094,1)=0,"",CEILING($H1106*I1094,1)),"")</f>
        <v/>
      </c>
      <c r="J1106" s="145" t="str">
        <f t="shared" ref="J1106:R1106" si="2183">IFERROR(IF(CEILING($H1106*J1094,1)=0,"",CEILING($H1106*J1094,1)),"")</f>
        <v/>
      </c>
      <c r="K1106" s="145" t="str">
        <f t="shared" si="2183"/>
        <v/>
      </c>
      <c r="L1106" s="145" t="str">
        <f t="shared" ref="L1106" si="2184">IFERROR(IF(CEILING($H1106*L1094,1)=0,"",CEILING($H1106*L1094,1)),"")</f>
        <v/>
      </c>
      <c r="M1106" s="145" t="str">
        <f t="shared" si="2183"/>
        <v/>
      </c>
      <c r="N1106" s="145" t="str">
        <f t="shared" si="2183"/>
        <v/>
      </c>
      <c r="O1106" s="145" t="str">
        <f t="shared" si="2183"/>
        <v/>
      </c>
      <c r="P1106" s="145" t="str">
        <f t="shared" si="2183"/>
        <v/>
      </c>
      <c r="Q1106" s="145" t="str">
        <f t="shared" si="2183"/>
        <v/>
      </c>
      <c r="R1106" s="167" t="str">
        <f t="shared" si="2183"/>
        <v/>
      </c>
    </row>
    <row r="1107" spans="1:18" x14ac:dyDescent="0.2">
      <c r="A1107" s="118">
        <v>9</v>
      </c>
      <c r="B1107" s="75">
        <v>1081</v>
      </c>
      <c r="C1107" s="143"/>
      <c r="D1107" s="144" t="s">
        <v>164</v>
      </c>
      <c r="E1107" s="153">
        <f t="shared" si="2171"/>
        <v>0</v>
      </c>
      <c r="F1107" s="153">
        <f t="shared" si="2172"/>
        <v>1.5</v>
      </c>
      <c r="G1107" s="145">
        <f t="shared" si="2165"/>
        <v>0</v>
      </c>
      <c r="H1107" s="160">
        <f t="shared" si="2168"/>
        <v>0</v>
      </c>
      <c r="I1107" s="166" t="str">
        <f>IFERROR(IF(CEILING($H1107*I1094,1)=0,"",CEILING($H1107*I1094,1)),"")</f>
        <v/>
      </c>
      <c r="J1107" s="145" t="str">
        <f t="shared" ref="J1107:R1107" si="2185">IFERROR(IF(CEILING($H1107*J1094,1)=0,"",CEILING($H1107*J1094,1)),"")</f>
        <v/>
      </c>
      <c r="K1107" s="145" t="str">
        <f t="shared" si="2185"/>
        <v/>
      </c>
      <c r="L1107" s="145" t="str">
        <f t="shared" ref="L1107" si="2186">IFERROR(IF(CEILING($H1107*L1094,1)=0,"",CEILING($H1107*L1094,1)),"")</f>
        <v/>
      </c>
      <c r="M1107" s="145" t="str">
        <f t="shared" si="2185"/>
        <v/>
      </c>
      <c r="N1107" s="145" t="str">
        <f t="shared" si="2185"/>
        <v/>
      </c>
      <c r="O1107" s="145" t="str">
        <f t="shared" si="2185"/>
        <v/>
      </c>
      <c r="P1107" s="145" t="str">
        <f t="shared" si="2185"/>
        <v/>
      </c>
      <c r="Q1107" s="145" t="str">
        <f t="shared" si="2185"/>
        <v/>
      </c>
      <c r="R1107" s="167" t="str">
        <f t="shared" si="2185"/>
        <v/>
      </c>
    </row>
    <row r="1108" spans="1:18" x14ac:dyDescent="0.2">
      <c r="A1108" s="118">
        <v>10</v>
      </c>
      <c r="B1108" s="75">
        <v>1082</v>
      </c>
      <c r="C1108" s="143"/>
      <c r="D1108" s="144" t="s">
        <v>165</v>
      </c>
      <c r="E1108" s="153">
        <f t="shared" si="2171"/>
        <v>0</v>
      </c>
      <c r="F1108" s="153">
        <f t="shared" si="2172"/>
        <v>1.5</v>
      </c>
      <c r="G1108" s="145">
        <f t="shared" si="2165"/>
        <v>0</v>
      </c>
      <c r="H1108" s="160">
        <f t="shared" si="2168"/>
        <v>0</v>
      </c>
      <c r="I1108" s="166" t="str">
        <f>IFERROR(IF(CEILING($H1108*I1094,1)=0,"",CEILING($H1108*I1094,1)),"")</f>
        <v/>
      </c>
      <c r="J1108" s="145" t="str">
        <f t="shared" ref="J1108:R1108" si="2187">IFERROR(IF(CEILING($H1108*J1094,1)=0,"",CEILING($H1108*J1094,1)),"")</f>
        <v/>
      </c>
      <c r="K1108" s="145" t="str">
        <f t="shared" si="2187"/>
        <v/>
      </c>
      <c r="L1108" s="145" t="str">
        <f t="shared" ref="L1108" si="2188">IFERROR(IF(CEILING($H1108*L1094,1)=0,"",CEILING($H1108*L1094,1)),"")</f>
        <v/>
      </c>
      <c r="M1108" s="145" t="str">
        <f t="shared" si="2187"/>
        <v/>
      </c>
      <c r="N1108" s="145" t="str">
        <f t="shared" si="2187"/>
        <v/>
      </c>
      <c r="O1108" s="145" t="str">
        <f t="shared" si="2187"/>
        <v/>
      </c>
      <c r="P1108" s="145" t="str">
        <f t="shared" si="2187"/>
        <v/>
      </c>
      <c r="Q1108" s="145" t="str">
        <f t="shared" si="2187"/>
        <v/>
      </c>
      <c r="R1108" s="167" t="str">
        <f t="shared" si="2187"/>
        <v/>
      </c>
    </row>
    <row r="1109" spans="1:18" x14ac:dyDescent="0.2">
      <c r="A1109" s="118">
        <v>11</v>
      </c>
      <c r="B1109" s="75">
        <v>1083</v>
      </c>
      <c r="C1109" s="143"/>
      <c r="D1109" s="144" t="s">
        <v>166</v>
      </c>
      <c r="E1109" s="153">
        <f t="shared" si="2171"/>
        <v>0</v>
      </c>
      <c r="F1109" s="153">
        <f t="shared" si="2172"/>
        <v>1.5</v>
      </c>
      <c r="G1109" s="145">
        <f t="shared" si="2165"/>
        <v>0</v>
      </c>
      <c r="H1109" s="160">
        <f t="shared" si="2168"/>
        <v>0</v>
      </c>
      <c r="I1109" s="166" t="str">
        <f>IFERROR(IF(CEILING($H1109*I1094,1)=0,"",CEILING($H1109*I1094,1)),"")</f>
        <v/>
      </c>
      <c r="J1109" s="145" t="str">
        <f t="shared" ref="J1109:R1109" si="2189">IFERROR(IF(CEILING($H1109*J1094,1)=0,"",CEILING($H1109*J1094,1)),"")</f>
        <v/>
      </c>
      <c r="K1109" s="145" t="str">
        <f t="shared" si="2189"/>
        <v/>
      </c>
      <c r="L1109" s="145" t="str">
        <f t="shared" ref="L1109" si="2190">IFERROR(IF(CEILING($H1109*L1094,1)=0,"",CEILING($H1109*L1094,1)),"")</f>
        <v/>
      </c>
      <c r="M1109" s="145" t="str">
        <f t="shared" si="2189"/>
        <v/>
      </c>
      <c r="N1109" s="145" t="str">
        <f t="shared" si="2189"/>
        <v/>
      </c>
      <c r="O1109" s="145" t="str">
        <f t="shared" si="2189"/>
        <v/>
      </c>
      <c r="P1109" s="145" t="str">
        <f t="shared" si="2189"/>
        <v/>
      </c>
      <c r="Q1109" s="145" t="str">
        <f t="shared" si="2189"/>
        <v/>
      </c>
      <c r="R1109" s="167" t="str">
        <f t="shared" si="2189"/>
        <v/>
      </c>
    </row>
    <row r="1110" spans="1:18" x14ac:dyDescent="0.2">
      <c r="A1110" s="118">
        <v>12</v>
      </c>
      <c r="B1110" s="75">
        <v>1084</v>
      </c>
      <c r="C1110" s="143"/>
      <c r="D1110" s="144" t="s">
        <v>167</v>
      </c>
      <c r="E1110" s="153">
        <f t="shared" si="2171"/>
        <v>0</v>
      </c>
      <c r="F1110" s="153">
        <f t="shared" si="2172"/>
        <v>1.5</v>
      </c>
      <c r="G1110" s="145">
        <f t="shared" si="2165"/>
        <v>0</v>
      </c>
      <c r="H1110" s="160">
        <f t="shared" si="2168"/>
        <v>0</v>
      </c>
      <c r="I1110" s="166" t="str">
        <f>IFERROR(IF(CEILING($H1110*I1094,1)=0,"",CEILING($H1110*I1094,1)),"")</f>
        <v/>
      </c>
      <c r="J1110" s="145" t="str">
        <f t="shared" ref="J1110:R1110" si="2191">IFERROR(IF(CEILING($H1110*J1094,1)=0,"",CEILING($H1110*J1094,1)),"")</f>
        <v/>
      </c>
      <c r="K1110" s="145" t="str">
        <f t="shared" si="2191"/>
        <v/>
      </c>
      <c r="L1110" s="145" t="str">
        <f t="shared" ref="L1110" si="2192">IFERROR(IF(CEILING($H1110*L1094,1)=0,"",CEILING($H1110*L1094,1)),"")</f>
        <v/>
      </c>
      <c r="M1110" s="145" t="str">
        <f t="shared" si="2191"/>
        <v/>
      </c>
      <c r="N1110" s="145" t="str">
        <f t="shared" si="2191"/>
        <v/>
      </c>
      <c r="O1110" s="145" t="str">
        <f t="shared" si="2191"/>
        <v/>
      </c>
      <c r="P1110" s="145" t="str">
        <f t="shared" si="2191"/>
        <v/>
      </c>
      <c r="Q1110" s="145" t="str">
        <f t="shared" si="2191"/>
        <v/>
      </c>
      <c r="R1110" s="167" t="str">
        <f t="shared" si="2191"/>
        <v/>
      </c>
    </row>
    <row r="1111" spans="1:18" x14ac:dyDescent="0.2">
      <c r="A1111" s="118">
        <v>13</v>
      </c>
      <c r="B1111" s="75">
        <v>1085</v>
      </c>
      <c r="C1111" s="143"/>
      <c r="D1111" s="144" t="s">
        <v>168</v>
      </c>
      <c r="E1111" s="153">
        <f t="shared" si="2171"/>
        <v>0</v>
      </c>
      <c r="F1111" s="153">
        <f t="shared" si="2172"/>
        <v>1.5</v>
      </c>
      <c r="G1111" s="145">
        <f t="shared" si="2165"/>
        <v>0</v>
      </c>
      <c r="H1111" s="160">
        <f t="shared" si="2168"/>
        <v>0</v>
      </c>
      <c r="I1111" s="166" t="str">
        <f>IFERROR(IF(CEILING($H1111*I1094,1)=0,"",CEILING($H1111*I1094,1)),"")</f>
        <v/>
      </c>
      <c r="J1111" s="145" t="str">
        <f t="shared" ref="J1111:R1111" si="2193">IFERROR(IF(CEILING($H1111*J1094,1)=0,"",CEILING($H1111*J1094,1)),"")</f>
        <v/>
      </c>
      <c r="K1111" s="145" t="str">
        <f t="shared" si="2193"/>
        <v/>
      </c>
      <c r="L1111" s="145" t="str">
        <f t="shared" ref="L1111" si="2194">IFERROR(IF(CEILING($H1111*L1094,1)=0,"",CEILING($H1111*L1094,1)),"")</f>
        <v/>
      </c>
      <c r="M1111" s="145" t="str">
        <f t="shared" si="2193"/>
        <v/>
      </c>
      <c r="N1111" s="145" t="str">
        <f t="shared" si="2193"/>
        <v/>
      </c>
      <c r="O1111" s="145" t="str">
        <f t="shared" si="2193"/>
        <v/>
      </c>
      <c r="P1111" s="145" t="str">
        <f t="shared" si="2193"/>
        <v/>
      </c>
      <c r="Q1111" s="145" t="str">
        <f t="shared" si="2193"/>
        <v/>
      </c>
      <c r="R1111" s="167" t="str">
        <f t="shared" si="2193"/>
        <v/>
      </c>
    </row>
    <row r="1112" spans="1:18" x14ac:dyDescent="0.2">
      <c r="A1112" s="118">
        <v>14</v>
      </c>
      <c r="B1112" s="75">
        <v>1086</v>
      </c>
      <c r="C1112" s="143"/>
      <c r="D1112" s="144" t="s">
        <v>169</v>
      </c>
      <c r="E1112" s="153">
        <f t="shared" si="2171"/>
        <v>0</v>
      </c>
      <c r="F1112" s="153">
        <f t="shared" si="2172"/>
        <v>1.5</v>
      </c>
      <c r="G1112" s="145">
        <f t="shared" si="2165"/>
        <v>0</v>
      </c>
      <c r="H1112" s="160">
        <f t="shared" si="2168"/>
        <v>0</v>
      </c>
      <c r="I1112" s="166" t="str">
        <f>IFERROR(IF(CEILING($H1112*I1094,1)=0,"",CEILING($H1112*I1094,1)),"")</f>
        <v/>
      </c>
      <c r="J1112" s="145" t="str">
        <f t="shared" ref="J1112:R1112" si="2195">IFERROR(IF(CEILING($H1112*J1094,1)=0,"",CEILING($H1112*J1094,1)),"")</f>
        <v/>
      </c>
      <c r="K1112" s="145" t="str">
        <f t="shared" si="2195"/>
        <v/>
      </c>
      <c r="L1112" s="145" t="str">
        <f t="shared" ref="L1112" si="2196">IFERROR(IF(CEILING($H1112*L1094,1)=0,"",CEILING($H1112*L1094,1)),"")</f>
        <v/>
      </c>
      <c r="M1112" s="145" t="str">
        <f t="shared" si="2195"/>
        <v/>
      </c>
      <c r="N1112" s="145" t="str">
        <f t="shared" si="2195"/>
        <v/>
      </c>
      <c r="O1112" s="145" t="str">
        <f t="shared" si="2195"/>
        <v/>
      </c>
      <c r="P1112" s="145" t="str">
        <f t="shared" si="2195"/>
        <v/>
      </c>
      <c r="Q1112" s="145" t="str">
        <f t="shared" si="2195"/>
        <v/>
      </c>
      <c r="R1112" s="167" t="str">
        <f t="shared" si="2195"/>
        <v/>
      </c>
    </row>
    <row r="1113" spans="1:18" x14ac:dyDescent="0.2">
      <c r="A1113" s="118">
        <v>15</v>
      </c>
      <c r="B1113" s="75">
        <v>1087</v>
      </c>
      <c r="C1113" s="143"/>
      <c r="D1113" s="144" t="s">
        <v>170</v>
      </c>
      <c r="E1113" s="153">
        <f t="shared" si="2171"/>
        <v>0</v>
      </c>
      <c r="F1113" s="153">
        <f t="shared" si="2172"/>
        <v>1.5</v>
      </c>
      <c r="G1113" s="145">
        <f t="shared" si="2165"/>
        <v>0</v>
      </c>
      <c r="H1113" s="160">
        <f t="shared" si="2168"/>
        <v>0</v>
      </c>
      <c r="I1113" s="166" t="str">
        <f>IFERROR(IF(CEILING($H1113*I1094,1)=0,"",CEILING($H1113*I1094,1)),"")</f>
        <v/>
      </c>
      <c r="J1113" s="145" t="str">
        <f t="shared" ref="J1113:R1113" si="2197">IFERROR(IF(CEILING($H1113*J1094,1)=0,"",CEILING($H1113*J1094,1)),"")</f>
        <v/>
      </c>
      <c r="K1113" s="145" t="str">
        <f t="shared" si="2197"/>
        <v/>
      </c>
      <c r="L1113" s="145" t="str">
        <f t="shared" ref="L1113" si="2198">IFERROR(IF(CEILING($H1113*L1094,1)=0,"",CEILING($H1113*L1094,1)),"")</f>
        <v/>
      </c>
      <c r="M1113" s="145" t="str">
        <f t="shared" si="2197"/>
        <v/>
      </c>
      <c r="N1113" s="145" t="str">
        <f t="shared" si="2197"/>
        <v/>
      </c>
      <c r="O1113" s="145" t="str">
        <f t="shared" si="2197"/>
        <v/>
      </c>
      <c r="P1113" s="145" t="str">
        <f t="shared" si="2197"/>
        <v/>
      </c>
      <c r="Q1113" s="145" t="str">
        <f t="shared" si="2197"/>
        <v/>
      </c>
      <c r="R1113" s="167" t="str">
        <f t="shared" si="2197"/>
        <v/>
      </c>
    </row>
    <row r="1114" spans="1:18" x14ac:dyDescent="0.2">
      <c r="A1114" s="118">
        <v>16</v>
      </c>
      <c r="B1114" s="75">
        <v>1088</v>
      </c>
      <c r="C1114" s="143"/>
      <c r="D1114" s="144" t="s">
        <v>171</v>
      </c>
      <c r="E1114" s="153">
        <f t="shared" si="2171"/>
        <v>0</v>
      </c>
      <c r="F1114" s="153">
        <f t="shared" si="2172"/>
        <v>1.5</v>
      </c>
      <c r="G1114" s="145">
        <f t="shared" si="2165"/>
        <v>0</v>
      </c>
      <c r="H1114" s="160">
        <f t="shared" si="2168"/>
        <v>0</v>
      </c>
      <c r="I1114" s="166" t="str">
        <f t="shared" ref="I1114:R1114" si="2199">IFERROR(IF(CEILING($H1114*I1094,1)=0,"",CEILING($H1114*I1094,1)),"")</f>
        <v/>
      </c>
      <c r="J1114" s="145" t="str">
        <f t="shared" si="2199"/>
        <v/>
      </c>
      <c r="K1114" s="145" t="str">
        <f t="shared" si="2199"/>
        <v/>
      </c>
      <c r="L1114" s="145" t="str">
        <f t="shared" ref="L1114" si="2200">IFERROR(IF(CEILING($H1114*L1094,1)=0,"",CEILING($H1114*L1094,1)),"")</f>
        <v/>
      </c>
      <c r="M1114" s="145" t="str">
        <f t="shared" si="2199"/>
        <v/>
      </c>
      <c r="N1114" s="145" t="str">
        <f t="shared" si="2199"/>
        <v/>
      </c>
      <c r="O1114" s="145" t="str">
        <f t="shared" si="2199"/>
        <v/>
      </c>
      <c r="P1114" s="145" t="str">
        <f t="shared" si="2199"/>
        <v/>
      </c>
      <c r="Q1114" s="145" t="str">
        <f t="shared" si="2199"/>
        <v/>
      </c>
      <c r="R1114" s="167" t="str">
        <f t="shared" si="2199"/>
        <v/>
      </c>
    </row>
    <row r="1115" spans="1:18" x14ac:dyDescent="0.2">
      <c r="A1115" s="118">
        <v>17</v>
      </c>
      <c r="B1115" s="75">
        <v>1089</v>
      </c>
      <c r="C1115" s="143"/>
      <c r="D1115" s="144" t="s">
        <v>172</v>
      </c>
      <c r="E1115" s="153">
        <f t="shared" si="2171"/>
        <v>0</v>
      </c>
      <c r="F1115" s="153">
        <f t="shared" si="2172"/>
        <v>1.5</v>
      </c>
      <c r="G1115" s="145">
        <f t="shared" si="2165"/>
        <v>0</v>
      </c>
      <c r="H1115" s="160">
        <f t="shared" si="2168"/>
        <v>0</v>
      </c>
      <c r="I1115" s="166" t="str">
        <f t="shared" ref="I1115:R1115" si="2201">IFERROR(IF(CEILING($H1115*I1094,1)=0,"",CEILING($H1115*I1094,1)),"")</f>
        <v/>
      </c>
      <c r="J1115" s="145" t="str">
        <f t="shared" si="2201"/>
        <v/>
      </c>
      <c r="K1115" s="145" t="str">
        <f t="shared" si="2201"/>
        <v/>
      </c>
      <c r="L1115" s="145" t="str">
        <f t="shared" ref="L1115" si="2202">IFERROR(IF(CEILING($H1115*L1094,1)=0,"",CEILING($H1115*L1094,1)),"")</f>
        <v/>
      </c>
      <c r="M1115" s="145" t="str">
        <f t="shared" si="2201"/>
        <v/>
      </c>
      <c r="N1115" s="145" t="str">
        <f t="shared" si="2201"/>
        <v/>
      </c>
      <c r="O1115" s="145" t="str">
        <f t="shared" si="2201"/>
        <v/>
      </c>
      <c r="P1115" s="145" t="str">
        <f t="shared" si="2201"/>
        <v/>
      </c>
      <c r="Q1115" s="145" t="str">
        <f t="shared" si="2201"/>
        <v/>
      </c>
      <c r="R1115" s="167" t="str">
        <f t="shared" si="2201"/>
        <v/>
      </c>
    </row>
    <row r="1116" spans="1:18" x14ac:dyDescent="0.2">
      <c r="A1116" s="118">
        <v>18</v>
      </c>
      <c r="B1116" s="75">
        <v>1090</v>
      </c>
      <c r="C1116" s="143"/>
      <c r="D1116" s="144" t="s">
        <v>173</v>
      </c>
      <c r="E1116" s="153">
        <f t="shared" si="2171"/>
        <v>0</v>
      </c>
      <c r="F1116" s="153">
        <f t="shared" si="2172"/>
        <v>1.5</v>
      </c>
      <c r="G1116" s="145">
        <f t="shared" si="2165"/>
        <v>0</v>
      </c>
      <c r="H1116" s="160">
        <f t="shared" si="2168"/>
        <v>0</v>
      </c>
      <c r="I1116" s="166" t="str">
        <f t="shared" ref="I1116:R1116" si="2203">IFERROR(IF(CEILING($H1116*I1094,1)=0,"",CEILING($H1116*I1094,1)),"")</f>
        <v/>
      </c>
      <c r="J1116" s="145" t="str">
        <f t="shared" si="2203"/>
        <v/>
      </c>
      <c r="K1116" s="145" t="str">
        <f t="shared" si="2203"/>
        <v/>
      </c>
      <c r="L1116" s="145" t="str">
        <f t="shared" ref="L1116" si="2204">IFERROR(IF(CEILING($H1116*L1094,1)=0,"",CEILING($H1116*L1094,1)),"")</f>
        <v/>
      </c>
      <c r="M1116" s="145" t="str">
        <f t="shared" si="2203"/>
        <v/>
      </c>
      <c r="N1116" s="145" t="str">
        <f t="shared" si="2203"/>
        <v/>
      </c>
      <c r="O1116" s="145" t="str">
        <f t="shared" si="2203"/>
        <v/>
      </c>
      <c r="P1116" s="145" t="str">
        <f t="shared" si="2203"/>
        <v/>
      </c>
      <c r="Q1116" s="145" t="str">
        <f t="shared" si="2203"/>
        <v/>
      </c>
      <c r="R1116" s="167" t="str">
        <f t="shared" si="2203"/>
        <v/>
      </c>
    </row>
    <row r="1117" spans="1:18" x14ac:dyDescent="0.2">
      <c r="A1117" s="118">
        <v>19</v>
      </c>
      <c r="B1117" s="75">
        <v>1091</v>
      </c>
      <c r="C1117" s="143"/>
      <c r="D1117" s="144" t="s">
        <v>174</v>
      </c>
      <c r="E1117" s="153">
        <f t="shared" si="2171"/>
        <v>0</v>
      </c>
      <c r="F1117" s="153">
        <f t="shared" si="2172"/>
        <v>1.5</v>
      </c>
      <c r="G1117" s="145">
        <f t="shared" si="2165"/>
        <v>0</v>
      </c>
      <c r="H1117" s="160">
        <f t="shared" si="2168"/>
        <v>0</v>
      </c>
      <c r="I1117" s="166" t="str">
        <f t="shared" ref="I1117:R1117" si="2205">IFERROR(IF(CEILING($H1117*I1094,1)=0,"",CEILING($H1117*I1094,1)),"")</f>
        <v/>
      </c>
      <c r="J1117" s="145" t="str">
        <f t="shared" si="2205"/>
        <v/>
      </c>
      <c r="K1117" s="145" t="str">
        <f t="shared" si="2205"/>
        <v/>
      </c>
      <c r="L1117" s="145" t="str">
        <f t="shared" ref="L1117" si="2206">IFERROR(IF(CEILING($H1117*L1094,1)=0,"",CEILING($H1117*L1094,1)),"")</f>
        <v/>
      </c>
      <c r="M1117" s="145" t="str">
        <f t="shared" si="2205"/>
        <v/>
      </c>
      <c r="N1117" s="145" t="str">
        <f t="shared" si="2205"/>
        <v/>
      </c>
      <c r="O1117" s="145" t="str">
        <f t="shared" si="2205"/>
        <v/>
      </c>
      <c r="P1117" s="145" t="str">
        <f t="shared" si="2205"/>
        <v/>
      </c>
      <c r="Q1117" s="145" t="str">
        <f t="shared" si="2205"/>
        <v/>
      </c>
      <c r="R1117" s="167" t="str">
        <f t="shared" si="2205"/>
        <v/>
      </c>
    </row>
    <row r="1118" spans="1:18" x14ac:dyDescent="0.2">
      <c r="A1118" s="118">
        <v>20</v>
      </c>
      <c r="B1118" s="75">
        <v>1092</v>
      </c>
      <c r="C1118" s="143"/>
      <c r="D1118" s="144" t="s">
        <v>175</v>
      </c>
      <c r="E1118" s="153">
        <f t="shared" si="2171"/>
        <v>0</v>
      </c>
      <c r="F1118" s="153">
        <f t="shared" si="2172"/>
        <v>1.5</v>
      </c>
      <c r="G1118" s="145">
        <f t="shared" si="2165"/>
        <v>0</v>
      </c>
      <c r="H1118" s="160">
        <f t="shared" si="2168"/>
        <v>0</v>
      </c>
      <c r="I1118" s="166" t="str">
        <f t="shared" ref="I1118:R1118" si="2207">IFERROR(IF(CEILING($H1118*I1094,1)=0,"",CEILING($H1118*I1094,1)),"")</f>
        <v/>
      </c>
      <c r="J1118" s="145" t="str">
        <f t="shared" si="2207"/>
        <v/>
      </c>
      <c r="K1118" s="145" t="str">
        <f t="shared" si="2207"/>
        <v/>
      </c>
      <c r="L1118" s="145" t="str">
        <f t="shared" ref="L1118" si="2208">IFERROR(IF(CEILING($H1118*L1094,1)=0,"",CEILING($H1118*L1094,1)),"")</f>
        <v/>
      </c>
      <c r="M1118" s="145" t="str">
        <f t="shared" si="2207"/>
        <v/>
      </c>
      <c r="N1118" s="145" t="str">
        <f t="shared" si="2207"/>
        <v/>
      </c>
      <c r="O1118" s="145" t="str">
        <f t="shared" si="2207"/>
        <v/>
      </c>
      <c r="P1118" s="145" t="str">
        <f t="shared" si="2207"/>
        <v/>
      </c>
      <c r="Q1118" s="145" t="str">
        <f t="shared" si="2207"/>
        <v/>
      </c>
      <c r="R1118" s="167" t="str">
        <f t="shared" si="2207"/>
        <v/>
      </c>
    </row>
    <row r="1119" spans="1:18" x14ac:dyDescent="0.2">
      <c r="A1119" s="118">
        <v>21</v>
      </c>
      <c r="B1119" s="75">
        <v>1093</v>
      </c>
      <c r="C1119" s="143"/>
      <c r="D1119" s="144" t="s">
        <v>176</v>
      </c>
      <c r="E1119" s="153">
        <f t="shared" si="2171"/>
        <v>0</v>
      </c>
      <c r="F1119" s="153">
        <f t="shared" si="2172"/>
        <v>1.5</v>
      </c>
      <c r="G1119" s="145">
        <f t="shared" si="2165"/>
        <v>0</v>
      </c>
      <c r="H1119" s="160">
        <f t="shared" si="2168"/>
        <v>0</v>
      </c>
      <c r="I1119" s="166" t="str">
        <f t="shared" ref="I1119:R1119" si="2209">IFERROR(IF(CEILING($H1119*I1094,1)=0,"",CEILING($H1119*I1094,1)),"")</f>
        <v/>
      </c>
      <c r="J1119" s="145" t="str">
        <f t="shared" si="2209"/>
        <v/>
      </c>
      <c r="K1119" s="145" t="str">
        <f t="shared" si="2209"/>
        <v/>
      </c>
      <c r="L1119" s="145" t="str">
        <f t="shared" ref="L1119" si="2210">IFERROR(IF(CEILING($H1119*L1094,1)=0,"",CEILING($H1119*L1094,1)),"")</f>
        <v/>
      </c>
      <c r="M1119" s="145" t="str">
        <f t="shared" si="2209"/>
        <v/>
      </c>
      <c r="N1119" s="145" t="str">
        <f t="shared" si="2209"/>
        <v/>
      </c>
      <c r="O1119" s="145" t="str">
        <f t="shared" si="2209"/>
        <v/>
      </c>
      <c r="P1119" s="145" t="str">
        <f t="shared" si="2209"/>
        <v/>
      </c>
      <c r="Q1119" s="145" t="str">
        <f t="shared" si="2209"/>
        <v/>
      </c>
      <c r="R1119" s="167" t="str">
        <f t="shared" si="2209"/>
        <v/>
      </c>
    </row>
    <row r="1120" spans="1:18" x14ac:dyDescent="0.2">
      <c r="A1120" s="118">
        <v>22</v>
      </c>
      <c r="B1120" s="75">
        <v>1094</v>
      </c>
      <c r="C1120" s="143"/>
      <c r="D1120" s="144" t="s">
        <v>177</v>
      </c>
      <c r="E1120" s="153">
        <f t="shared" si="2171"/>
        <v>0</v>
      </c>
      <c r="F1120" s="153">
        <f t="shared" si="2172"/>
        <v>1.5</v>
      </c>
      <c r="G1120" s="145">
        <f t="shared" si="2165"/>
        <v>0</v>
      </c>
      <c r="H1120" s="160">
        <f t="shared" si="2168"/>
        <v>0</v>
      </c>
      <c r="I1120" s="166" t="str">
        <f t="shared" ref="I1120:R1120" si="2211">IFERROR(IF(CEILING($H1120*I1094,1)=0,"",CEILING($H1120*I1094,1)),"")</f>
        <v/>
      </c>
      <c r="J1120" s="145" t="str">
        <f t="shared" si="2211"/>
        <v/>
      </c>
      <c r="K1120" s="145" t="str">
        <f t="shared" si="2211"/>
        <v/>
      </c>
      <c r="L1120" s="145" t="str">
        <f t="shared" ref="L1120" si="2212">IFERROR(IF(CEILING($H1120*L1094,1)=0,"",CEILING($H1120*L1094,1)),"")</f>
        <v/>
      </c>
      <c r="M1120" s="145" t="str">
        <f t="shared" si="2211"/>
        <v/>
      </c>
      <c r="N1120" s="145" t="str">
        <f t="shared" si="2211"/>
        <v/>
      </c>
      <c r="O1120" s="145" t="str">
        <f t="shared" si="2211"/>
        <v/>
      </c>
      <c r="P1120" s="145" t="str">
        <f t="shared" si="2211"/>
        <v/>
      </c>
      <c r="Q1120" s="145" t="str">
        <f t="shared" si="2211"/>
        <v/>
      </c>
      <c r="R1120" s="167" t="str">
        <f t="shared" si="2211"/>
        <v/>
      </c>
    </row>
    <row r="1121" spans="1:19" x14ac:dyDescent="0.2">
      <c r="A1121" s="118">
        <v>23</v>
      </c>
      <c r="B1121" s="75">
        <v>1095</v>
      </c>
      <c r="C1121" s="143"/>
      <c r="D1121" s="144" t="s">
        <v>178</v>
      </c>
      <c r="E1121" s="153">
        <f t="shared" si="2171"/>
        <v>0</v>
      </c>
      <c r="F1121" s="153">
        <f t="shared" si="2172"/>
        <v>1.5</v>
      </c>
      <c r="G1121" s="145">
        <f t="shared" si="2165"/>
        <v>0</v>
      </c>
      <c r="H1121" s="160">
        <f t="shared" si="2168"/>
        <v>0</v>
      </c>
      <c r="I1121" s="166" t="str">
        <f t="shared" ref="I1121:R1121" si="2213">IFERROR(IF(CEILING($H1121*I1094,1)=0,"",CEILING($H1121*I1094,1)),"")</f>
        <v/>
      </c>
      <c r="J1121" s="145" t="str">
        <f t="shared" si="2213"/>
        <v/>
      </c>
      <c r="K1121" s="145" t="str">
        <f t="shared" si="2213"/>
        <v/>
      </c>
      <c r="L1121" s="145" t="str">
        <f t="shared" ref="L1121" si="2214">IFERROR(IF(CEILING($H1121*L1094,1)=0,"",CEILING($H1121*L1094,1)),"")</f>
        <v/>
      </c>
      <c r="M1121" s="145" t="str">
        <f t="shared" si="2213"/>
        <v/>
      </c>
      <c r="N1121" s="145" t="str">
        <f t="shared" si="2213"/>
        <v/>
      </c>
      <c r="O1121" s="145" t="str">
        <f t="shared" si="2213"/>
        <v/>
      </c>
      <c r="P1121" s="145" t="str">
        <f t="shared" si="2213"/>
        <v/>
      </c>
      <c r="Q1121" s="145" t="str">
        <f t="shared" si="2213"/>
        <v/>
      </c>
      <c r="R1121" s="167" t="str">
        <f t="shared" si="2213"/>
        <v/>
      </c>
    </row>
    <row r="1122" spans="1:19" x14ac:dyDescent="0.2">
      <c r="A1122" s="118">
        <v>24</v>
      </c>
      <c r="B1122" s="75">
        <v>1096</v>
      </c>
      <c r="C1122" s="143"/>
      <c r="D1122" s="144" t="s">
        <v>179</v>
      </c>
      <c r="E1122" s="153">
        <f t="shared" si="2171"/>
        <v>0</v>
      </c>
      <c r="F1122" s="153">
        <f t="shared" si="2172"/>
        <v>1.5</v>
      </c>
      <c r="G1122" s="145">
        <f t="shared" si="2165"/>
        <v>0</v>
      </c>
      <c r="H1122" s="160">
        <f t="shared" si="2168"/>
        <v>0</v>
      </c>
      <c r="I1122" s="166" t="str">
        <f t="shared" ref="I1122:R1122" si="2215">IFERROR(IF(CEILING($H1122*I1094,1)=0,"",CEILING($H1122*I1094,1)),"")</f>
        <v/>
      </c>
      <c r="J1122" s="145" t="str">
        <f t="shared" si="2215"/>
        <v/>
      </c>
      <c r="K1122" s="145" t="str">
        <f t="shared" si="2215"/>
        <v/>
      </c>
      <c r="L1122" s="145" t="str">
        <f t="shared" ref="L1122" si="2216">IFERROR(IF(CEILING($H1122*L1094,1)=0,"",CEILING($H1122*L1094,1)),"")</f>
        <v/>
      </c>
      <c r="M1122" s="145" t="str">
        <f t="shared" si="2215"/>
        <v/>
      </c>
      <c r="N1122" s="145" t="str">
        <f t="shared" si="2215"/>
        <v/>
      </c>
      <c r="O1122" s="145" t="str">
        <f t="shared" si="2215"/>
        <v/>
      </c>
      <c r="P1122" s="145" t="str">
        <f t="shared" si="2215"/>
        <v/>
      </c>
      <c r="Q1122" s="145" t="str">
        <f t="shared" si="2215"/>
        <v/>
      </c>
      <c r="R1122" s="167" t="str">
        <f t="shared" si="2215"/>
        <v/>
      </c>
    </row>
    <row r="1123" spans="1:19" x14ac:dyDescent="0.2">
      <c r="A1123" s="118">
        <v>25</v>
      </c>
      <c r="B1123" s="75">
        <v>1097</v>
      </c>
      <c r="C1123" s="143"/>
      <c r="D1123" s="144" t="s">
        <v>180</v>
      </c>
      <c r="E1123" s="153">
        <f t="shared" si="2171"/>
        <v>0</v>
      </c>
      <c r="F1123" s="153">
        <f t="shared" si="2172"/>
        <v>1.5</v>
      </c>
      <c r="G1123" s="145">
        <f t="shared" si="2165"/>
        <v>0</v>
      </c>
      <c r="H1123" s="160">
        <f t="shared" si="2168"/>
        <v>0</v>
      </c>
      <c r="I1123" s="166" t="str">
        <f t="shared" ref="I1123:R1123" si="2217">IFERROR(IF(CEILING($H1123*I1094,1)=0,"",CEILING($H1123*I1094,1)),"")</f>
        <v/>
      </c>
      <c r="J1123" s="145" t="str">
        <f t="shared" si="2217"/>
        <v/>
      </c>
      <c r="K1123" s="145" t="str">
        <f t="shared" si="2217"/>
        <v/>
      </c>
      <c r="L1123" s="145" t="str">
        <f t="shared" ref="L1123" si="2218">IFERROR(IF(CEILING($H1123*L1094,1)=0,"",CEILING($H1123*L1094,1)),"")</f>
        <v/>
      </c>
      <c r="M1123" s="145" t="str">
        <f t="shared" si="2217"/>
        <v/>
      </c>
      <c r="N1123" s="145" t="str">
        <f t="shared" si="2217"/>
        <v/>
      </c>
      <c r="O1123" s="145" t="str">
        <f t="shared" si="2217"/>
        <v/>
      </c>
      <c r="P1123" s="145" t="str">
        <f t="shared" si="2217"/>
        <v/>
      </c>
      <c r="Q1123" s="145" t="str">
        <f t="shared" si="2217"/>
        <v/>
      </c>
      <c r="R1123" s="167" t="str">
        <f t="shared" si="2217"/>
        <v/>
      </c>
    </row>
    <row r="1124" spans="1:19" x14ac:dyDescent="0.2">
      <c r="A1124" s="118">
        <v>26</v>
      </c>
      <c r="B1124" s="75">
        <v>1098</v>
      </c>
      <c r="C1124" s="143"/>
      <c r="D1124" s="144" t="s">
        <v>181</v>
      </c>
      <c r="E1124" s="153">
        <f t="shared" si="2171"/>
        <v>0</v>
      </c>
      <c r="F1124" s="153">
        <f t="shared" si="2172"/>
        <v>1.5</v>
      </c>
      <c r="G1124" s="145">
        <f t="shared" si="2165"/>
        <v>0</v>
      </c>
      <c r="H1124" s="160">
        <f t="shared" si="2168"/>
        <v>0</v>
      </c>
      <c r="I1124" s="166" t="str">
        <f t="shared" ref="I1124:R1124" si="2219">IFERROR(IF(CEILING($H1124*I1094,1)=0,"",CEILING($H1124*I1094,1)),"")</f>
        <v/>
      </c>
      <c r="J1124" s="145" t="str">
        <f t="shared" si="2219"/>
        <v/>
      </c>
      <c r="K1124" s="145" t="str">
        <f t="shared" si="2219"/>
        <v/>
      </c>
      <c r="L1124" s="145" t="str">
        <f t="shared" ref="L1124" si="2220">IFERROR(IF(CEILING($H1124*L1094,1)=0,"",CEILING($H1124*L1094,1)),"")</f>
        <v/>
      </c>
      <c r="M1124" s="145" t="str">
        <f t="shared" si="2219"/>
        <v/>
      </c>
      <c r="N1124" s="145" t="str">
        <f t="shared" si="2219"/>
        <v/>
      </c>
      <c r="O1124" s="145" t="str">
        <f t="shared" si="2219"/>
        <v/>
      </c>
      <c r="P1124" s="145" t="str">
        <f t="shared" si="2219"/>
        <v/>
      </c>
      <c r="Q1124" s="145" t="str">
        <f t="shared" si="2219"/>
        <v/>
      </c>
      <c r="R1124" s="167" t="str">
        <f t="shared" si="2219"/>
        <v/>
      </c>
    </row>
    <row r="1125" spans="1:19" x14ac:dyDescent="0.2">
      <c r="A1125" s="118">
        <v>27</v>
      </c>
      <c r="B1125" s="75">
        <v>1099</v>
      </c>
      <c r="C1125" s="143"/>
      <c r="D1125" s="144" t="s">
        <v>182</v>
      </c>
      <c r="E1125" s="153">
        <f t="shared" si="2171"/>
        <v>0</v>
      </c>
      <c r="F1125" s="153">
        <f t="shared" si="2172"/>
        <v>1.5</v>
      </c>
      <c r="G1125" s="145">
        <f t="shared" si="2165"/>
        <v>0</v>
      </c>
      <c r="H1125" s="160">
        <f t="shared" si="2168"/>
        <v>0</v>
      </c>
      <c r="I1125" s="166" t="str">
        <f t="shared" ref="I1125:R1125" si="2221">IFERROR(IF(CEILING($H1125*I1094,1)=0,"",CEILING($H1125*I1094,1)),"")</f>
        <v/>
      </c>
      <c r="J1125" s="145" t="str">
        <f t="shared" si="2221"/>
        <v/>
      </c>
      <c r="K1125" s="145" t="str">
        <f t="shared" si="2221"/>
        <v/>
      </c>
      <c r="L1125" s="145" t="str">
        <f t="shared" ref="L1125" si="2222">IFERROR(IF(CEILING($H1125*L1094,1)=0,"",CEILING($H1125*L1094,1)),"")</f>
        <v/>
      </c>
      <c r="M1125" s="145" t="str">
        <f t="shared" si="2221"/>
        <v/>
      </c>
      <c r="N1125" s="145" t="str">
        <f t="shared" si="2221"/>
        <v/>
      </c>
      <c r="O1125" s="145" t="str">
        <f t="shared" si="2221"/>
        <v/>
      </c>
      <c r="P1125" s="145" t="str">
        <f t="shared" si="2221"/>
        <v/>
      </c>
      <c r="Q1125" s="145" t="str">
        <f t="shared" si="2221"/>
        <v/>
      </c>
      <c r="R1125" s="167" t="str">
        <f t="shared" si="2221"/>
        <v/>
      </c>
    </row>
    <row r="1126" spans="1:19" x14ac:dyDescent="0.2">
      <c r="A1126" s="118">
        <v>28</v>
      </c>
      <c r="B1126" s="75">
        <v>1100</v>
      </c>
      <c r="C1126" s="143"/>
      <c r="D1126" s="144" t="s">
        <v>183</v>
      </c>
      <c r="E1126" s="153">
        <f t="shared" si="2171"/>
        <v>0</v>
      </c>
      <c r="F1126" s="153">
        <f t="shared" si="2172"/>
        <v>1.5</v>
      </c>
      <c r="G1126" s="145">
        <f t="shared" si="2165"/>
        <v>0</v>
      </c>
      <c r="H1126" s="160">
        <f t="shared" si="2168"/>
        <v>0</v>
      </c>
      <c r="I1126" s="166" t="str">
        <f t="shared" ref="I1126:R1126" si="2223">IFERROR(IF(CEILING($H1126*I1094,1)=0,"",CEILING($H1126*I1094,1)),"")</f>
        <v/>
      </c>
      <c r="J1126" s="145" t="str">
        <f t="shared" si="2223"/>
        <v/>
      </c>
      <c r="K1126" s="145" t="str">
        <f t="shared" si="2223"/>
        <v/>
      </c>
      <c r="L1126" s="145" t="str">
        <f t="shared" ref="L1126" si="2224">IFERROR(IF(CEILING($H1126*L1094,1)=0,"",CEILING($H1126*L1094,1)),"")</f>
        <v/>
      </c>
      <c r="M1126" s="145" t="str">
        <f t="shared" si="2223"/>
        <v/>
      </c>
      <c r="N1126" s="145" t="str">
        <f t="shared" si="2223"/>
        <v/>
      </c>
      <c r="O1126" s="145" t="str">
        <f t="shared" si="2223"/>
        <v/>
      </c>
      <c r="P1126" s="145" t="str">
        <f t="shared" si="2223"/>
        <v/>
      </c>
      <c r="Q1126" s="145" t="str">
        <f t="shared" si="2223"/>
        <v/>
      </c>
      <c r="R1126" s="167" t="str">
        <f t="shared" si="2223"/>
        <v/>
      </c>
    </row>
    <row r="1127" spans="1:19" x14ac:dyDescent="0.2">
      <c r="A1127" s="118">
        <v>29</v>
      </c>
      <c r="B1127" s="75">
        <v>1101</v>
      </c>
      <c r="C1127" s="143"/>
      <c r="D1127" s="144" t="s">
        <v>184</v>
      </c>
      <c r="E1127" s="153">
        <f t="shared" si="2171"/>
        <v>0</v>
      </c>
      <c r="F1127" s="153">
        <f t="shared" si="2172"/>
        <v>1.5</v>
      </c>
      <c r="G1127" s="145">
        <f t="shared" si="2165"/>
        <v>0</v>
      </c>
      <c r="H1127" s="160">
        <f t="shared" si="2168"/>
        <v>0</v>
      </c>
      <c r="I1127" s="166" t="str">
        <f t="shared" ref="I1127:R1127" si="2225">IFERROR(IF(CEILING($H1127*I1094,1)=0,"",CEILING($H1127*I1094,1)),"")</f>
        <v/>
      </c>
      <c r="J1127" s="145" t="str">
        <f t="shared" si="2225"/>
        <v/>
      </c>
      <c r="K1127" s="145" t="str">
        <f t="shared" si="2225"/>
        <v/>
      </c>
      <c r="L1127" s="145" t="str">
        <f t="shared" ref="L1127" si="2226">IFERROR(IF(CEILING($H1127*L1094,1)=0,"",CEILING($H1127*L1094,1)),"")</f>
        <v/>
      </c>
      <c r="M1127" s="145" t="str">
        <f t="shared" si="2225"/>
        <v/>
      </c>
      <c r="N1127" s="145" t="str">
        <f t="shared" si="2225"/>
        <v/>
      </c>
      <c r="O1127" s="145" t="str">
        <f t="shared" si="2225"/>
        <v/>
      </c>
      <c r="P1127" s="145" t="str">
        <f t="shared" si="2225"/>
        <v/>
      </c>
      <c r="Q1127" s="145" t="str">
        <f t="shared" si="2225"/>
        <v/>
      </c>
      <c r="R1127" s="167" t="str">
        <f t="shared" si="2225"/>
        <v/>
      </c>
    </row>
    <row r="1128" spans="1:19" x14ac:dyDescent="0.2">
      <c r="A1128" s="118">
        <v>30</v>
      </c>
      <c r="B1128" s="75">
        <v>1102</v>
      </c>
      <c r="C1128" s="143"/>
      <c r="D1128" s="144" t="s">
        <v>185</v>
      </c>
      <c r="E1128" s="153">
        <f t="shared" si="2171"/>
        <v>0</v>
      </c>
      <c r="F1128" s="153">
        <f t="shared" si="2172"/>
        <v>1.5</v>
      </c>
      <c r="G1128" s="145">
        <f t="shared" si="2165"/>
        <v>0</v>
      </c>
      <c r="H1128" s="160">
        <f t="shared" si="2168"/>
        <v>0</v>
      </c>
      <c r="I1128" s="166" t="str">
        <f t="shared" ref="I1128:R1128" si="2227">IFERROR(IF(CEILING($H1128*I1094,1)=0,"",CEILING($H1128*I1094,1)),"")</f>
        <v/>
      </c>
      <c r="J1128" s="145" t="str">
        <f t="shared" si="2227"/>
        <v/>
      </c>
      <c r="K1128" s="145" t="str">
        <f t="shared" si="2227"/>
        <v/>
      </c>
      <c r="L1128" s="145" t="str">
        <f t="shared" ref="L1128" si="2228">IFERROR(IF(CEILING($H1128*L1094,1)=0,"",CEILING($H1128*L1094,1)),"")</f>
        <v/>
      </c>
      <c r="M1128" s="145" t="str">
        <f t="shared" si="2227"/>
        <v/>
      </c>
      <c r="N1128" s="145" t="str">
        <f t="shared" si="2227"/>
        <v/>
      </c>
      <c r="O1128" s="145" t="str">
        <f t="shared" si="2227"/>
        <v/>
      </c>
      <c r="P1128" s="145" t="str">
        <f t="shared" si="2227"/>
        <v/>
      </c>
      <c r="Q1128" s="145" t="str">
        <f t="shared" si="2227"/>
        <v/>
      </c>
      <c r="R1128" s="167" t="str">
        <f t="shared" si="2227"/>
        <v/>
      </c>
    </row>
    <row r="1129" spans="1:19" x14ac:dyDescent="0.2">
      <c r="A1129" s="118">
        <v>31</v>
      </c>
      <c r="B1129" s="75">
        <v>1103</v>
      </c>
      <c r="C1129" s="143"/>
      <c r="D1129" s="144" t="s">
        <v>186</v>
      </c>
      <c r="E1129" s="153">
        <f t="shared" si="2171"/>
        <v>0</v>
      </c>
      <c r="F1129" s="153">
        <f t="shared" si="2172"/>
        <v>1.5</v>
      </c>
      <c r="G1129" s="145">
        <f t="shared" si="2165"/>
        <v>0</v>
      </c>
      <c r="H1129" s="160">
        <f t="shared" si="2168"/>
        <v>0</v>
      </c>
      <c r="I1129" s="166" t="str">
        <f t="shared" ref="I1129:R1129" si="2229">IFERROR(IF(CEILING($H1129*I1094,1)=0,"",CEILING($H1129*I1094,1)),"")</f>
        <v/>
      </c>
      <c r="J1129" s="145" t="str">
        <f t="shared" si="2229"/>
        <v/>
      </c>
      <c r="K1129" s="145" t="str">
        <f t="shared" si="2229"/>
        <v/>
      </c>
      <c r="L1129" s="145" t="str">
        <f t="shared" ref="L1129" si="2230">IFERROR(IF(CEILING($H1129*L1094,1)=0,"",CEILING($H1129*L1094,1)),"")</f>
        <v/>
      </c>
      <c r="M1129" s="145" t="str">
        <f t="shared" si="2229"/>
        <v/>
      </c>
      <c r="N1129" s="145" t="str">
        <f t="shared" si="2229"/>
        <v/>
      </c>
      <c r="O1129" s="145" t="str">
        <f t="shared" si="2229"/>
        <v/>
      </c>
      <c r="P1129" s="145" t="str">
        <f t="shared" si="2229"/>
        <v/>
      </c>
      <c r="Q1129" s="145" t="str">
        <f t="shared" si="2229"/>
        <v/>
      </c>
      <c r="R1129" s="167" t="str">
        <f t="shared" si="2229"/>
        <v/>
      </c>
    </row>
    <row r="1130" spans="1:19" x14ac:dyDescent="0.2">
      <c r="A1130" s="118">
        <v>32</v>
      </c>
      <c r="B1130" s="75">
        <v>1104</v>
      </c>
      <c r="C1130" s="143"/>
      <c r="D1130" s="144" t="s">
        <v>187</v>
      </c>
      <c r="E1130" s="153">
        <f t="shared" si="2171"/>
        <v>0</v>
      </c>
      <c r="F1130" s="153">
        <f t="shared" si="2172"/>
        <v>1.5</v>
      </c>
      <c r="G1130" s="145">
        <f>E1130*G1089/E1089</f>
        <v>0</v>
      </c>
      <c r="H1130" s="160">
        <f t="shared" si="2168"/>
        <v>0</v>
      </c>
      <c r="I1130" s="166" t="str">
        <f t="shared" ref="I1130:R1130" si="2231">IFERROR(IF(CEILING($H1130*I1094,1)=0,"",CEILING($H1130*I1094,1)),"")</f>
        <v/>
      </c>
      <c r="J1130" s="145" t="str">
        <f t="shared" si="2231"/>
        <v/>
      </c>
      <c r="K1130" s="145" t="str">
        <f t="shared" si="2231"/>
        <v/>
      </c>
      <c r="L1130" s="145" t="str">
        <f t="shared" ref="L1130" si="2232">IFERROR(IF(CEILING($H1130*L1094,1)=0,"",CEILING($H1130*L1094,1)),"")</f>
        <v/>
      </c>
      <c r="M1130" s="145" t="str">
        <f t="shared" si="2231"/>
        <v/>
      </c>
      <c r="N1130" s="145" t="str">
        <f t="shared" si="2231"/>
        <v/>
      </c>
      <c r="O1130" s="145" t="str">
        <f t="shared" si="2231"/>
        <v/>
      </c>
      <c r="P1130" s="145" t="str">
        <f t="shared" si="2231"/>
        <v/>
      </c>
      <c r="Q1130" s="145" t="str">
        <f t="shared" si="2231"/>
        <v/>
      </c>
      <c r="R1130" s="167" t="str">
        <f t="shared" si="2231"/>
        <v/>
      </c>
    </row>
    <row r="1131" spans="1:19" x14ac:dyDescent="0.2">
      <c r="A1131" s="118">
        <v>33</v>
      </c>
      <c r="B1131" s="75">
        <v>1105</v>
      </c>
      <c r="C1131" s="143"/>
      <c r="D1131" s="144" t="s">
        <v>188</v>
      </c>
      <c r="E1131" s="153">
        <f t="shared" si="2171"/>
        <v>0</v>
      </c>
      <c r="F1131" s="153">
        <f t="shared" si="2172"/>
        <v>1.5</v>
      </c>
      <c r="G1131" s="145">
        <f>E1131*G1090/E1090</f>
        <v>0</v>
      </c>
      <c r="H1131" s="160">
        <f t="shared" si="2168"/>
        <v>0</v>
      </c>
      <c r="I1131" s="166" t="str">
        <f t="shared" ref="I1131:R1131" si="2233">IFERROR(IF(CEILING($H1131*I1094,1)=0,"",CEILING($H1131*I1094,1)),"")</f>
        <v/>
      </c>
      <c r="J1131" s="145" t="str">
        <f t="shared" si="2233"/>
        <v/>
      </c>
      <c r="K1131" s="145" t="str">
        <f t="shared" si="2233"/>
        <v/>
      </c>
      <c r="L1131" s="145" t="str">
        <f t="shared" ref="L1131" si="2234">IFERROR(IF(CEILING($H1131*L1094,1)=0,"",CEILING($H1131*L1094,1)),"")</f>
        <v/>
      </c>
      <c r="M1131" s="145" t="str">
        <f t="shared" si="2233"/>
        <v/>
      </c>
      <c r="N1131" s="145" t="str">
        <f t="shared" si="2233"/>
        <v/>
      </c>
      <c r="O1131" s="145" t="str">
        <f t="shared" si="2233"/>
        <v/>
      </c>
      <c r="P1131" s="145" t="str">
        <f t="shared" si="2233"/>
        <v/>
      </c>
      <c r="Q1131" s="145" t="str">
        <f t="shared" si="2233"/>
        <v/>
      </c>
      <c r="R1131" s="167" t="str">
        <f t="shared" si="2233"/>
        <v/>
      </c>
    </row>
    <row r="1132" spans="1:19" x14ac:dyDescent="0.2">
      <c r="A1132" s="118">
        <v>34</v>
      </c>
      <c r="B1132" s="75">
        <v>1106</v>
      </c>
      <c r="C1132" s="143"/>
      <c r="D1132" s="144" t="s">
        <v>189</v>
      </c>
      <c r="E1132" s="153">
        <f t="shared" si="2171"/>
        <v>0</v>
      </c>
      <c r="F1132" s="153">
        <f t="shared" si="2172"/>
        <v>1.5</v>
      </c>
      <c r="G1132" s="145">
        <f>E1132*G1091/E1091</f>
        <v>0</v>
      </c>
      <c r="H1132" s="160">
        <f t="shared" si="2168"/>
        <v>0</v>
      </c>
      <c r="I1132" s="166" t="str">
        <f t="shared" ref="I1132:R1132" si="2235">IFERROR(IF(CEILING($H1132*I1094,1)=0,"",CEILING($H1132*I1094,1)),"")</f>
        <v/>
      </c>
      <c r="J1132" s="145" t="str">
        <f t="shared" si="2235"/>
        <v/>
      </c>
      <c r="K1132" s="145" t="str">
        <f t="shared" si="2235"/>
        <v/>
      </c>
      <c r="L1132" s="145" t="str">
        <f t="shared" ref="L1132" si="2236">IFERROR(IF(CEILING($H1132*L1094,1)=0,"",CEILING($H1132*L1094,1)),"")</f>
        <v/>
      </c>
      <c r="M1132" s="145" t="str">
        <f t="shared" si="2235"/>
        <v/>
      </c>
      <c r="N1132" s="145" t="str">
        <f t="shared" si="2235"/>
        <v/>
      </c>
      <c r="O1132" s="145" t="str">
        <f t="shared" si="2235"/>
        <v/>
      </c>
      <c r="P1132" s="145" t="str">
        <f t="shared" si="2235"/>
        <v/>
      </c>
      <c r="Q1132" s="145" t="str">
        <f t="shared" si="2235"/>
        <v/>
      </c>
      <c r="R1132" s="167" t="str">
        <f t="shared" si="2235"/>
        <v/>
      </c>
    </row>
    <row r="1133" spans="1:19" ht="13.5" thickBot="1" x14ac:dyDescent="0.25">
      <c r="A1133" s="146">
        <v>35</v>
      </c>
      <c r="B1133" s="75">
        <v>1107</v>
      </c>
      <c r="C1133" s="147"/>
      <c r="D1133" s="148" t="s">
        <v>190</v>
      </c>
      <c r="E1133" s="153">
        <f t="shared" si="2171"/>
        <v>0</v>
      </c>
      <c r="F1133" s="153">
        <f t="shared" si="2172"/>
        <v>1.5</v>
      </c>
      <c r="G1133" s="145">
        <f>E1133*G1092/E1092</f>
        <v>0</v>
      </c>
      <c r="H1133" s="160">
        <f t="shared" si="2168"/>
        <v>0</v>
      </c>
      <c r="I1133" s="168" t="str">
        <f t="shared" ref="I1133:R1133" si="2237">IFERROR(IF(CEILING($H1133*I1094,1)=0,"",CEILING($H1133*I1094,1)),"")</f>
        <v/>
      </c>
      <c r="J1133" s="169" t="str">
        <f t="shared" si="2237"/>
        <v/>
      </c>
      <c r="K1133" s="169" t="str">
        <f t="shared" si="2237"/>
        <v/>
      </c>
      <c r="L1133" s="169" t="str">
        <f t="shared" ref="L1133" si="2238">IFERROR(IF(CEILING($H1133*L1094,1)=0,"",CEILING($H1133*L1094,1)),"")</f>
        <v/>
      </c>
      <c r="M1133" s="169" t="str">
        <f t="shared" si="2237"/>
        <v/>
      </c>
      <c r="N1133" s="169" t="str">
        <f t="shared" si="2237"/>
        <v/>
      </c>
      <c r="O1133" s="169" t="str">
        <f t="shared" si="2237"/>
        <v/>
      </c>
      <c r="P1133" s="169" t="str">
        <f t="shared" si="2237"/>
        <v/>
      </c>
      <c r="Q1133" s="169" t="str">
        <f t="shared" si="2237"/>
        <v/>
      </c>
      <c r="R1133" s="170" t="str">
        <f t="shared" si="2237"/>
        <v/>
      </c>
    </row>
    <row r="1134" spans="1:19" ht="13.5" thickBot="1" x14ac:dyDescent="0.25">
      <c r="A1134" s="230" t="s">
        <v>50</v>
      </c>
      <c r="B1134" s="286">
        <v>1108</v>
      </c>
      <c r="C1134" s="256" t="str">
        <f>Feature_Plan!E38</f>
        <v>HW Development</v>
      </c>
      <c r="D1134" s="231"/>
      <c r="E1134" s="260">
        <v>100</v>
      </c>
      <c r="F1134" s="260">
        <v>2</v>
      </c>
      <c r="G1134" s="257"/>
      <c r="H1134" s="258"/>
      <c r="I1134" s="210">
        <f>IF(VLOOKUP($C1134,Feature_Plan!$E$11:$R$40,Feature_Plan!I$1,0)=0,"",VLOOKUP($C1134,Feature_Plan!$E$11:$R$40,Feature_Plan!I$1,0))</f>
        <v>0.4</v>
      </c>
      <c r="J1134" s="211">
        <f>IF(VLOOKUP($C1134,Feature_Plan!$E$11:$R$40,Feature_Plan!J$1,0)=0,"",VLOOKUP($C1134,Feature_Plan!$E$11:$R$40,Feature_Plan!J$1,0))</f>
        <v>0.7</v>
      </c>
      <c r="K1134" s="211">
        <f>IF(VLOOKUP($C1134,Feature_Plan!$E$11:$R$40,Feature_Plan!K$1,0)=0,"",VLOOKUP($C1134,Feature_Plan!$E$11:$R$40,Feature_Plan!K$1,0))</f>
        <v>1</v>
      </c>
      <c r="L1134" s="211">
        <f>IF(VLOOKUP($C1134,Feature_Plan!$E$11:$R$40,Feature_Plan!L$1,0)=0,"",VLOOKUP($C1134,Feature_Plan!$E$11:$R$40,Feature_Plan!L$1,0))</f>
        <v>1</v>
      </c>
      <c r="M1134" s="211" t="str">
        <f>IF(VLOOKUP($C1134,Feature_Plan!$E$11:$R$40,Feature_Plan!M$1,0)=0,"",VLOOKUP($C1134,Feature_Plan!$E$11:$R$40,Feature_Plan!M$1,0))</f>
        <v/>
      </c>
      <c r="N1134" s="211" t="str">
        <f>IF(VLOOKUP($C1134,Feature_Plan!$E$11:$R$40,Feature_Plan!N$1,0)=0,"",VLOOKUP($C1134,Feature_Plan!$E$11:$R$40,Feature_Plan!N$1,0))</f>
        <v/>
      </c>
      <c r="O1134" s="211" t="str">
        <f>IF(VLOOKUP($C1134,Feature_Plan!$E$11:$R$40,Feature_Plan!O$1,0)=0,"",VLOOKUP($C1134,Feature_Plan!$E$11:$R$40,Feature_Plan!O$1,0))</f>
        <v/>
      </c>
      <c r="P1134" s="211">
        <f>IF(VLOOKUP($C1134,Feature_Plan!$E$11:$R$40,Feature_Plan!P$1,0)=0,"",VLOOKUP($C1134,Feature_Plan!$E$11:$R$40,Feature_Plan!P$1,0))</f>
        <v>1.1000000000000001</v>
      </c>
      <c r="Q1134" s="211">
        <f>IF(VLOOKUP($C1134,Feature_Plan!$E$11:$R$40,Feature_Plan!Q$1,0)=0,"",VLOOKUP($C1134,Feature_Plan!$E$11:$R$40,Feature_Plan!Q$1,0))</f>
        <v>1.1499999999999999</v>
      </c>
      <c r="R1134" s="212" t="str">
        <f>IF(VLOOKUP($C1134,Feature_Plan!$E$11:$R$40,Feature_Plan!R$1,0)=0,"",VLOOKUP($C1134,Feature_Plan!$E$11:$R$40,Feature_Plan!R$1,0))</f>
        <v/>
      </c>
    </row>
    <row r="1135" spans="1:19" x14ac:dyDescent="0.2">
      <c r="A1135" s="213" t="s">
        <v>154</v>
      </c>
      <c r="B1135" s="288">
        <v>1109</v>
      </c>
      <c r="C1135" s="262" t="str">
        <f>CONCATENATE(C1134,"\",A1135)</f>
        <v>HW Development\Proc</v>
      </c>
      <c r="D1135" s="216"/>
      <c r="E1135" s="217"/>
      <c r="F1135" s="216"/>
      <c r="G1135" s="251"/>
      <c r="H1135" s="252"/>
      <c r="I1135" s="220">
        <f>IF(I1134="","",I1134)</f>
        <v>0.4</v>
      </c>
      <c r="J1135" s="218">
        <f>IF(J1134="","",J1134-(SUM($I1135:I1135)))</f>
        <v>0.29999999999999993</v>
      </c>
      <c r="K1135" s="218">
        <f>IF(K1134="","",K1134-(SUM($I1135:J1135)))</f>
        <v>0.30000000000000004</v>
      </c>
      <c r="L1135" s="218">
        <f>IF(L1134="","",L1134-(SUM($I1135:K1135)))</f>
        <v>0</v>
      </c>
      <c r="M1135" s="218" t="str">
        <f>IF(M1134="","",M1134-(SUM($I1135:L1135)))</f>
        <v/>
      </c>
      <c r="N1135" s="218" t="str">
        <f>IF(N1134="","",N1134-(SUM($I1135:M1135)))</f>
        <v/>
      </c>
      <c r="O1135" s="218" t="str">
        <f>IF(O1134="","",O1134-(SUM($I1135:N1135)))</f>
        <v/>
      </c>
      <c r="P1135" s="218">
        <f>IF(P1134="","",P1134-(SUM($I1135:O1135)))</f>
        <v>0.10000000000000009</v>
      </c>
      <c r="Q1135" s="218">
        <f>IF(Q1134="","",Q1134-(SUM($I1135:P1135)))</f>
        <v>4.9999999999999822E-2</v>
      </c>
      <c r="R1135" s="221" t="str">
        <f>IF(R1134="","",R1134-(SUM($I1135:Q1135)))</f>
        <v/>
      </c>
    </row>
    <row r="1136" spans="1:19" ht="13.5" thickBot="1" x14ac:dyDescent="0.25">
      <c r="A1136" s="222" t="s">
        <v>260</v>
      </c>
      <c r="B1136" s="289">
        <v>1110</v>
      </c>
      <c r="C1136" s="264" t="str">
        <f>CONCATENATE(C1134,"\",A1136)</f>
        <v>HW Development\Sum HW</v>
      </c>
      <c r="D1136" s="224"/>
      <c r="E1136" s="225"/>
      <c r="F1136" s="224"/>
      <c r="G1136" s="226">
        <f>SUM(G1137:G1146)</f>
        <v>1600</v>
      </c>
      <c r="H1136" s="227">
        <f>SUM(H1137:H1146)</f>
        <v>3200</v>
      </c>
      <c r="I1136" s="228">
        <f>SUM(I1137:I1146)</f>
        <v>1280</v>
      </c>
      <c r="J1136" s="226">
        <f t="shared" ref="J1136:R1136" si="2239">SUM(J1137:J1146)</f>
        <v>960</v>
      </c>
      <c r="K1136" s="226">
        <f t="shared" si="2239"/>
        <v>960</v>
      </c>
      <c r="L1136" s="226">
        <f t="shared" ref="L1136:M1136" si="2240">SUM(L1137:L1146)</f>
        <v>0</v>
      </c>
      <c r="M1136" s="226">
        <f t="shared" si="2240"/>
        <v>0</v>
      </c>
      <c r="N1136" s="226">
        <f t="shared" si="2239"/>
        <v>0</v>
      </c>
      <c r="O1136" s="226">
        <f t="shared" si="2239"/>
        <v>0</v>
      </c>
      <c r="P1136" s="226">
        <f t="shared" si="2239"/>
        <v>321</v>
      </c>
      <c r="Q1136" s="226">
        <f t="shared" si="2239"/>
        <v>160</v>
      </c>
      <c r="R1136" s="229">
        <f t="shared" si="2239"/>
        <v>0</v>
      </c>
      <c r="S1136" s="67">
        <f>SUM(I1136:R1136)</f>
        <v>3681</v>
      </c>
    </row>
    <row r="1137" spans="1:19" x14ac:dyDescent="0.2">
      <c r="A1137" s="139">
        <v>1</v>
      </c>
      <c r="B1137" s="287">
        <v>1111</v>
      </c>
      <c r="C1137" s="149"/>
      <c r="D1137" s="141" t="s">
        <v>191</v>
      </c>
      <c r="E1137" s="153">
        <f>E1134</f>
        <v>100</v>
      </c>
      <c r="F1137" s="153">
        <f>F1134</f>
        <v>2</v>
      </c>
      <c r="G1137" s="157">
        <v>100</v>
      </c>
      <c r="H1137" s="160">
        <f>G1137*F1137</f>
        <v>200</v>
      </c>
      <c r="I1137" s="164">
        <f t="shared" ref="I1137:R1137" si="2241">IFERROR(IF(CEILING($H1137*I1135,1)=0,"",CEILING($H1137*I1135,1)),"")</f>
        <v>80</v>
      </c>
      <c r="J1137" s="150">
        <f t="shared" si="2241"/>
        <v>60</v>
      </c>
      <c r="K1137" s="150">
        <f t="shared" si="2241"/>
        <v>60</v>
      </c>
      <c r="L1137" s="150" t="str">
        <f t="shared" ref="L1137" si="2242">IFERROR(IF(CEILING($H1137*L1135,1)=0,"",CEILING($H1137*L1135,1)),"")</f>
        <v/>
      </c>
      <c r="M1137" s="150" t="str">
        <f t="shared" si="2241"/>
        <v/>
      </c>
      <c r="N1137" s="150" t="str">
        <f t="shared" si="2241"/>
        <v/>
      </c>
      <c r="O1137" s="150" t="str">
        <f t="shared" si="2241"/>
        <v/>
      </c>
      <c r="P1137" s="150">
        <f t="shared" si="2241"/>
        <v>20</v>
      </c>
      <c r="Q1137" s="150">
        <f t="shared" si="2241"/>
        <v>10</v>
      </c>
      <c r="R1137" s="165" t="str">
        <f t="shared" si="2241"/>
        <v/>
      </c>
    </row>
    <row r="1138" spans="1:19" x14ac:dyDescent="0.2">
      <c r="A1138" s="118">
        <v>2</v>
      </c>
      <c r="B1138" s="75">
        <v>1112</v>
      </c>
      <c r="C1138" s="143"/>
      <c r="D1138" s="144" t="s">
        <v>192</v>
      </c>
      <c r="E1138" s="153">
        <f>E1137</f>
        <v>100</v>
      </c>
      <c r="F1138" s="153">
        <f>F1137</f>
        <v>2</v>
      </c>
      <c r="G1138" s="158">
        <v>80</v>
      </c>
      <c r="H1138" s="160">
        <f t="shared" ref="H1138:H1145" si="2243">G1138*F1138</f>
        <v>160</v>
      </c>
      <c r="I1138" s="166">
        <f t="shared" ref="I1138:R1138" si="2244">IFERROR(IF(CEILING($H1138*I1135,1)=0,"",CEILING($H1138*I1135,1)),"")</f>
        <v>64</v>
      </c>
      <c r="J1138" s="145">
        <f t="shared" si="2244"/>
        <v>48</v>
      </c>
      <c r="K1138" s="145">
        <f t="shared" si="2244"/>
        <v>48</v>
      </c>
      <c r="L1138" s="145" t="str">
        <f t="shared" ref="L1138" si="2245">IFERROR(IF(CEILING($H1138*L1135,1)=0,"",CEILING($H1138*L1135,1)),"")</f>
        <v/>
      </c>
      <c r="M1138" s="145" t="str">
        <f t="shared" si="2244"/>
        <v/>
      </c>
      <c r="N1138" s="145" t="str">
        <f t="shared" si="2244"/>
        <v/>
      </c>
      <c r="O1138" s="145" t="str">
        <f t="shared" si="2244"/>
        <v/>
      </c>
      <c r="P1138" s="145">
        <f t="shared" si="2244"/>
        <v>16</v>
      </c>
      <c r="Q1138" s="145">
        <f t="shared" si="2244"/>
        <v>8</v>
      </c>
      <c r="R1138" s="167" t="str">
        <f t="shared" si="2244"/>
        <v/>
      </c>
    </row>
    <row r="1139" spans="1:19" x14ac:dyDescent="0.2">
      <c r="A1139" s="118">
        <v>3</v>
      </c>
      <c r="B1139" s="75">
        <v>1113</v>
      </c>
      <c r="C1139" s="143"/>
      <c r="D1139" s="144" t="s">
        <v>193</v>
      </c>
      <c r="E1139" s="153">
        <f t="shared" ref="E1139:E1144" si="2246">E1138</f>
        <v>100</v>
      </c>
      <c r="F1139" s="153">
        <f t="shared" ref="F1139:F1144" si="2247">F1138</f>
        <v>2</v>
      </c>
      <c r="G1139" s="158">
        <v>160</v>
      </c>
      <c r="H1139" s="160">
        <f t="shared" si="2243"/>
        <v>320</v>
      </c>
      <c r="I1139" s="166">
        <f t="shared" ref="I1139:R1139" si="2248">IFERROR(IF(CEILING($H1139*I1135,1)=0,"",CEILING($H1139*I1135,1)),"")</f>
        <v>128</v>
      </c>
      <c r="J1139" s="145">
        <f t="shared" si="2248"/>
        <v>96</v>
      </c>
      <c r="K1139" s="145">
        <f t="shared" si="2248"/>
        <v>96</v>
      </c>
      <c r="L1139" s="145" t="str">
        <f t="shared" ref="L1139" si="2249">IFERROR(IF(CEILING($H1139*L1135,1)=0,"",CEILING($H1139*L1135,1)),"")</f>
        <v/>
      </c>
      <c r="M1139" s="145" t="str">
        <f t="shared" si="2248"/>
        <v/>
      </c>
      <c r="N1139" s="145" t="str">
        <f t="shared" si="2248"/>
        <v/>
      </c>
      <c r="O1139" s="145" t="str">
        <f t="shared" si="2248"/>
        <v/>
      </c>
      <c r="P1139" s="145">
        <f t="shared" si="2248"/>
        <v>32</v>
      </c>
      <c r="Q1139" s="145">
        <f t="shared" si="2248"/>
        <v>16</v>
      </c>
      <c r="R1139" s="167" t="str">
        <f t="shared" si="2248"/>
        <v/>
      </c>
    </row>
    <row r="1140" spans="1:19" x14ac:dyDescent="0.2">
      <c r="A1140" s="118">
        <v>4</v>
      </c>
      <c r="B1140" s="75">
        <v>1114</v>
      </c>
      <c r="C1140" s="143"/>
      <c r="D1140" s="144" t="s">
        <v>194</v>
      </c>
      <c r="E1140" s="153">
        <f t="shared" si="2246"/>
        <v>100</v>
      </c>
      <c r="F1140" s="153">
        <f t="shared" si="2247"/>
        <v>2</v>
      </c>
      <c r="G1140" s="158">
        <v>240</v>
      </c>
      <c r="H1140" s="160">
        <f t="shared" si="2243"/>
        <v>480</v>
      </c>
      <c r="I1140" s="166">
        <f t="shared" ref="I1140:R1140" si="2250">IFERROR(IF(CEILING($H1140*I1135,1)=0,"",CEILING($H1140*I1135,1)),"")</f>
        <v>192</v>
      </c>
      <c r="J1140" s="145">
        <f t="shared" si="2250"/>
        <v>144</v>
      </c>
      <c r="K1140" s="145">
        <f t="shared" si="2250"/>
        <v>144</v>
      </c>
      <c r="L1140" s="145" t="str">
        <f t="shared" ref="L1140" si="2251">IFERROR(IF(CEILING($H1140*L1135,1)=0,"",CEILING($H1140*L1135,1)),"")</f>
        <v/>
      </c>
      <c r="M1140" s="145" t="str">
        <f t="shared" si="2250"/>
        <v/>
      </c>
      <c r="N1140" s="145" t="str">
        <f t="shared" si="2250"/>
        <v/>
      </c>
      <c r="O1140" s="145" t="str">
        <f t="shared" si="2250"/>
        <v/>
      </c>
      <c r="P1140" s="145">
        <f t="shared" si="2250"/>
        <v>48</v>
      </c>
      <c r="Q1140" s="145">
        <f t="shared" si="2250"/>
        <v>24</v>
      </c>
      <c r="R1140" s="167" t="str">
        <f t="shared" si="2250"/>
        <v/>
      </c>
    </row>
    <row r="1141" spans="1:19" x14ac:dyDescent="0.2">
      <c r="A1141" s="118">
        <v>5</v>
      </c>
      <c r="B1141" s="75">
        <v>1115</v>
      </c>
      <c r="C1141" s="143"/>
      <c r="D1141" s="144" t="s">
        <v>195</v>
      </c>
      <c r="E1141" s="153">
        <f t="shared" si="2246"/>
        <v>100</v>
      </c>
      <c r="F1141" s="153">
        <f t="shared" si="2247"/>
        <v>2</v>
      </c>
      <c r="G1141" s="158">
        <v>240</v>
      </c>
      <c r="H1141" s="160">
        <f t="shared" si="2243"/>
        <v>480</v>
      </c>
      <c r="I1141" s="166">
        <f t="shared" ref="I1141:R1141" si="2252">IFERROR(IF(CEILING($H1141*I1135,1)=0,"",CEILING($H1141*I1135,1)),"")</f>
        <v>192</v>
      </c>
      <c r="J1141" s="145">
        <f t="shared" si="2252"/>
        <v>144</v>
      </c>
      <c r="K1141" s="145">
        <f t="shared" si="2252"/>
        <v>144</v>
      </c>
      <c r="L1141" s="145" t="str">
        <f t="shared" ref="L1141" si="2253">IFERROR(IF(CEILING($H1141*L1135,1)=0,"",CEILING($H1141*L1135,1)),"")</f>
        <v/>
      </c>
      <c r="M1141" s="145" t="str">
        <f t="shared" si="2252"/>
        <v/>
      </c>
      <c r="N1141" s="145" t="str">
        <f t="shared" si="2252"/>
        <v/>
      </c>
      <c r="O1141" s="145" t="str">
        <f t="shared" si="2252"/>
        <v/>
      </c>
      <c r="P1141" s="145">
        <f t="shared" si="2252"/>
        <v>48</v>
      </c>
      <c r="Q1141" s="145">
        <f t="shared" si="2252"/>
        <v>24</v>
      </c>
      <c r="R1141" s="167" t="str">
        <f t="shared" si="2252"/>
        <v/>
      </c>
    </row>
    <row r="1142" spans="1:19" x14ac:dyDescent="0.2">
      <c r="A1142" s="118">
        <v>6</v>
      </c>
      <c r="B1142" s="75">
        <v>1116</v>
      </c>
      <c r="C1142" s="143"/>
      <c r="D1142" s="144" t="s">
        <v>196</v>
      </c>
      <c r="E1142" s="153">
        <f t="shared" si="2246"/>
        <v>100</v>
      </c>
      <c r="F1142" s="153">
        <f t="shared" si="2247"/>
        <v>2</v>
      </c>
      <c r="G1142" s="158">
        <v>200</v>
      </c>
      <c r="H1142" s="160">
        <f t="shared" si="2243"/>
        <v>400</v>
      </c>
      <c r="I1142" s="166">
        <f t="shared" ref="I1142:R1142" si="2254">IFERROR(IF(CEILING($H1142*I1135,1)=0,"",CEILING($H1142*I1135,1)),"")</f>
        <v>160</v>
      </c>
      <c r="J1142" s="145">
        <f t="shared" si="2254"/>
        <v>120</v>
      </c>
      <c r="K1142" s="145">
        <f t="shared" si="2254"/>
        <v>120</v>
      </c>
      <c r="L1142" s="145" t="str">
        <f t="shared" ref="L1142" si="2255">IFERROR(IF(CEILING($H1142*L1135,1)=0,"",CEILING($H1142*L1135,1)),"")</f>
        <v/>
      </c>
      <c r="M1142" s="145" t="str">
        <f t="shared" si="2254"/>
        <v/>
      </c>
      <c r="N1142" s="145" t="str">
        <f t="shared" si="2254"/>
        <v/>
      </c>
      <c r="O1142" s="145" t="str">
        <f t="shared" si="2254"/>
        <v/>
      </c>
      <c r="P1142" s="145">
        <f t="shared" si="2254"/>
        <v>40</v>
      </c>
      <c r="Q1142" s="145">
        <f t="shared" si="2254"/>
        <v>20</v>
      </c>
      <c r="R1142" s="167" t="str">
        <f t="shared" si="2254"/>
        <v/>
      </c>
    </row>
    <row r="1143" spans="1:19" x14ac:dyDescent="0.2">
      <c r="A1143" s="118">
        <v>7</v>
      </c>
      <c r="B1143" s="75">
        <v>1117</v>
      </c>
      <c r="C1143" s="143"/>
      <c r="D1143" s="144" t="s">
        <v>197</v>
      </c>
      <c r="E1143" s="153">
        <f t="shared" si="2246"/>
        <v>100</v>
      </c>
      <c r="F1143" s="153">
        <f t="shared" si="2247"/>
        <v>2</v>
      </c>
      <c r="G1143" s="158">
        <v>100</v>
      </c>
      <c r="H1143" s="160">
        <f t="shared" si="2243"/>
        <v>200</v>
      </c>
      <c r="I1143" s="166">
        <f t="shared" ref="I1143:R1143" si="2256">IFERROR(IF(CEILING($H1143*I1135,1)=0,"",CEILING($H1143*I1135,1)),"")</f>
        <v>80</v>
      </c>
      <c r="J1143" s="145">
        <f t="shared" si="2256"/>
        <v>60</v>
      </c>
      <c r="K1143" s="145">
        <f t="shared" si="2256"/>
        <v>60</v>
      </c>
      <c r="L1143" s="145" t="str">
        <f t="shared" ref="L1143" si="2257">IFERROR(IF(CEILING($H1143*L1135,1)=0,"",CEILING($H1143*L1135,1)),"")</f>
        <v/>
      </c>
      <c r="M1143" s="145" t="str">
        <f t="shared" si="2256"/>
        <v/>
      </c>
      <c r="N1143" s="145" t="str">
        <f t="shared" si="2256"/>
        <v/>
      </c>
      <c r="O1143" s="145" t="str">
        <f t="shared" si="2256"/>
        <v/>
      </c>
      <c r="P1143" s="145">
        <f t="shared" si="2256"/>
        <v>20</v>
      </c>
      <c r="Q1143" s="145">
        <f t="shared" si="2256"/>
        <v>10</v>
      </c>
      <c r="R1143" s="167" t="str">
        <f t="shared" si="2256"/>
        <v/>
      </c>
    </row>
    <row r="1144" spans="1:19" x14ac:dyDescent="0.2">
      <c r="A1144" s="118">
        <v>8</v>
      </c>
      <c r="B1144" s="75">
        <v>1118</v>
      </c>
      <c r="C1144" s="143"/>
      <c r="D1144" s="144" t="s">
        <v>198</v>
      </c>
      <c r="E1144" s="153">
        <f t="shared" si="2246"/>
        <v>100</v>
      </c>
      <c r="F1144" s="153">
        <f t="shared" si="2247"/>
        <v>2</v>
      </c>
      <c r="G1144" s="158">
        <v>100</v>
      </c>
      <c r="H1144" s="160">
        <f t="shared" si="2243"/>
        <v>200</v>
      </c>
      <c r="I1144" s="166">
        <f t="shared" ref="I1144:R1144" si="2258">IFERROR(IF(CEILING($H1144*I1135,1)=0,"",CEILING($H1144*I1135,1)),"")</f>
        <v>80</v>
      </c>
      <c r="J1144" s="145">
        <f t="shared" si="2258"/>
        <v>60</v>
      </c>
      <c r="K1144" s="145">
        <f t="shared" si="2258"/>
        <v>60</v>
      </c>
      <c r="L1144" s="145" t="str">
        <f t="shared" ref="L1144" si="2259">IFERROR(IF(CEILING($H1144*L1135,1)=0,"",CEILING($H1144*L1135,1)),"")</f>
        <v/>
      </c>
      <c r="M1144" s="145" t="str">
        <f t="shared" si="2258"/>
        <v/>
      </c>
      <c r="N1144" s="145" t="str">
        <f t="shared" si="2258"/>
        <v/>
      </c>
      <c r="O1144" s="145" t="str">
        <f t="shared" si="2258"/>
        <v/>
      </c>
      <c r="P1144" s="145">
        <f t="shared" si="2258"/>
        <v>20</v>
      </c>
      <c r="Q1144" s="145">
        <f t="shared" si="2258"/>
        <v>10</v>
      </c>
      <c r="R1144" s="167" t="str">
        <f t="shared" si="2258"/>
        <v/>
      </c>
    </row>
    <row r="1145" spans="1:19" x14ac:dyDescent="0.2">
      <c r="A1145" s="118">
        <v>9</v>
      </c>
      <c r="B1145" s="75">
        <v>1119</v>
      </c>
      <c r="C1145" s="143"/>
      <c r="D1145" s="144" t="s">
        <v>199</v>
      </c>
      <c r="E1145" s="153">
        <f>E1144</f>
        <v>100</v>
      </c>
      <c r="F1145" s="153">
        <f>F1144</f>
        <v>2</v>
      </c>
      <c r="G1145" s="158">
        <v>300</v>
      </c>
      <c r="H1145" s="160">
        <f t="shared" si="2243"/>
        <v>600</v>
      </c>
      <c r="I1145" s="166">
        <f t="shared" ref="I1145:R1145" si="2260">IFERROR(IF(CEILING($H1145*I1135,1)=0,"",CEILING($H1145*I1135,1)),"")</f>
        <v>240</v>
      </c>
      <c r="J1145" s="145">
        <f t="shared" si="2260"/>
        <v>180</v>
      </c>
      <c r="K1145" s="145">
        <f t="shared" si="2260"/>
        <v>180</v>
      </c>
      <c r="L1145" s="145" t="str">
        <f t="shared" ref="L1145" si="2261">IFERROR(IF(CEILING($H1145*L1135,1)=0,"",CEILING($H1145*L1135,1)),"")</f>
        <v/>
      </c>
      <c r="M1145" s="145" t="str">
        <f t="shared" si="2260"/>
        <v/>
      </c>
      <c r="N1145" s="145" t="str">
        <f t="shared" si="2260"/>
        <v/>
      </c>
      <c r="O1145" s="145" t="str">
        <f t="shared" si="2260"/>
        <v/>
      </c>
      <c r="P1145" s="145">
        <f t="shared" si="2260"/>
        <v>61</v>
      </c>
      <c r="Q1145" s="145">
        <f t="shared" si="2260"/>
        <v>30</v>
      </c>
      <c r="R1145" s="167" t="str">
        <f t="shared" si="2260"/>
        <v/>
      </c>
    </row>
    <row r="1146" spans="1:19" ht="13.5" thickBot="1" x14ac:dyDescent="0.25">
      <c r="A1146" s="118">
        <v>10</v>
      </c>
      <c r="B1146" s="75">
        <v>1120</v>
      </c>
      <c r="C1146" s="143"/>
      <c r="D1146" s="144" t="s">
        <v>248</v>
      </c>
      <c r="E1146" s="153">
        <f>E1145</f>
        <v>100</v>
      </c>
      <c r="F1146" s="153">
        <f>F1145</f>
        <v>2</v>
      </c>
      <c r="G1146" s="158">
        <v>80</v>
      </c>
      <c r="H1146" s="160">
        <f>G1146*F1146</f>
        <v>160</v>
      </c>
      <c r="I1146" s="166">
        <f t="shared" ref="I1146:R1146" si="2262">IFERROR(IF(CEILING($H1146*I1135,1)=0,"",CEILING($H1146*I1135,1)),"")</f>
        <v>64</v>
      </c>
      <c r="J1146" s="145">
        <f t="shared" si="2262"/>
        <v>48</v>
      </c>
      <c r="K1146" s="145">
        <f t="shared" si="2262"/>
        <v>48</v>
      </c>
      <c r="L1146" s="145" t="str">
        <f t="shared" ref="L1146" si="2263">IFERROR(IF(CEILING($H1146*L1135,1)=0,"",CEILING($H1146*L1135,1)),"")</f>
        <v/>
      </c>
      <c r="M1146" s="145" t="str">
        <f t="shared" si="2262"/>
        <v/>
      </c>
      <c r="N1146" s="145" t="str">
        <f t="shared" si="2262"/>
        <v/>
      </c>
      <c r="O1146" s="145" t="str">
        <f t="shared" si="2262"/>
        <v/>
      </c>
      <c r="P1146" s="145">
        <f t="shared" si="2262"/>
        <v>16</v>
      </c>
      <c r="Q1146" s="145">
        <f t="shared" si="2262"/>
        <v>8</v>
      </c>
      <c r="R1146" s="167" t="str">
        <f t="shared" si="2262"/>
        <v/>
      </c>
    </row>
    <row r="1147" spans="1:19" ht="13.5" thickBot="1" x14ac:dyDescent="0.25">
      <c r="A1147" s="230" t="s">
        <v>50</v>
      </c>
      <c r="B1147" s="286">
        <v>1121</v>
      </c>
      <c r="C1147" s="256" t="str">
        <f>Feature_Plan!E39</f>
        <v>Mechanical</v>
      </c>
      <c r="D1147" s="231"/>
      <c r="E1147" s="260">
        <v>40</v>
      </c>
      <c r="F1147" s="260">
        <v>1</v>
      </c>
      <c r="G1147" s="257"/>
      <c r="H1147" s="258"/>
      <c r="I1147" s="210">
        <f>IF(VLOOKUP($C1147,Feature_Plan!$E$11:$R$40,Feature_Plan!I$1,0)=0,"",VLOOKUP($C1147,Feature_Plan!$E$11:$R$40,Feature_Plan!I$1,0))</f>
        <v>0.4</v>
      </c>
      <c r="J1147" s="211">
        <f>IF(VLOOKUP($C1147,Feature_Plan!$E$11:$R$40,Feature_Plan!J$1,0)=0,"",VLOOKUP($C1147,Feature_Plan!$E$11:$R$40,Feature_Plan!J$1,0))</f>
        <v>0.7</v>
      </c>
      <c r="K1147" s="211">
        <f>IF(VLOOKUP($C1147,Feature_Plan!$E$11:$R$40,Feature_Plan!K$1,0)=0,"",VLOOKUP($C1147,Feature_Plan!$E$11:$R$40,Feature_Plan!K$1,0))</f>
        <v>1</v>
      </c>
      <c r="L1147" s="211">
        <f>IF(VLOOKUP($C1147,Feature_Plan!$E$11:$R$40,Feature_Plan!L$1,0)=0,"",VLOOKUP($C1147,Feature_Plan!$E$11:$R$40,Feature_Plan!L$1,0))</f>
        <v>1</v>
      </c>
      <c r="M1147" s="211" t="str">
        <f>IF(VLOOKUP($C1147,Feature_Plan!$E$11:$R$40,Feature_Plan!M$1,0)=0,"",VLOOKUP($C1147,Feature_Plan!$E$11:$R$40,Feature_Plan!M$1,0))</f>
        <v/>
      </c>
      <c r="N1147" s="211" t="str">
        <f>IF(VLOOKUP($C1147,Feature_Plan!$E$11:$R$40,Feature_Plan!N$1,0)=0,"",VLOOKUP($C1147,Feature_Plan!$E$11:$R$40,Feature_Plan!N$1,0))</f>
        <v/>
      </c>
      <c r="O1147" s="211" t="str">
        <f>IF(VLOOKUP($C1147,Feature_Plan!$E$11:$R$40,Feature_Plan!O$1,0)=0,"",VLOOKUP($C1147,Feature_Plan!$E$11:$R$40,Feature_Plan!O$1,0))</f>
        <v/>
      </c>
      <c r="P1147" s="211">
        <f>IF(VLOOKUP($C1147,Feature_Plan!$E$11:$R$40,Feature_Plan!P$1,0)=0,"",VLOOKUP($C1147,Feature_Plan!$E$11:$R$40,Feature_Plan!P$1,0))</f>
        <v>1.1000000000000001</v>
      </c>
      <c r="Q1147" s="211" t="str">
        <f>IF(VLOOKUP($C1147,Feature_Plan!$E$11:$R$40,Feature_Plan!Q$1,0)=0,"",VLOOKUP($C1147,Feature_Plan!$E$11:$R$40,Feature_Plan!Q$1,0))</f>
        <v/>
      </c>
      <c r="R1147" s="212" t="str">
        <f>IF(VLOOKUP($C1147,Feature_Plan!$E$11:$R$40,Feature_Plan!R$1,0)=0,"",VLOOKUP($C1147,Feature_Plan!$E$11:$R$40,Feature_Plan!R$1,0))</f>
        <v/>
      </c>
    </row>
    <row r="1148" spans="1:19" x14ac:dyDescent="0.2">
      <c r="A1148" s="213" t="s">
        <v>154</v>
      </c>
      <c r="B1148" s="288">
        <v>1122</v>
      </c>
      <c r="C1148" s="262" t="str">
        <f>CONCATENATE(C1147,"\",A1148)</f>
        <v>Mechanical\Proc</v>
      </c>
      <c r="D1148" s="216"/>
      <c r="E1148" s="217"/>
      <c r="F1148" s="216"/>
      <c r="G1148" s="251"/>
      <c r="H1148" s="252"/>
      <c r="I1148" s="220">
        <f>IF(I1147="","",I1147)</f>
        <v>0.4</v>
      </c>
      <c r="J1148" s="218">
        <f>IF(J1147="","",J1147-(SUM($I1148:I1148)))</f>
        <v>0.29999999999999993</v>
      </c>
      <c r="K1148" s="218">
        <f>IF(K1147="","",K1147-(SUM($I1148:J1148)))</f>
        <v>0.30000000000000004</v>
      </c>
      <c r="L1148" s="218">
        <f>IF(L1147="","",L1147-(SUM($I1148:K1148)))</f>
        <v>0</v>
      </c>
      <c r="M1148" s="218" t="str">
        <f>IF(M1147="","",M1147-(SUM($I1148:L1148)))</f>
        <v/>
      </c>
      <c r="N1148" s="218" t="str">
        <f>IF(N1147="","",N1147-(SUM($I1148:M1148)))</f>
        <v/>
      </c>
      <c r="O1148" s="218" t="str">
        <f>IF(O1147="","",O1147-(SUM($I1148:N1148)))</f>
        <v/>
      </c>
      <c r="P1148" s="218">
        <f>IF(P1147="","",P1147-(SUM($I1148:O1148)))</f>
        <v>0.10000000000000009</v>
      </c>
      <c r="Q1148" s="218" t="str">
        <f>IF(Q1147="","",Q1147-(SUM($I1148:P1148)))</f>
        <v/>
      </c>
      <c r="R1148" s="221" t="str">
        <f>IF(R1147="","",R1147-(SUM($I1148:Q1148)))</f>
        <v/>
      </c>
    </row>
    <row r="1149" spans="1:19" ht="13.5" thickBot="1" x14ac:dyDescent="0.25">
      <c r="A1149" s="222" t="s">
        <v>259</v>
      </c>
      <c r="B1149" s="289">
        <v>1123</v>
      </c>
      <c r="C1149" s="264" t="str">
        <f>CONCATENATE(C1147,"\",A1149)</f>
        <v>Mechanical\Sum Mech</v>
      </c>
      <c r="D1149" s="224"/>
      <c r="E1149" s="225"/>
      <c r="F1149" s="224"/>
      <c r="G1149" s="226">
        <f>SUM(G1150:G1158)</f>
        <v>732</v>
      </c>
      <c r="H1149" s="227">
        <f>SUM(H1150:H1158)</f>
        <v>732</v>
      </c>
      <c r="I1149" s="228">
        <f>SUM(I1150:I1158)</f>
        <v>294</v>
      </c>
      <c r="J1149" s="226">
        <f t="shared" ref="J1149:R1149" si="2264">SUM(J1150:J1158)</f>
        <v>222</v>
      </c>
      <c r="K1149" s="226">
        <f t="shared" si="2264"/>
        <v>222</v>
      </c>
      <c r="L1149" s="226">
        <f t="shared" ref="L1149:M1149" si="2265">SUM(L1150:L1158)</f>
        <v>0</v>
      </c>
      <c r="M1149" s="226">
        <f t="shared" si="2265"/>
        <v>0</v>
      </c>
      <c r="N1149" s="226">
        <f t="shared" si="2264"/>
        <v>0</v>
      </c>
      <c r="O1149" s="226">
        <f t="shared" si="2264"/>
        <v>0</v>
      </c>
      <c r="P1149" s="226">
        <f t="shared" si="2264"/>
        <v>75</v>
      </c>
      <c r="Q1149" s="226">
        <f t="shared" si="2264"/>
        <v>0</v>
      </c>
      <c r="R1149" s="229">
        <f t="shared" si="2264"/>
        <v>0</v>
      </c>
      <c r="S1149" s="67">
        <f>SUM(I1149:R1149)</f>
        <v>813</v>
      </c>
    </row>
    <row r="1150" spans="1:19" x14ac:dyDescent="0.2">
      <c r="A1150" s="139">
        <v>1</v>
      </c>
      <c r="B1150" s="287">
        <v>1124</v>
      </c>
      <c r="C1150" s="149"/>
      <c r="D1150" s="141" t="s">
        <v>191</v>
      </c>
      <c r="E1150" s="153">
        <f>E1147</f>
        <v>40</v>
      </c>
      <c r="F1150" s="153">
        <f>F1147</f>
        <v>1</v>
      </c>
      <c r="G1150" s="157">
        <v>40</v>
      </c>
      <c r="H1150" s="160">
        <f>G1150*$F$1147</f>
        <v>40</v>
      </c>
      <c r="I1150" s="164">
        <f t="shared" ref="I1150:R1150" si="2266">IFERROR(IF(CEILING($H1150*I1148,1)=0,"",CEILING($H1150*I1148,1)),"")</f>
        <v>16</v>
      </c>
      <c r="J1150" s="150">
        <f t="shared" si="2266"/>
        <v>12</v>
      </c>
      <c r="K1150" s="150">
        <f t="shared" si="2266"/>
        <v>12</v>
      </c>
      <c r="L1150" s="150" t="str">
        <f t="shared" ref="L1150" si="2267">IFERROR(IF(CEILING($H1150*L1148,1)=0,"",CEILING($H1150*L1148,1)),"")</f>
        <v/>
      </c>
      <c r="M1150" s="150" t="str">
        <f t="shared" si="2266"/>
        <v/>
      </c>
      <c r="N1150" s="150" t="str">
        <f t="shared" si="2266"/>
        <v/>
      </c>
      <c r="O1150" s="150" t="str">
        <f t="shared" si="2266"/>
        <v/>
      </c>
      <c r="P1150" s="150">
        <f t="shared" si="2266"/>
        <v>4</v>
      </c>
      <c r="Q1150" s="150" t="str">
        <f t="shared" si="2266"/>
        <v/>
      </c>
      <c r="R1150" s="165" t="str">
        <f t="shared" si="2266"/>
        <v/>
      </c>
    </row>
    <row r="1151" spans="1:19" x14ac:dyDescent="0.2">
      <c r="A1151" s="118">
        <v>2</v>
      </c>
      <c r="B1151" s="75">
        <v>1125</v>
      </c>
      <c r="C1151" s="143"/>
      <c r="D1151" s="144" t="s">
        <v>192</v>
      </c>
      <c r="E1151" s="153">
        <f>E1150</f>
        <v>40</v>
      </c>
      <c r="F1151" s="153">
        <f>F1150</f>
        <v>1</v>
      </c>
      <c r="G1151" s="158">
        <v>24</v>
      </c>
      <c r="H1151" s="160">
        <f t="shared" ref="H1151:H1158" si="2268">G1151*$F$1147</f>
        <v>24</v>
      </c>
      <c r="I1151" s="166">
        <f t="shared" ref="I1151:R1151" si="2269">IFERROR(IF(CEILING($H1151*I1148,1)=0,"",CEILING($H1151*I1148,1)),"")</f>
        <v>10</v>
      </c>
      <c r="J1151" s="145">
        <f t="shared" si="2269"/>
        <v>8</v>
      </c>
      <c r="K1151" s="145">
        <f t="shared" si="2269"/>
        <v>8</v>
      </c>
      <c r="L1151" s="145" t="str">
        <f t="shared" ref="L1151" si="2270">IFERROR(IF(CEILING($H1151*L1148,1)=0,"",CEILING($H1151*L1148,1)),"")</f>
        <v/>
      </c>
      <c r="M1151" s="145" t="str">
        <f t="shared" si="2269"/>
        <v/>
      </c>
      <c r="N1151" s="145" t="str">
        <f t="shared" si="2269"/>
        <v/>
      </c>
      <c r="O1151" s="145" t="str">
        <f t="shared" si="2269"/>
        <v/>
      </c>
      <c r="P1151" s="145">
        <f t="shared" si="2269"/>
        <v>3</v>
      </c>
      <c r="Q1151" s="145" t="str">
        <f t="shared" si="2269"/>
        <v/>
      </c>
      <c r="R1151" s="167" t="str">
        <f t="shared" si="2269"/>
        <v/>
      </c>
    </row>
    <row r="1152" spans="1:19" x14ac:dyDescent="0.2">
      <c r="A1152" s="118">
        <v>3</v>
      </c>
      <c r="B1152" s="75">
        <v>1126</v>
      </c>
      <c r="C1152" s="143"/>
      <c r="D1152" s="144" t="s">
        <v>193</v>
      </c>
      <c r="E1152" s="153">
        <f t="shared" ref="E1152:E1158" si="2271">E1151</f>
        <v>40</v>
      </c>
      <c r="F1152" s="153">
        <f t="shared" ref="F1152:F1158" si="2272">F1151</f>
        <v>1</v>
      </c>
      <c r="G1152" s="158">
        <v>100</v>
      </c>
      <c r="H1152" s="160">
        <f t="shared" si="2268"/>
        <v>100</v>
      </c>
      <c r="I1152" s="166">
        <f t="shared" ref="I1152:R1152" si="2273">IFERROR(IF(CEILING($H1152*I1148,1)=0,"",CEILING($H1152*I1148,1)),"")</f>
        <v>40</v>
      </c>
      <c r="J1152" s="145">
        <f t="shared" si="2273"/>
        <v>30</v>
      </c>
      <c r="K1152" s="145">
        <f t="shared" si="2273"/>
        <v>30</v>
      </c>
      <c r="L1152" s="145" t="str">
        <f t="shared" ref="L1152" si="2274">IFERROR(IF(CEILING($H1152*L1148,1)=0,"",CEILING($H1152*L1148,1)),"")</f>
        <v/>
      </c>
      <c r="M1152" s="145" t="str">
        <f t="shared" si="2273"/>
        <v/>
      </c>
      <c r="N1152" s="145" t="str">
        <f t="shared" si="2273"/>
        <v/>
      </c>
      <c r="O1152" s="145" t="str">
        <f t="shared" si="2273"/>
        <v/>
      </c>
      <c r="P1152" s="145">
        <f t="shared" si="2273"/>
        <v>10</v>
      </c>
      <c r="Q1152" s="145" t="str">
        <f t="shared" si="2273"/>
        <v/>
      </c>
      <c r="R1152" s="167" t="str">
        <f t="shared" si="2273"/>
        <v/>
      </c>
    </row>
    <row r="1153" spans="1:19" x14ac:dyDescent="0.2">
      <c r="A1153" s="118">
        <v>4</v>
      </c>
      <c r="B1153" s="75">
        <v>1127</v>
      </c>
      <c r="C1153" s="143"/>
      <c r="D1153" s="144" t="s">
        <v>194</v>
      </c>
      <c r="E1153" s="153">
        <f t="shared" si="2271"/>
        <v>40</v>
      </c>
      <c r="F1153" s="153">
        <f t="shared" si="2272"/>
        <v>1</v>
      </c>
      <c r="G1153" s="158">
        <v>120</v>
      </c>
      <c r="H1153" s="160">
        <f t="shared" si="2268"/>
        <v>120</v>
      </c>
      <c r="I1153" s="166">
        <f t="shared" ref="I1153:R1153" si="2275">IFERROR(IF(CEILING($H1153*I1148,1)=0,"",CEILING($H1153*I1148,1)),"")</f>
        <v>48</v>
      </c>
      <c r="J1153" s="145">
        <f t="shared" si="2275"/>
        <v>36</v>
      </c>
      <c r="K1153" s="145">
        <f t="shared" si="2275"/>
        <v>36</v>
      </c>
      <c r="L1153" s="145" t="str">
        <f t="shared" ref="L1153" si="2276">IFERROR(IF(CEILING($H1153*L1148,1)=0,"",CEILING($H1153*L1148,1)),"")</f>
        <v/>
      </c>
      <c r="M1153" s="145" t="str">
        <f t="shared" si="2275"/>
        <v/>
      </c>
      <c r="N1153" s="145" t="str">
        <f t="shared" si="2275"/>
        <v/>
      </c>
      <c r="O1153" s="145" t="str">
        <f t="shared" si="2275"/>
        <v/>
      </c>
      <c r="P1153" s="145">
        <f t="shared" si="2275"/>
        <v>12</v>
      </c>
      <c r="Q1153" s="145" t="str">
        <f t="shared" si="2275"/>
        <v/>
      </c>
      <c r="R1153" s="167" t="str">
        <f t="shared" si="2275"/>
        <v/>
      </c>
    </row>
    <row r="1154" spans="1:19" x14ac:dyDescent="0.2">
      <c r="A1154" s="118">
        <v>5</v>
      </c>
      <c r="B1154" s="75">
        <v>1128</v>
      </c>
      <c r="C1154" s="143"/>
      <c r="D1154" s="144" t="s">
        <v>195</v>
      </c>
      <c r="E1154" s="153">
        <f t="shared" si="2271"/>
        <v>40</v>
      </c>
      <c r="F1154" s="153">
        <f t="shared" si="2272"/>
        <v>1</v>
      </c>
      <c r="G1154" s="158">
        <v>120</v>
      </c>
      <c r="H1154" s="160">
        <f t="shared" si="2268"/>
        <v>120</v>
      </c>
      <c r="I1154" s="166">
        <f t="shared" ref="I1154:R1154" si="2277">IFERROR(IF(CEILING($H1154*I1148,1)=0,"",CEILING($H1154*I1148,1)),"")</f>
        <v>48</v>
      </c>
      <c r="J1154" s="145">
        <f t="shared" si="2277"/>
        <v>36</v>
      </c>
      <c r="K1154" s="145">
        <f t="shared" si="2277"/>
        <v>36</v>
      </c>
      <c r="L1154" s="145" t="str">
        <f t="shared" ref="L1154" si="2278">IFERROR(IF(CEILING($H1154*L1148,1)=0,"",CEILING($H1154*L1148,1)),"")</f>
        <v/>
      </c>
      <c r="M1154" s="145" t="str">
        <f t="shared" si="2277"/>
        <v/>
      </c>
      <c r="N1154" s="145" t="str">
        <f t="shared" si="2277"/>
        <v/>
      </c>
      <c r="O1154" s="145" t="str">
        <f t="shared" si="2277"/>
        <v/>
      </c>
      <c r="P1154" s="145">
        <f t="shared" si="2277"/>
        <v>12</v>
      </c>
      <c r="Q1154" s="145" t="str">
        <f t="shared" si="2277"/>
        <v/>
      </c>
      <c r="R1154" s="167" t="str">
        <f t="shared" si="2277"/>
        <v/>
      </c>
    </row>
    <row r="1155" spans="1:19" x14ac:dyDescent="0.2">
      <c r="A1155" s="118">
        <v>6</v>
      </c>
      <c r="B1155" s="75">
        <v>1129</v>
      </c>
      <c r="C1155" s="143"/>
      <c r="D1155" s="144" t="s">
        <v>196</v>
      </c>
      <c r="E1155" s="153">
        <f t="shared" si="2271"/>
        <v>40</v>
      </c>
      <c r="F1155" s="153">
        <f t="shared" si="2272"/>
        <v>1</v>
      </c>
      <c r="G1155" s="158">
        <v>40</v>
      </c>
      <c r="H1155" s="160">
        <f t="shared" si="2268"/>
        <v>40</v>
      </c>
      <c r="I1155" s="166">
        <f t="shared" ref="I1155:R1155" si="2279">IFERROR(IF(CEILING($H1155*I1148,1)=0,"",CEILING($H1155*I1148,1)),"")</f>
        <v>16</v>
      </c>
      <c r="J1155" s="145">
        <f t="shared" si="2279"/>
        <v>12</v>
      </c>
      <c r="K1155" s="145">
        <f t="shared" si="2279"/>
        <v>12</v>
      </c>
      <c r="L1155" s="145" t="str">
        <f t="shared" ref="L1155" si="2280">IFERROR(IF(CEILING($H1155*L1148,1)=0,"",CEILING($H1155*L1148,1)),"")</f>
        <v/>
      </c>
      <c r="M1155" s="145" t="str">
        <f t="shared" si="2279"/>
        <v/>
      </c>
      <c r="N1155" s="145" t="str">
        <f t="shared" si="2279"/>
        <v/>
      </c>
      <c r="O1155" s="145" t="str">
        <f t="shared" si="2279"/>
        <v/>
      </c>
      <c r="P1155" s="145">
        <f t="shared" si="2279"/>
        <v>4</v>
      </c>
      <c r="Q1155" s="145" t="str">
        <f t="shared" si="2279"/>
        <v/>
      </c>
      <c r="R1155" s="167" t="str">
        <f t="shared" si="2279"/>
        <v/>
      </c>
    </row>
    <row r="1156" spans="1:19" x14ac:dyDescent="0.2">
      <c r="A1156" s="118">
        <v>7</v>
      </c>
      <c r="B1156" s="75">
        <v>1130</v>
      </c>
      <c r="C1156" s="143"/>
      <c r="D1156" s="144" t="s">
        <v>197</v>
      </c>
      <c r="E1156" s="153">
        <f t="shared" si="2271"/>
        <v>40</v>
      </c>
      <c r="F1156" s="153">
        <f t="shared" si="2272"/>
        <v>1</v>
      </c>
      <c r="G1156" s="158">
        <v>24</v>
      </c>
      <c r="H1156" s="160">
        <f t="shared" si="2268"/>
        <v>24</v>
      </c>
      <c r="I1156" s="166">
        <f t="shared" ref="I1156:R1156" si="2281">IFERROR(IF(CEILING($H1156*I1148,1)=0,"",CEILING($H1156*I1148,1)),"")</f>
        <v>10</v>
      </c>
      <c r="J1156" s="145">
        <f t="shared" si="2281"/>
        <v>8</v>
      </c>
      <c r="K1156" s="145">
        <f t="shared" si="2281"/>
        <v>8</v>
      </c>
      <c r="L1156" s="145" t="str">
        <f t="shared" ref="L1156" si="2282">IFERROR(IF(CEILING($H1156*L1148,1)=0,"",CEILING($H1156*L1148,1)),"")</f>
        <v/>
      </c>
      <c r="M1156" s="145" t="str">
        <f t="shared" si="2281"/>
        <v/>
      </c>
      <c r="N1156" s="145" t="str">
        <f t="shared" si="2281"/>
        <v/>
      </c>
      <c r="O1156" s="145" t="str">
        <f t="shared" si="2281"/>
        <v/>
      </c>
      <c r="P1156" s="145">
        <f t="shared" si="2281"/>
        <v>3</v>
      </c>
      <c r="Q1156" s="145" t="str">
        <f t="shared" si="2281"/>
        <v/>
      </c>
      <c r="R1156" s="167" t="str">
        <f t="shared" si="2281"/>
        <v/>
      </c>
    </row>
    <row r="1157" spans="1:19" x14ac:dyDescent="0.2">
      <c r="A1157" s="118">
        <v>8</v>
      </c>
      <c r="B1157" s="75">
        <v>1131</v>
      </c>
      <c r="C1157" s="143"/>
      <c r="D1157" s="144" t="s">
        <v>198</v>
      </c>
      <c r="E1157" s="153">
        <f t="shared" si="2271"/>
        <v>40</v>
      </c>
      <c r="F1157" s="153">
        <f t="shared" si="2272"/>
        <v>1</v>
      </c>
      <c r="G1157" s="158">
        <v>24</v>
      </c>
      <c r="H1157" s="160">
        <f t="shared" si="2268"/>
        <v>24</v>
      </c>
      <c r="I1157" s="166">
        <f t="shared" ref="I1157:R1157" si="2283">IFERROR(IF(CEILING($H1157*I1148,1)=0,"",CEILING($H1157*I1148,1)),"")</f>
        <v>10</v>
      </c>
      <c r="J1157" s="145">
        <f t="shared" si="2283"/>
        <v>8</v>
      </c>
      <c r="K1157" s="145">
        <f t="shared" si="2283"/>
        <v>8</v>
      </c>
      <c r="L1157" s="145" t="str">
        <f t="shared" ref="L1157" si="2284">IFERROR(IF(CEILING($H1157*L1148,1)=0,"",CEILING($H1157*L1148,1)),"")</f>
        <v/>
      </c>
      <c r="M1157" s="145" t="str">
        <f t="shared" si="2283"/>
        <v/>
      </c>
      <c r="N1157" s="145" t="str">
        <f t="shared" si="2283"/>
        <v/>
      </c>
      <c r="O1157" s="145" t="str">
        <f t="shared" si="2283"/>
        <v/>
      </c>
      <c r="P1157" s="145">
        <f t="shared" si="2283"/>
        <v>3</v>
      </c>
      <c r="Q1157" s="145" t="str">
        <f t="shared" si="2283"/>
        <v/>
      </c>
      <c r="R1157" s="167" t="str">
        <f t="shared" si="2283"/>
        <v/>
      </c>
    </row>
    <row r="1158" spans="1:19" ht="13.5" thickBot="1" x14ac:dyDescent="0.25">
      <c r="A1158" s="118">
        <v>9</v>
      </c>
      <c r="B1158" s="75">
        <v>1132</v>
      </c>
      <c r="C1158" s="143"/>
      <c r="D1158" s="144" t="s">
        <v>199</v>
      </c>
      <c r="E1158" s="153">
        <f t="shared" si="2271"/>
        <v>40</v>
      </c>
      <c r="F1158" s="153">
        <f t="shared" si="2272"/>
        <v>1</v>
      </c>
      <c r="G1158" s="158">
        <v>240</v>
      </c>
      <c r="H1158" s="160">
        <f t="shared" si="2268"/>
        <v>240</v>
      </c>
      <c r="I1158" s="166">
        <f t="shared" ref="I1158:R1158" si="2285">IFERROR(IF(CEILING($H1158*I1148,1)=0,"",CEILING($H1158*I1148,1)),"")</f>
        <v>96</v>
      </c>
      <c r="J1158" s="145">
        <f t="shared" si="2285"/>
        <v>72</v>
      </c>
      <c r="K1158" s="145">
        <f t="shared" si="2285"/>
        <v>72</v>
      </c>
      <c r="L1158" s="145" t="str">
        <f t="shared" ref="L1158" si="2286">IFERROR(IF(CEILING($H1158*L1148,1)=0,"",CEILING($H1158*L1148,1)),"")</f>
        <v/>
      </c>
      <c r="M1158" s="145" t="str">
        <f t="shared" si="2285"/>
        <v/>
      </c>
      <c r="N1158" s="145" t="str">
        <f t="shared" si="2285"/>
        <v/>
      </c>
      <c r="O1158" s="145" t="str">
        <f t="shared" si="2285"/>
        <v/>
      </c>
      <c r="P1158" s="145">
        <f t="shared" si="2285"/>
        <v>24</v>
      </c>
      <c r="Q1158" s="145" t="str">
        <f t="shared" si="2285"/>
        <v/>
      </c>
      <c r="R1158" s="167" t="str">
        <f t="shared" si="2285"/>
        <v/>
      </c>
    </row>
    <row r="1159" spans="1:19" ht="13.5" thickBot="1" x14ac:dyDescent="0.25">
      <c r="A1159" s="204" t="s">
        <v>50</v>
      </c>
      <c r="B1159" s="214">
        <v>1133</v>
      </c>
      <c r="C1159" s="249" t="str">
        <f>Feature_Plan!E40</f>
        <v>Product Validation</v>
      </c>
      <c r="D1159" s="207"/>
      <c r="E1159" s="259"/>
      <c r="F1159" s="259">
        <v>0.75</v>
      </c>
      <c r="G1159" s="208"/>
      <c r="H1159" s="209"/>
      <c r="I1159" s="210">
        <f>IF(VLOOKUP($C1159,Feature_Plan!$E$11:$R$40,Feature_Plan!I$1,0)=0,"",VLOOKUP($C1159,Feature_Plan!$E$11:$R$40,Feature_Plan!I$1,0))</f>
        <v>0.8</v>
      </c>
      <c r="J1159" s="211" t="str">
        <f>IF(VLOOKUP($C1159,Feature_Plan!$E$11:$R$40,Feature_Plan!J$1,0)=0,"",VLOOKUP($C1159,Feature_Plan!$E$11:$R$40,Feature_Plan!J$1,0))</f>
        <v/>
      </c>
      <c r="K1159" s="211">
        <f>IF(VLOOKUP($C1159,Feature_Plan!$E$11:$R$40,Feature_Plan!K$1,0)=0,"",VLOOKUP($C1159,Feature_Plan!$E$11:$R$40,Feature_Plan!K$1,0))</f>
        <v>1</v>
      </c>
      <c r="L1159" s="211">
        <f>IF(VLOOKUP($C1159,Feature_Plan!$E$11:$R$40,Feature_Plan!L$1,0)=0,"",VLOOKUP($C1159,Feature_Plan!$E$11:$R$40,Feature_Plan!L$1,0))</f>
        <v>1</v>
      </c>
      <c r="M1159" s="211" t="str">
        <f>IF(VLOOKUP($C1159,Feature_Plan!$E$11:$R$40,Feature_Plan!M$1,0)=0,"",VLOOKUP($C1159,Feature_Plan!$E$11:$R$40,Feature_Plan!M$1,0))</f>
        <v/>
      </c>
      <c r="N1159" s="211" t="str">
        <f>IF(VLOOKUP($C1159,Feature_Plan!$E$11:$R$40,Feature_Plan!N$1,0)=0,"",VLOOKUP($C1159,Feature_Plan!$E$11:$R$40,Feature_Plan!N$1,0))</f>
        <v/>
      </c>
      <c r="O1159" s="211" t="str">
        <f>IF(VLOOKUP($C1159,Feature_Plan!$E$11:$R$40,Feature_Plan!O$1,0)=0,"",VLOOKUP($C1159,Feature_Plan!$E$11:$R$40,Feature_Plan!O$1,0))</f>
        <v/>
      </c>
      <c r="P1159" s="211">
        <f>IF(VLOOKUP($C1159,Feature_Plan!$E$11:$R$40,Feature_Plan!P$1,0)=0,"",VLOOKUP($C1159,Feature_Plan!$E$11:$R$40,Feature_Plan!P$1,0))</f>
        <v>1.1000000000000001</v>
      </c>
      <c r="Q1159" s="211" t="str">
        <f>IF(VLOOKUP($C1159,Feature_Plan!$E$11:$R$40,Feature_Plan!Q$1,0)=0,"",VLOOKUP($C1159,Feature_Plan!$E$11:$R$40,Feature_Plan!Q$1,0))</f>
        <v/>
      </c>
      <c r="R1159" s="212" t="str">
        <f>IF(VLOOKUP($C1159,Feature_Plan!$E$11:$R$40,Feature_Plan!R$1,0)=0,"",VLOOKUP($C1159,Feature_Plan!$E$11:$R$40,Feature_Plan!R$1,0))</f>
        <v/>
      </c>
    </row>
    <row r="1160" spans="1:19" x14ac:dyDescent="0.2">
      <c r="A1160" s="213" t="s">
        <v>154</v>
      </c>
      <c r="B1160" s="214">
        <v>1134</v>
      </c>
      <c r="C1160" s="262" t="str">
        <f>CONCATENATE(C1159,"\",A1160)</f>
        <v>Product Validation\Proc</v>
      </c>
      <c r="D1160" s="216"/>
      <c r="E1160" s="217"/>
      <c r="F1160" s="216"/>
      <c r="G1160" s="251"/>
      <c r="H1160" s="252"/>
      <c r="I1160" s="220">
        <f>IF(I1159="","",I1159)</f>
        <v>0.8</v>
      </c>
      <c r="J1160" s="218" t="str">
        <f>IF(J1159="","",J1159-(SUM($I1160:I1160)))</f>
        <v/>
      </c>
      <c r="K1160" s="218">
        <f>IF(K1159="","",K1159-(SUM($I1160:J1160)))</f>
        <v>0.19999999999999996</v>
      </c>
      <c r="L1160" s="218">
        <f>IF(L1159="","",L1159-(SUM($I1160:K1160)))</f>
        <v>0</v>
      </c>
      <c r="M1160" s="218" t="str">
        <f>IF(M1159="","",M1159-(SUM($I1160:L1160)))</f>
        <v/>
      </c>
      <c r="N1160" s="218" t="str">
        <f>IF(N1159="","",N1159-(SUM($I1160:M1160)))</f>
        <v/>
      </c>
      <c r="O1160" s="218" t="str">
        <f>IF(O1159="","",O1159-(SUM($I1160:N1160)))</f>
        <v/>
      </c>
      <c r="P1160" s="218">
        <f>IF(P1159="","",P1159-(SUM($I1160:O1160)))</f>
        <v>0.10000000000000009</v>
      </c>
      <c r="Q1160" s="218" t="str">
        <f>IF(Q1159="","",Q1159-(SUM($I1160:P1160)))</f>
        <v/>
      </c>
      <c r="R1160" s="221" t="str">
        <f>IF(R1159="","",R1159-(SUM($I1160:Q1160)))</f>
        <v/>
      </c>
    </row>
    <row r="1161" spans="1:19" ht="13.5" thickBot="1" x14ac:dyDescent="0.25">
      <c r="A1161" s="222" t="s">
        <v>273</v>
      </c>
      <c r="B1161" s="214">
        <v>1135</v>
      </c>
      <c r="C1161" s="264" t="str">
        <f>CONCATENATE(C1159,"\",A1161)</f>
        <v>Product Validation\Sum Valid</v>
      </c>
      <c r="D1161" s="224"/>
      <c r="E1161" s="225"/>
      <c r="F1161" s="224"/>
      <c r="G1161" s="226">
        <f t="shared" ref="G1161:R1161" si="2287">SUM(G1162:G1176)</f>
        <v>264</v>
      </c>
      <c r="H1161" s="227">
        <f t="shared" si="2287"/>
        <v>198</v>
      </c>
      <c r="I1161" s="228">
        <f t="shared" si="2287"/>
        <v>165</v>
      </c>
      <c r="J1161" s="226">
        <f t="shared" si="2287"/>
        <v>0</v>
      </c>
      <c r="K1161" s="226">
        <f t="shared" si="2287"/>
        <v>48</v>
      </c>
      <c r="L1161" s="226">
        <f t="shared" ref="L1161:M1161" si="2288">SUM(L1162:L1176)</f>
        <v>0</v>
      </c>
      <c r="M1161" s="226">
        <f t="shared" si="2288"/>
        <v>0</v>
      </c>
      <c r="N1161" s="226">
        <f t="shared" si="2287"/>
        <v>0</v>
      </c>
      <c r="O1161" s="226">
        <f t="shared" si="2287"/>
        <v>0</v>
      </c>
      <c r="P1161" s="226">
        <f t="shared" si="2287"/>
        <v>27</v>
      </c>
      <c r="Q1161" s="226">
        <f t="shared" si="2287"/>
        <v>0</v>
      </c>
      <c r="R1161" s="229">
        <f t="shared" si="2287"/>
        <v>0</v>
      </c>
      <c r="S1161" s="67">
        <f>SUM(I1161:R1161)</f>
        <v>240</v>
      </c>
    </row>
    <row r="1162" spans="1:19" x14ac:dyDescent="0.2">
      <c r="A1162" s="139">
        <v>1</v>
      </c>
      <c r="B1162" s="75">
        <v>1136</v>
      </c>
      <c r="C1162" s="149"/>
      <c r="D1162" s="144" t="s">
        <v>200</v>
      </c>
      <c r="E1162" s="153">
        <f>E1159</f>
        <v>0</v>
      </c>
      <c r="F1162" s="153">
        <f>F1159</f>
        <v>0.75</v>
      </c>
      <c r="G1162" s="157">
        <v>24</v>
      </c>
      <c r="H1162" s="160">
        <f>G1162*$F$1159</f>
        <v>18</v>
      </c>
      <c r="I1162" s="164">
        <f t="shared" ref="I1162:R1162" si="2289">IFERROR(IF(CEILING($H1162*I1160,1)=0,"",CEILING($H1162*I1160,1)),"")</f>
        <v>15</v>
      </c>
      <c r="J1162" s="150" t="str">
        <f t="shared" si="2289"/>
        <v/>
      </c>
      <c r="K1162" s="150">
        <f t="shared" si="2289"/>
        <v>4</v>
      </c>
      <c r="L1162" s="150" t="str">
        <f t="shared" ref="L1162" si="2290">IFERROR(IF(CEILING($H1162*L1160,1)=0,"",CEILING($H1162*L1160,1)),"")</f>
        <v/>
      </c>
      <c r="M1162" s="150" t="str">
        <f t="shared" si="2289"/>
        <v/>
      </c>
      <c r="N1162" s="150" t="str">
        <f t="shared" si="2289"/>
        <v/>
      </c>
      <c r="O1162" s="150" t="str">
        <f t="shared" si="2289"/>
        <v/>
      </c>
      <c r="P1162" s="150">
        <f t="shared" si="2289"/>
        <v>2</v>
      </c>
      <c r="Q1162" s="150" t="str">
        <f t="shared" si="2289"/>
        <v/>
      </c>
      <c r="R1162" s="165" t="str">
        <f t="shared" si="2289"/>
        <v/>
      </c>
    </row>
    <row r="1163" spans="1:19" x14ac:dyDescent="0.2">
      <c r="A1163" s="118">
        <v>2</v>
      </c>
      <c r="B1163" s="75">
        <v>1137</v>
      </c>
      <c r="C1163" s="143"/>
      <c r="D1163" s="144" t="s">
        <v>201</v>
      </c>
      <c r="E1163" s="153">
        <f>E1162</f>
        <v>0</v>
      </c>
      <c r="F1163" s="153">
        <f>F1162</f>
        <v>0.75</v>
      </c>
      <c r="G1163" s="158">
        <v>16</v>
      </c>
      <c r="H1163" s="160">
        <f t="shared" ref="H1163:H1176" si="2291">G1163*$F$1159</f>
        <v>12</v>
      </c>
      <c r="I1163" s="166">
        <f t="shared" ref="I1163:R1163" si="2292">IFERROR(IF(CEILING($H1163*I1160,1)=0,"",CEILING($H1163*I1160,1)),"")</f>
        <v>10</v>
      </c>
      <c r="J1163" s="145" t="str">
        <f t="shared" si="2292"/>
        <v/>
      </c>
      <c r="K1163" s="145">
        <f t="shared" si="2292"/>
        <v>3</v>
      </c>
      <c r="L1163" s="145" t="str">
        <f t="shared" ref="L1163" si="2293">IFERROR(IF(CEILING($H1163*L1160,1)=0,"",CEILING($H1163*L1160,1)),"")</f>
        <v/>
      </c>
      <c r="M1163" s="145" t="str">
        <f t="shared" si="2292"/>
        <v/>
      </c>
      <c r="N1163" s="145" t="str">
        <f t="shared" si="2292"/>
        <v/>
      </c>
      <c r="O1163" s="145" t="str">
        <f t="shared" si="2292"/>
        <v/>
      </c>
      <c r="P1163" s="145">
        <f t="shared" si="2292"/>
        <v>2</v>
      </c>
      <c r="Q1163" s="145" t="str">
        <f t="shared" si="2292"/>
        <v/>
      </c>
      <c r="R1163" s="167" t="str">
        <f t="shared" si="2292"/>
        <v/>
      </c>
    </row>
    <row r="1164" spans="1:19" x14ac:dyDescent="0.2">
      <c r="A1164" s="118">
        <v>3</v>
      </c>
      <c r="B1164" s="75">
        <v>1138</v>
      </c>
      <c r="C1164" s="143"/>
      <c r="D1164" s="144" t="s">
        <v>202</v>
      </c>
      <c r="E1164" s="153">
        <f t="shared" ref="E1164:E1170" si="2294">E1163</f>
        <v>0</v>
      </c>
      <c r="F1164" s="153">
        <f t="shared" ref="F1164:F1170" si="2295">F1163</f>
        <v>0.75</v>
      </c>
      <c r="G1164" s="158">
        <v>24</v>
      </c>
      <c r="H1164" s="160">
        <f t="shared" si="2291"/>
        <v>18</v>
      </c>
      <c r="I1164" s="166">
        <f t="shared" ref="I1164:R1164" si="2296">IFERROR(IF(CEILING($H1164*I1160,1)=0,"",CEILING($H1164*I1160,1)),"")</f>
        <v>15</v>
      </c>
      <c r="J1164" s="145" t="str">
        <f t="shared" si="2296"/>
        <v/>
      </c>
      <c r="K1164" s="145">
        <f t="shared" si="2296"/>
        <v>4</v>
      </c>
      <c r="L1164" s="145" t="str">
        <f t="shared" ref="L1164" si="2297">IFERROR(IF(CEILING($H1164*L1160,1)=0,"",CEILING($H1164*L1160,1)),"")</f>
        <v/>
      </c>
      <c r="M1164" s="145" t="str">
        <f t="shared" si="2296"/>
        <v/>
      </c>
      <c r="N1164" s="145" t="str">
        <f t="shared" si="2296"/>
        <v/>
      </c>
      <c r="O1164" s="145" t="str">
        <f t="shared" si="2296"/>
        <v/>
      </c>
      <c r="P1164" s="145">
        <f t="shared" si="2296"/>
        <v>2</v>
      </c>
      <c r="Q1164" s="145" t="str">
        <f t="shared" si="2296"/>
        <v/>
      </c>
      <c r="R1164" s="167" t="str">
        <f t="shared" si="2296"/>
        <v/>
      </c>
    </row>
    <row r="1165" spans="1:19" x14ac:dyDescent="0.2">
      <c r="A1165" s="118">
        <v>4</v>
      </c>
      <c r="B1165" s="75">
        <v>1139</v>
      </c>
      <c r="C1165" s="143"/>
      <c r="D1165" s="144" t="s">
        <v>203</v>
      </c>
      <c r="E1165" s="153">
        <f t="shared" si="2294"/>
        <v>0</v>
      </c>
      <c r="F1165" s="153">
        <f t="shared" si="2295"/>
        <v>0.75</v>
      </c>
      <c r="G1165" s="158">
        <v>16</v>
      </c>
      <c r="H1165" s="160">
        <f t="shared" si="2291"/>
        <v>12</v>
      </c>
      <c r="I1165" s="166">
        <f t="shared" ref="I1165:R1165" si="2298">IFERROR(IF(CEILING($H1165*I1160,1)=0,"",CEILING($H1165*I1160,1)),"")</f>
        <v>10</v>
      </c>
      <c r="J1165" s="145" t="str">
        <f t="shared" si="2298"/>
        <v/>
      </c>
      <c r="K1165" s="145">
        <f t="shared" si="2298"/>
        <v>3</v>
      </c>
      <c r="L1165" s="145" t="str">
        <f t="shared" ref="L1165" si="2299">IFERROR(IF(CEILING($H1165*L1160,1)=0,"",CEILING($H1165*L1160,1)),"")</f>
        <v/>
      </c>
      <c r="M1165" s="145" t="str">
        <f t="shared" si="2298"/>
        <v/>
      </c>
      <c r="N1165" s="145" t="str">
        <f t="shared" si="2298"/>
        <v/>
      </c>
      <c r="O1165" s="145" t="str">
        <f t="shared" si="2298"/>
        <v/>
      </c>
      <c r="P1165" s="145">
        <f t="shared" si="2298"/>
        <v>2</v>
      </c>
      <c r="Q1165" s="145" t="str">
        <f t="shared" si="2298"/>
        <v/>
      </c>
      <c r="R1165" s="167" t="str">
        <f t="shared" si="2298"/>
        <v/>
      </c>
    </row>
    <row r="1166" spans="1:19" x14ac:dyDescent="0.2">
      <c r="A1166" s="118">
        <v>5</v>
      </c>
      <c r="B1166" s="75">
        <v>1140</v>
      </c>
      <c r="C1166" s="143"/>
      <c r="D1166" s="144" t="s">
        <v>204</v>
      </c>
      <c r="E1166" s="153">
        <f t="shared" si="2294"/>
        <v>0</v>
      </c>
      <c r="F1166" s="153">
        <f t="shared" si="2295"/>
        <v>0.75</v>
      </c>
      <c r="G1166" s="158">
        <v>8</v>
      </c>
      <c r="H1166" s="160">
        <f t="shared" si="2291"/>
        <v>6</v>
      </c>
      <c r="I1166" s="166">
        <f t="shared" ref="I1166:R1166" si="2300">IFERROR(IF(CEILING($H1166*I1160,1)=0,"",CEILING($H1166*I1160,1)),"")</f>
        <v>5</v>
      </c>
      <c r="J1166" s="145" t="str">
        <f t="shared" si="2300"/>
        <v/>
      </c>
      <c r="K1166" s="145">
        <f t="shared" si="2300"/>
        <v>2</v>
      </c>
      <c r="L1166" s="145" t="str">
        <f t="shared" ref="L1166" si="2301">IFERROR(IF(CEILING($H1166*L1160,1)=0,"",CEILING($H1166*L1160,1)),"")</f>
        <v/>
      </c>
      <c r="M1166" s="145" t="str">
        <f t="shared" si="2300"/>
        <v/>
      </c>
      <c r="N1166" s="145" t="str">
        <f t="shared" si="2300"/>
        <v/>
      </c>
      <c r="O1166" s="145" t="str">
        <f t="shared" si="2300"/>
        <v/>
      </c>
      <c r="P1166" s="145">
        <f t="shared" si="2300"/>
        <v>1</v>
      </c>
      <c r="Q1166" s="145" t="str">
        <f t="shared" si="2300"/>
        <v/>
      </c>
      <c r="R1166" s="167" t="str">
        <f t="shared" si="2300"/>
        <v/>
      </c>
    </row>
    <row r="1167" spans="1:19" x14ac:dyDescent="0.2">
      <c r="A1167" s="118">
        <v>6</v>
      </c>
      <c r="B1167" s="75">
        <v>1141</v>
      </c>
      <c r="C1167" s="143"/>
      <c r="D1167" s="144" t="s">
        <v>205</v>
      </c>
      <c r="E1167" s="153">
        <f t="shared" si="2294"/>
        <v>0</v>
      </c>
      <c r="F1167" s="153">
        <f t="shared" si="2295"/>
        <v>0.75</v>
      </c>
      <c r="G1167" s="157">
        <v>24</v>
      </c>
      <c r="H1167" s="160">
        <f t="shared" si="2291"/>
        <v>18</v>
      </c>
      <c r="I1167" s="166">
        <f t="shared" ref="I1167:R1167" si="2302">IFERROR(IF(CEILING($H1167*I1160,1)=0,"",CEILING($H1167*I1160,1)),"")</f>
        <v>15</v>
      </c>
      <c r="J1167" s="145" t="str">
        <f t="shared" si="2302"/>
        <v/>
      </c>
      <c r="K1167" s="145">
        <f t="shared" si="2302"/>
        <v>4</v>
      </c>
      <c r="L1167" s="145" t="str">
        <f t="shared" ref="L1167" si="2303">IFERROR(IF(CEILING($H1167*L1160,1)=0,"",CEILING($H1167*L1160,1)),"")</f>
        <v/>
      </c>
      <c r="M1167" s="145" t="str">
        <f t="shared" si="2302"/>
        <v/>
      </c>
      <c r="N1167" s="145" t="str">
        <f t="shared" si="2302"/>
        <v/>
      </c>
      <c r="O1167" s="145" t="str">
        <f t="shared" si="2302"/>
        <v/>
      </c>
      <c r="P1167" s="145">
        <f t="shared" si="2302"/>
        <v>2</v>
      </c>
      <c r="Q1167" s="145" t="str">
        <f t="shared" si="2302"/>
        <v/>
      </c>
      <c r="R1167" s="167" t="str">
        <f t="shared" si="2302"/>
        <v/>
      </c>
    </row>
    <row r="1168" spans="1:19" x14ac:dyDescent="0.2">
      <c r="A1168" s="118">
        <v>7</v>
      </c>
      <c r="B1168" s="75">
        <v>1142</v>
      </c>
      <c r="C1168" s="143"/>
      <c r="D1168" s="144" t="s">
        <v>206</v>
      </c>
      <c r="E1168" s="153">
        <f t="shared" si="2294"/>
        <v>0</v>
      </c>
      <c r="F1168" s="153">
        <f t="shared" si="2295"/>
        <v>0.75</v>
      </c>
      <c r="G1168" s="158">
        <v>16</v>
      </c>
      <c r="H1168" s="160">
        <f t="shared" si="2291"/>
        <v>12</v>
      </c>
      <c r="I1168" s="166">
        <f t="shared" ref="I1168:R1168" si="2304">IFERROR(IF(CEILING($H1168*I1160,1)=0,"",CEILING($H1168*I1160,1)),"")</f>
        <v>10</v>
      </c>
      <c r="J1168" s="145" t="str">
        <f t="shared" si="2304"/>
        <v/>
      </c>
      <c r="K1168" s="145">
        <f t="shared" si="2304"/>
        <v>3</v>
      </c>
      <c r="L1168" s="145" t="str">
        <f t="shared" ref="L1168" si="2305">IFERROR(IF(CEILING($H1168*L1160,1)=0,"",CEILING($H1168*L1160,1)),"")</f>
        <v/>
      </c>
      <c r="M1168" s="145" t="str">
        <f t="shared" si="2304"/>
        <v/>
      </c>
      <c r="N1168" s="145" t="str">
        <f t="shared" si="2304"/>
        <v/>
      </c>
      <c r="O1168" s="145" t="str">
        <f t="shared" si="2304"/>
        <v/>
      </c>
      <c r="P1168" s="145">
        <f t="shared" si="2304"/>
        <v>2</v>
      </c>
      <c r="Q1168" s="145" t="str">
        <f t="shared" si="2304"/>
        <v/>
      </c>
      <c r="R1168" s="167" t="str">
        <f t="shared" si="2304"/>
        <v/>
      </c>
    </row>
    <row r="1169" spans="1:24" x14ac:dyDescent="0.2">
      <c r="A1169" s="118">
        <v>8</v>
      </c>
      <c r="B1169" s="75">
        <v>1143</v>
      </c>
      <c r="C1169" s="143"/>
      <c r="D1169" s="144" t="s">
        <v>207</v>
      </c>
      <c r="E1169" s="153">
        <f t="shared" si="2294"/>
        <v>0</v>
      </c>
      <c r="F1169" s="153">
        <f t="shared" si="2295"/>
        <v>0.75</v>
      </c>
      <c r="G1169" s="158">
        <v>24</v>
      </c>
      <c r="H1169" s="160">
        <f t="shared" si="2291"/>
        <v>18</v>
      </c>
      <c r="I1169" s="166">
        <f t="shared" ref="I1169:R1169" si="2306">IFERROR(IF(CEILING($H1169*I1160,1)=0,"",CEILING($H1169*I1160,1)),"")</f>
        <v>15</v>
      </c>
      <c r="J1169" s="145" t="str">
        <f t="shared" si="2306"/>
        <v/>
      </c>
      <c r="K1169" s="145">
        <f t="shared" si="2306"/>
        <v>4</v>
      </c>
      <c r="L1169" s="145" t="str">
        <f t="shared" ref="L1169" si="2307">IFERROR(IF(CEILING($H1169*L1160,1)=0,"",CEILING($H1169*L1160,1)),"")</f>
        <v/>
      </c>
      <c r="M1169" s="145" t="str">
        <f t="shared" si="2306"/>
        <v/>
      </c>
      <c r="N1169" s="145" t="str">
        <f t="shared" si="2306"/>
        <v/>
      </c>
      <c r="O1169" s="145" t="str">
        <f t="shared" si="2306"/>
        <v/>
      </c>
      <c r="P1169" s="145">
        <f t="shared" si="2306"/>
        <v>2</v>
      </c>
      <c r="Q1169" s="145" t="str">
        <f t="shared" si="2306"/>
        <v/>
      </c>
      <c r="R1169" s="167" t="str">
        <f t="shared" si="2306"/>
        <v/>
      </c>
    </row>
    <row r="1170" spans="1:24" x14ac:dyDescent="0.2">
      <c r="A1170" s="118">
        <v>9</v>
      </c>
      <c r="B1170" s="75">
        <v>1144</v>
      </c>
      <c r="C1170" s="143"/>
      <c r="D1170" s="144" t="s">
        <v>208</v>
      </c>
      <c r="E1170" s="153">
        <f t="shared" si="2294"/>
        <v>0</v>
      </c>
      <c r="F1170" s="153">
        <f t="shared" si="2295"/>
        <v>0.75</v>
      </c>
      <c r="G1170" s="158">
        <v>16</v>
      </c>
      <c r="H1170" s="160">
        <f t="shared" si="2291"/>
        <v>12</v>
      </c>
      <c r="I1170" s="166">
        <f t="shared" ref="I1170:R1170" si="2308">IFERROR(IF(CEILING($H1170*I1160,1)=0,"",CEILING($H1170*I1160,1)),"")</f>
        <v>10</v>
      </c>
      <c r="J1170" s="145" t="str">
        <f t="shared" si="2308"/>
        <v/>
      </c>
      <c r="K1170" s="145">
        <f t="shared" si="2308"/>
        <v>3</v>
      </c>
      <c r="L1170" s="145" t="str">
        <f t="shared" ref="L1170" si="2309">IFERROR(IF(CEILING($H1170*L1160,1)=0,"",CEILING($H1170*L1160,1)),"")</f>
        <v/>
      </c>
      <c r="M1170" s="145" t="str">
        <f t="shared" si="2308"/>
        <v/>
      </c>
      <c r="N1170" s="145" t="str">
        <f t="shared" si="2308"/>
        <v/>
      </c>
      <c r="O1170" s="145" t="str">
        <f t="shared" si="2308"/>
        <v/>
      </c>
      <c r="P1170" s="145">
        <f t="shared" si="2308"/>
        <v>2</v>
      </c>
      <c r="Q1170" s="145" t="str">
        <f t="shared" si="2308"/>
        <v/>
      </c>
      <c r="R1170" s="167" t="str">
        <f t="shared" si="2308"/>
        <v/>
      </c>
    </row>
    <row r="1171" spans="1:24" x14ac:dyDescent="0.2">
      <c r="A1171" s="118">
        <v>10</v>
      </c>
      <c r="B1171" s="75">
        <v>1145</v>
      </c>
      <c r="C1171" s="143"/>
      <c r="D1171" s="144" t="s">
        <v>209</v>
      </c>
      <c r="E1171" s="153">
        <f t="shared" ref="E1171:E1176" si="2310">E1170</f>
        <v>0</v>
      </c>
      <c r="F1171" s="153">
        <f t="shared" ref="F1171:F1176" si="2311">F1170</f>
        <v>0.75</v>
      </c>
      <c r="G1171" s="158">
        <v>8</v>
      </c>
      <c r="H1171" s="160">
        <f t="shared" si="2291"/>
        <v>6</v>
      </c>
      <c r="I1171" s="166">
        <f t="shared" ref="I1171:R1171" si="2312">IFERROR(IF(CEILING($H1171*I1160,1)=0,"",CEILING($H1171*I1160,1)),"")</f>
        <v>5</v>
      </c>
      <c r="J1171" s="145" t="str">
        <f t="shared" si="2312"/>
        <v/>
      </c>
      <c r="K1171" s="145">
        <f t="shared" si="2312"/>
        <v>2</v>
      </c>
      <c r="L1171" s="145" t="str">
        <f t="shared" ref="L1171" si="2313">IFERROR(IF(CEILING($H1171*L1160,1)=0,"",CEILING($H1171*L1160,1)),"")</f>
        <v/>
      </c>
      <c r="M1171" s="145" t="str">
        <f t="shared" si="2312"/>
        <v/>
      </c>
      <c r="N1171" s="145" t="str">
        <f t="shared" si="2312"/>
        <v/>
      </c>
      <c r="O1171" s="145" t="str">
        <f t="shared" si="2312"/>
        <v/>
      </c>
      <c r="P1171" s="145">
        <f t="shared" si="2312"/>
        <v>1</v>
      </c>
      <c r="Q1171" s="145" t="str">
        <f t="shared" si="2312"/>
        <v/>
      </c>
      <c r="R1171" s="167" t="str">
        <f t="shared" si="2312"/>
        <v/>
      </c>
    </row>
    <row r="1172" spans="1:24" x14ac:dyDescent="0.2">
      <c r="A1172" s="118">
        <v>11</v>
      </c>
      <c r="B1172" s="75">
        <v>1146</v>
      </c>
      <c r="C1172" s="143"/>
      <c r="D1172" s="144" t="s">
        <v>210</v>
      </c>
      <c r="E1172" s="153">
        <f t="shared" si="2310"/>
        <v>0</v>
      </c>
      <c r="F1172" s="153">
        <f t="shared" si="2311"/>
        <v>0.75</v>
      </c>
      <c r="G1172" s="157">
        <v>24</v>
      </c>
      <c r="H1172" s="160">
        <f t="shared" si="2291"/>
        <v>18</v>
      </c>
      <c r="I1172" s="166">
        <f t="shared" ref="I1172:R1172" si="2314">IFERROR(IF(CEILING($H1172*I1160,1)=0,"",CEILING($H1172*I1160,1)),"")</f>
        <v>15</v>
      </c>
      <c r="J1172" s="145" t="str">
        <f t="shared" si="2314"/>
        <v/>
      </c>
      <c r="K1172" s="145">
        <f t="shared" si="2314"/>
        <v>4</v>
      </c>
      <c r="L1172" s="145" t="str">
        <f t="shared" ref="L1172" si="2315">IFERROR(IF(CEILING($H1172*L1160,1)=0,"",CEILING($H1172*L1160,1)),"")</f>
        <v/>
      </c>
      <c r="M1172" s="145" t="str">
        <f t="shared" si="2314"/>
        <v/>
      </c>
      <c r="N1172" s="145" t="str">
        <f t="shared" si="2314"/>
        <v/>
      </c>
      <c r="O1172" s="145" t="str">
        <f t="shared" si="2314"/>
        <v/>
      </c>
      <c r="P1172" s="145">
        <f t="shared" si="2314"/>
        <v>2</v>
      </c>
      <c r="Q1172" s="145" t="str">
        <f t="shared" si="2314"/>
        <v/>
      </c>
      <c r="R1172" s="167" t="str">
        <f t="shared" si="2314"/>
        <v/>
      </c>
    </row>
    <row r="1173" spans="1:24" x14ac:dyDescent="0.2">
      <c r="A1173" s="118">
        <v>12</v>
      </c>
      <c r="B1173" s="75">
        <v>1147</v>
      </c>
      <c r="C1173" s="143"/>
      <c r="D1173" s="144" t="s">
        <v>211</v>
      </c>
      <c r="E1173" s="153">
        <f t="shared" si="2310"/>
        <v>0</v>
      </c>
      <c r="F1173" s="153">
        <f t="shared" si="2311"/>
        <v>0.75</v>
      </c>
      <c r="G1173" s="158">
        <v>16</v>
      </c>
      <c r="H1173" s="160">
        <f t="shared" si="2291"/>
        <v>12</v>
      </c>
      <c r="I1173" s="166">
        <f t="shared" ref="I1173:R1173" si="2316">IFERROR(IF(CEILING($H1173*I1160,1)=0,"",CEILING($H1173*I1160,1)),"")</f>
        <v>10</v>
      </c>
      <c r="J1173" s="145" t="str">
        <f t="shared" si="2316"/>
        <v/>
      </c>
      <c r="K1173" s="145">
        <f t="shared" si="2316"/>
        <v>3</v>
      </c>
      <c r="L1173" s="145" t="str">
        <f t="shared" ref="L1173" si="2317">IFERROR(IF(CEILING($H1173*L1160,1)=0,"",CEILING($H1173*L1160,1)),"")</f>
        <v/>
      </c>
      <c r="M1173" s="145" t="str">
        <f t="shared" si="2316"/>
        <v/>
      </c>
      <c r="N1173" s="145" t="str">
        <f t="shared" si="2316"/>
        <v/>
      </c>
      <c r="O1173" s="145" t="str">
        <f t="shared" si="2316"/>
        <v/>
      </c>
      <c r="P1173" s="145">
        <f t="shared" si="2316"/>
        <v>2</v>
      </c>
      <c r="Q1173" s="145" t="str">
        <f t="shared" si="2316"/>
        <v/>
      </c>
      <c r="R1173" s="167" t="str">
        <f t="shared" si="2316"/>
        <v/>
      </c>
    </row>
    <row r="1174" spans="1:24" x14ac:dyDescent="0.2">
      <c r="A1174" s="118">
        <v>13</v>
      </c>
      <c r="B1174" s="75">
        <v>1148</v>
      </c>
      <c r="C1174" s="143"/>
      <c r="D1174" s="144" t="s">
        <v>212</v>
      </c>
      <c r="E1174" s="153">
        <f t="shared" si="2310"/>
        <v>0</v>
      </c>
      <c r="F1174" s="153">
        <f t="shared" si="2311"/>
        <v>0.75</v>
      </c>
      <c r="G1174" s="158">
        <v>24</v>
      </c>
      <c r="H1174" s="160">
        <f t="shared" si="2291"/>
        <v>18</v>
      </c>
      <c r="I1174" s="166">
        <f t="shared" ref="I1174:R1174" si="2318">IFERROR(IF(CEILING($H1174*I1160,1)=0,"",CEILING($H1174*I1160,1)),"")</f>
        <v>15</v>
      </c>
      <c r="J1174" s="145" t="str">
        <f t="shared" si="2318"/>
        <v/>
      </c>
      <c r="K1174" s="145">
        <f t="shared" si="2318"/>
        <v>4</v>
      </c>
      <c r="L1174" s="145" t="str">
        <f t="shared" ref="L1174" si="2319">IFERROR(IF(CEILING($H1174*L1160,1)=0,"",CEILING($H1174*L1160,1)),"")</f>
        <v/>
      </c>
      <c r="M1174" s="145" t="str">
        <f t="shared" si="2318"/>
        <v/>
      </c>
      <c r="N1174" s="145" t="str">
        <f t="shared" si="2318"/>
        <v/>
      </c>
      <c r="O1174" s="145" t="str">
        <f t="shared" si="2318"/>
        <v/>
      </c>
      <c r="P1174" s="145">
        <f t="shared" si="2318"/>
        <v>2</v>
      </c>
      <c r="Q1174" s="145" t="str">
        <f t="shared" si="2318"/>
        <v/>
      </c>
      <c r="R1174" s="167" t="str">
        <f t="shared" si="2318"/>
        <v/>
      </c>
    </row>
    <row r="1175" spans="1:24" x14ac:dyDescent="0.2">
      <c r="A1175" s="118">
        <v>14</v>
      </c>
      <c r="B1175" s="75">
        <v>1149</v>
      </c>
      <c r="C1175" s="143"/>
      <c r="D1175" s="144" t="s">
        <v>213</v>
      </c>
      <c r="E1175" s="153">
        <f t="shared" si="2310"/>
        <v>0</v>
      </c>
      <c r="F1175" s="153">
        <f t="shared" si="2311"/>
        <v>0.75</v>
      </c>
      <c r="G1175" s="158">
        <v>16</v>
      </c>
      <c r="H1175" s="160">
        <f t="shared" si="2291"/>
        <v>12</v>
      </c>
      <c r="I1175" s="166">
        <f t="shared" ref="I1175:R1175" si="2320">IFERROR(IF(CEILING($H1175*I1160,1)=0,"",CEILING($H1175*I1160,1)),"")</f>
        <v>10</v>
      </c>
      <c r="J1175" s="145" t="str">
        <f t="shared" si="2320"/>
        <v/>
      </c>
      <c r="K1175" s="145">
        <f t="shared" si="2320"/>
        <v>3</v>
      </c>
      <c r="L1175" s="145" t="str">
        <f t="shared" ref="L1175" si="2321">IFERROR(IF(CEILING($H1175*L1160,1)=0,"",CEILING($H1175*L1160,1)),"")</f>
        <v/>
      </c>
      <c r="M1175" s="145" t="str">
        <f t="shared" si="2320"/>
        <v/>
      </c>
      <c r="N1175" s="145" t="str">
        <f t="shared" si="2320"/>
        <v/>
      </c>
      <c r="O1175" s="145" t="str">
        <f t="shared" si="2320"/>
        <v/>
      </c>
      <c r="P1175" s="145">
        <f t="shared" si="2320"/>
        <v>2</v>
      </c>
      <c r="Q1175" s="145" t="str">
        <f t="shared" si="2320"/>
        <v/>
      </c>
      <c r="R1175" s="167" t="str">
        <f t="shared" si="2320"/>
        <v/>
      </c>
    </row>
    <row r="1176" spans="1:24" ht="13.5" thickBot="1" x14ac:dyDescent="0.25">
      <c r="A1176" s="123">
        <v>15</v>
      </c>
      <c r="B1176" s="75">
        <v>1150</v>
      </c>
      <c r="C1176" s="137"/>
      <c r="D1176" s="138" t="s">
        <v>214</v>
      </c>
      <c r="E1176" s="152">
        <f t="shared" si="2310"/>
        <v>0</v>
      </c>
      <c r="F1176" s="152">
        <f t="shared" si="2311"/>
        <v>0.75</v>
      </c>
      <c r="G1176" s="158">
        <v>8</v>
      </c>
      <c r="H1176" s="161">
        <f t="shared" si="2291"/>
        <v>6</v>
      </c>
      <c r="I1176" s="166">
        <f t="shared" ref="I1176:R1176" si="2322">IFERROR(IF(CEILING($H1176*I1160,1)=0,"",CEILING($H1176*I1160,1)),"")</f>
        <v>5</v>
      </c>
      <c r="J1176" s="145" t="str">
        <f t="shared" si="2322"/>
        <v/>
      </c>
      <c r="K1176" s="145">
        <f t="shared" si="2322"/>
        <v>2</v>
      </c>
      <c r="L1176" s="145" t="str">
        <f t="shared" ref="L1176" si="2323">IFERROR(IF(CEILING($H1176*L1160,1)=0,"",CEILING($H1176*L1160,1)),"")</f>
        <v/>
      </c>
      <c r="M1176" s="145" t="str">
        <f t="shared" si="2322"/>
        <v/>
      </c>
      <c r="N1176" s="145" t="str">
        <f t="shared" si="2322"/>
        <v/>
      </c>
      <c r="O1176" s="145" t="str">
        <f t="shared" si="2322"/>
        <v/>
      </c>
      <c r="P1176" s="145">
        <f t="shared" si="2322"/>
        <v>1</v>
      </c>
      <c r="Q1176" s="145" t="str">
        <f t="shared" si="2322"/>
        <v/>
      </c>
      <c r="R1176" s="167" t="str">
        <f t="shared" si="2322"/>
        <v/>
      </c>
    </row>
    <row r="1184" spans="1:24" s="64" customFormat="1" x14ac:dyDescent="0.2">
      <c r="A1184" s="62"/>
      <c r="B1184" s="62"/>
      <c r="C1184" s="62"/>
      <c r="D1184" s="66"/>
      <c r="E1184" s="136"/>
      <c r="F1184" s="136"/>
      <c r="G1184" s="66"/>
      <c r="H1184" s="66"/>
      <c r="I1184" s="66"/>
      <c r="J1184" s="66"/>
      <c r="K1184" s="66"/>
      <c r="L1184" s="66"/>
      <c r="M1184" s="66"/>
      <c r="N1184" s="66"/>
      <c r="O1184" s="66"/>
      <c r="P1184" s="66"/>
      <c r="Q1184" s="66"/>
      <c r="R1184" s="66"/>
      <c r="S1184" s="66"/>
      <c r="T1184" s="136"/>
      <c r="U1184" s="66"/>
      <c r="V1184" s="136"/>
      <c r="W1184" s="136"/>
      <c r="X1184" s="66"/>
    </row>
    <row r="1185" spans="1:24" s="64" customFormat="1" x14ac:dyDescent="0.2">
      <c r="A1185" s="62"/>
      <c r="B1185" s="62"/>
      <c r="C1185" s="62"/>
      <c r="D1185" s="66"/>
      <c r="E1185" s="136"/>
      <c r="F1185" s="136"/>
      <c r="G1185" s="66"/>
      <c r="H1185" s="66"/>
      <c r="I1185" s="66"/>
      <c r="J1185" s="66"/>
      <c r="K1185" s="66"/>
      <c r="L1185" s="66"/>
      <c r="M1185" s="66"/>
      <c r="N1185" s="66"/>
      <c r="O1185" s="66"/>
      <c r="P1185" s="66"/>
      <c r="Q1185" s="66"/>
      <c r="R1185" s="66"/>
      <c r="S1185" s="66"/>
      <c r="T1185" s="136"/>
      <c r="U1185" s="66"/>
      <c r="V1185" s="136"/>
      <c r="W1185" s="136"/>
      <c r="X1185" s="66"/>
    </row>
    <row r="1186" spans="1:24" s="64" customFormat="1" x14ac:dyDescent="0.2">
      <c r="A1186" s="62"/>
      <c r="B1186" s="62"/>
      <c r="C1186" s="62"/>
      <c r="D1186" s="66"/>
      <c r="E1186" s="136"/>
      <c r="F1186" s="136"/>
      <c r="G1186" s="66"/>
      <c r="H1186" s="66"/>
      <c r="I1186" s="66"/>
      <c r="J1186" s="66"/>
      <c r="K1186" s="66"/>
      <c r="L1186" s="66"/>
      <c r="M1186" s="66"/>
      <c r="N1186" s="66"/>
      <c r="O1186" s="66"/>
      <c r="P1186" s="66"/>
      <c r="Q1186" s="66"/>
      <c r="R1186" s="66"/>
      <c r="S1186" s="66"/>
      <c r="T1186" s="136"/>
      <c r="U1186" s="66"/>
      <c r="V1186" s="136"/>
      <c r="W1186" s="136"/>
      <c r="X1186" s="66"/>
    </row>
    <row r="1187" spans="1:24" s="64" customFormat="1" x14ac:dyDescent="0.2">
      <c r="A1187" s="62"/>
      <c r="B1187" s="62"/>
      <c r="C1187" s="62"/>
      <c r="D1187" s="66"/>
      <c r="E1187" s="136"/>
      <c r="F1187" s="136"/>
      <c r="G1187" s="66"/>
      <c r="H1187" s="66"/>
      <c r="I1187" s="66"/>
      <c r="J1187" s="66"/>
      <c r="K1187" s="66"/>
      <c r="L1187" s="66"/>
      <c r="M1187" s="66"/>
      <c r="N1187" s="66"/>
      <c r="O1187" s="66"/>
      <c r="P1187" s="66"/>
      <c r="Q1187" s="66"/>
      <c r="R1187" s="66"/>
      <c r="S1187" s="66"/>
      <c r="T1187" s="136"/>
      <c r="U1187" s="66"/>
      <c r="V1187" s="136"/>
      <c r="W1187" s="136"/>
      <c r="X1187" s="66"/>
    </row>
    <row r="1188" spans="1:24" s="64" customFormat="1" x14ac:dyDescent="0.2">
      <c r="A1188" s="62"/>
      <c r="B1188" s="62"/>
      <c r="C1188" s="62"/>
      <c r="D1188" s="66"/>
      <c r="E1188" s="136"/>
      <c r="F1188" s="136"/>
      <c r="G1188" s="66"/>
      <c r="H1188" s="66"/>
      <c r="I1188" s="66"/>
      <c r="J1188" s="66"/>
      <c r="K1188" s="66"/>
      <c r="L1188" s="66"/>
      <c r="M1188" s="66"/>
      <c r="N1188" s="66"/>
      <c r="O1188" s="66"/>
      <c r="P1188" s="66"/>
      <c r="Q1188" s="66"/>
      <c r="R1188" s="66"/>
      <c r="S1188" s="66"/>
      <c r="T1188" s="136"/>
      <c r="U1188" s="66"/>
      <c r="V1188" s="136"/>
      <c r="W1188" s="136"/>
      <c r="X1188" s="66"/>
    </row>
    <row r="1189" spans="1:24" s="64" customFormat="1" x14ac:dyDescent="0.2">
      <c r="A1189" s="62"/>
      <c r="B1189" s="62"/>
      <c r="C1189" s="62"/>
      <c r="D1189" s="66"/>
      <c r="E1189" s="136"/>
      <c r="F1189" s="136"/>
      <c r="G1189" s="66"/>
      <c r="H1189" s="66"/>
      <c r="I1189" s="66"/>
      <c r="J1189" s="66"/>
      <c r="K1189" s="66"/>
      <c r="L1189" s="66"/>
      <c r="M1189" s="66"/>
      <c r="N1189" s="66"/>
      <c r="O1189" s="66"/>
      <c r="P1189" s="66"/>
      <c r="Q1189" s="66"/>
      <c r="R1189" s="66"/>
      <c r="S1189" s="66"/>
      <c r="T1189" s="136"/>
      <c r="U1189" s="66"/>
      <c r="V1189" s="136"/>
      <c r="W1189" s="136"/>
      <c r="X1189" s="66"/>
    </row>
    <row r="1190" spans="1:24" s="64" customFormat="1" x14ac:dyDescent="0.2">
      <c r="A1190" s="62"/>
      <c r="B1190" s="62"/>
      <c r="C1190" s="62"/>
      <c r="D1190" s="66"/>
      <c r="E1190" s="136"/>
      <c r="F1190" s="136"/>
      <c r="G1190" s="66"/>
      <c r="H1190" s="66"/>
      <c r="I1190" s="66"/>
      <c r="J1190" s="66"/>
      <c r="K1190" s="66"/>
      <c r="L1190" s="66"/>
      <c r="M1190" s="66"/>
      <c r="N1190" s="66"/>
      <c r="O1190" s="66"/>
      <c r="P1190" s="66"/>
      <c r="Q1190" s="66"/>
      <c r="R1190" s="66"/>
      <c r="S1190" s="66"/>
      <c r="T1190" s="136"/>
      <c r="U1190" s="66"/>
      <c r="V1190" s="136"/>
      <c r="W1190" s="136"/>
      <c r="X1190" s="66"/>
    </row>
    <row r="1191" spans="1:24" s="64" customFormat="1" x14ac:dyDescent="0.2">
      <c r="A1191" s="62"/>
      <c r="B1191" s="62"/>
      <c r="C1191" s="62"/>
      <c r="D1191" s="66"/>
      <c r="E1191" s="136"/>
      <c r="F1191" s="136"/>
      <c r="G1191" s="66"/>
      <c r="H1191" s="66"/>
      <c r="I1191" s="66"/>
      <c r="J1191" s="66"/>
      <c r="K1191" s="66"/>
      <c r="L1191" s="66"/>
      <c r="M1191" s="66"/>
      <c r="N1191" s="66"/>
      <c r="O1191" s="66"/>
      <c r="P1191" s="66"/>
      <c r="Q1191" s="66"/>
      <c r="R1191" s="66"/>
      <c r="S1191" s="66"/>
      <c r="T1191" s="136"/>
      <c r="U1191" s="66"/>
      <c r="V1191" s="136"/>
      <c r="W1191" s="136"/>
      <c r="X1191" s="66"/>
    </row>
    <row r="1192" spans="1:24" s="64" customFormat="1" x14ac:dyDescent="0.2">
      <c r="A1192" s="62"/>
      <c r="B1192" s="62"/>
      <c r="C1192" s="62"/>
      <c r="D1192" s="66"/>
      <c r="E1192" s="136"/>
      <c r="F1192" s="136"/>
      <c r="G1192" s="66"/>
      <c r="H1192" s="66"/>
      <c r="I1192" s="66"/>
      <c r="J1192" s="66"/>
      <c r="K1192" s="66"/>
      <c r="L1192" s="66"/>
      <c r="M1192" s="66"/>
      <c r="N1192" s="66"/>
      <c r="O1192" s="66"/>
      <c r="P1192" s="66"/>
      <c r="Q1192" s="66"/>
      <c r="R1192" s="66"/>
      <c r="S1192" s="66"/>
      <c r="T1192" s="136"/>
      <c r="U1192" s="66"/>
      <c r="V1192" s="136"/>
      <c r="W1192" s="136"/>
      <c r="X1192" s="66"/>
    </row>
    <row r="1193" spans="1:24" s="64" customFormat="1" x14ac:dyDescent="0.2">
      <c r="A1193" s="62"/>
      <c r="B1193" s="62"/>
      <c r="C1193" s="62"/>
      <c r="D1193" s="66"/>
      <c r="E1193" s="136"/>
      <c r="F1193" s="136"/>
      <c r="G1193" s="66"/>
      <c r="H1193" s="66"/>
      <c r="I1193" s="66"/>
      <c r="J1193" s="66"/>
      <c r="K1193" s="66"/>
      <c r="L1193" s="66"/>
      <c r="M1193" s="66"/>
      <c r="N1193" s="66"/>
      <c r="O1193" s="66"/>
      <c r="P1193" s="66"/>
      <c r="Q1193" s="66"/>
      <c r="R1193" s="66"/>
      <c r="S1193" s="66"/>
      <c r="T1193" s="136"/>
      <c r="U1193" s="66"/>
      <c r="V1193" s="136"/>
      <c r="W1193" s="136"/>
      <c r="X1193" s="66"/>
    </row>
    <row r="1194" spans="1:24" s="64" customFormat="1" x14ac:dyDescent="0.2">
      <c r="A1194" s="62"/>
      <c r="B1194" s="62"/>
      <c r="C1194" s="62"/>
      <c r="D1194" s="66"/>
      <c r="E1194" s="136"/>
      <c r="F1194" s="136"/>
      <c r="G1194" s="66"/>
      <c r="H1194" s="66"/>
      <c r="I1194" s="66"/>
      <c r="J1194" s="66"/>
      <c r="K1194" s="66"/>
      <c r="L1194" s="66"/>
      <c r="M1194" s="66"/>
      <c r="N1194" s="66"/>
      <c r="O1194" s="66"/>
      <c r="P1194" s="66"/>
      <c r="Q1194" s="66"/>
      <c r="R1194" s="66"/>
      <c r="S1194" s="66"/>
      <c r="T1194" s="136"/>
      <c r="U1194" s="66"/>
      <c r="V1194" s="136"/>
      <c r="W1194" s="136"/>
      <c r="X1194" s="66"/>
    </row>
    <row r="1195" spans="1:24" s="64" customFormat="1" x14ac:dyDescent="0.2">
      <c r="A1195" s="62"/>
      <c r="B1195" s="62"/>
      <c r="C1195" s="62"/>
      <c r="D1195" s="66"/>
      <c r="E1195" s="136"/>
      <c r="F1195" s="136"/>
      <c r="G1195" s="66"/>
      <c r="H1195" s="66"/>
      <c r="I1195" s="66"/>
      <c r="J1195" s="66"/>
      <c r="K1195" s="66"/>
      <c r="L1195" s="66"/>
      <c r="M1195" s="66"/>
      <c r="N1195" s="66"/>
      <c r="O1195" s="66"/>
      <c r="P1195" s="66"/>
      <c r="Q1195" s="66"/>
      <c r="R1195" s="66"/>
      <c r="S1195" s="66"/>
      <c r="T1195" s="136"/>
      <c r="U1195" s="66"/>
      <c r="V1195" s="136"/>
      <c r="W1195" s="136"/>
      <c r="X1195" s="66"/>
    </row>
    <row r="1196" spans="1:24" s="64" customFormat="1" x14ac:dyDescent="0.2">
      <c r="A1196" s="62"/>
      <c r="B1196" s="62"/>
      <c r="C1196" s="62"/>
      <c r="D1196" s="66"/>
      <c r="E1196" s="136"/>
      <c r="F1196" s="136"/>
      <c r="G1196" s="66"/>
      <c r="H1196" s="66"/>
      <c r="I1196" s="66"/>
      <c r="J1196" s="66"/>
      <c r="K1196" s="66"/>
      <c r="L1196" s="66"/>
      <c r="M1196" s="66"/>
      <c r="N1196" s="66"/>
      <c r="O1196" s="66"/>
      <c r="P1196" s="66"/>
      <c r="Q1196" s="66"/>
      <c r="R1196" s="66"/>
      <c r="S1196" s="66"/>
      <c r="T1196" s="136"/>
      <c r="U1196" s="66"/>
      <c r="V1196" s="136"/>
      <c r="W1196" s="136"/>
      <c r="X1196" s="66"/>
    </row>
    <row r="1197" spans="1:24" s="64" customFormat="1" x14ac:dyDescent="0.2">
      <c r="A1197" s="62"/>
      <c r="B1197" s="62"/>
      <c r="C1197" s="62"/>
      <c r="D1197" s="66"/>
      <c r="E1197" s="136"/>
      <c r="F1197" s="136"/>
      <c r="G1197" s="66"/>
      <c r="H1197" s="66"/>
      <c r="I1197" s="66"/>
      <c r="J1197" s="66"/>
      <c r="K1197" s="66"/>
      <c r="L1197" s="66"/>
      <c r="M1197" s="66"/>
      <c r="N1197" s="66"/>
      <c r="O1197" s="66"/>
      <c r="P1197" s="66"/>
      <c r="Q1197" s="66"/>
      <c r="R1197" s="66"/>
      <c r="S1197" s="66"/>
      <c r="T1197" s="136"/>
      <c r="U1197" s="66"/>
      <c r="V1197" s="136"/>
      <c r="W1197" s="136"/>
      <c r="X1197" s="66"/>
    </row>
    <row r="1198" spans="1:24" s="64" customFormat="1" x14ac:dyDescent="0.2">
      <c r="A1198" s="62"/>
      <c r="B1198" s="62"/>
      <c r="C1198" s="62"/>
      <c r="D1198" s="66"/>
      <c r="E1198" s="136"/>
      <c r="F1198" s="136"/>
      <c r="G1198" s="66"/>
      <c r="H1198" s="66"/>
      <c r="I1198" s="66"/>
      <c r="J1198" s="66"/>
      <c r="K1198" s="66"/>
      <c r="L1198" s="66"/>
      <c r="M1198" s="66"/>
      <c r="N1198" s="66"/>
      <c r="O1198" s="66"/>
      <c r="P1198" s="66"/>
      <c r="Q1198" s="66"/>
      <c r="R1198" s="66"/>
      <c r="S1198" s="66"/>
      <c r="T1198" s="136"/>
      <c r="U1198" s="66"/>
      <c r="V1198" s="136"/>
      <c r="W1198" s="136"/>
      <c r="X1198" s="66"/>
    </row>
    <row r="1199" spans="1:24" s="64" customFormat="1" x14ac:dyDescent="0.2">
      <c r="A1199" s="62"/>
      <c r="B1199" s="62"/>
      <c r="C1199" s="62"/>
      <c r="D1199" s="66"/>
      <c r="E1199" s="136"/>
      <c r="F1199" s="136"/>
      <c r="G1199" s="66"/>
      <c r="H1199" s="66"/>
      <c r="I1199" s="66"/>
      <c r="J1199" s="66"/>
      <c r="K1199" s="66"/>
      <c r="L1199" s="66"/>
      <c r="M1199" s="66"/>
      <c r="N1199" s="66"/>
      <c r="O1199" s="66"/>
      <c r="P1199" s="66"/>
      <c r="Q1199" s="66"/>
      <c r="R1199" s="66"/>
      <c r="S1199" s="66"/>
      <c r="T1199" s="136"/>
      <c r="U1199" s="66"/>
      <c r="V1199" s="136"/>
      <c r="W1199" s="136"/>
      <c r="X1199" s="66"/>
    </row>
    <row r="1200" spans="1:24" s="64" customFormat="1" x14ac:dyDescent="0.2">
      <c r="A1200" s="62"/>
      <c r="B1200" s="62"/>
      <c r="C1200" s="62"/>
      <c r="D1200" s="66"/>
      <c r="E1200" s="136"/>
      <c r="F1200" s="136"/>
      <c r="G1200" s="66"/>
      <c r="H1200" s="66"/>
      <c r="I1200" s="66"/>
      <c r="J1200" s="66"/>
      <c r="K1200" s="66"/>
      <c r="L1200" s="66"/>
      <c r="M1200" s="66"/>
      <c r="N1200" s="66"/>
      <c r="O1200" s="66"/>
      <c r="P1200" s="66"/>
      <c r="Q1200" s="66"/>
      <c r="R1200" s="66"/>
      <c r="S1200" s="66"/>
      <c r="T1200" s="136"/>
      <c r="U1200" s="66"/>
      <c r="V1200" s="136"/>
      <c r="W1200" s="136"/>
      <c r="X1200" s="66"/>
    </row>
    <row r="1201" spans="1:24" s="64" customFormat="1" x14ac:dyDescent="0.2">
      <c r="A1201" s="62"/>
      <c r="B1201" s="62"/>
      <c r="C1201" s="62"/>
      <c r="D1201" s="66"/>
      <c r="E1201" s="136"/>
      <c r="F1201" s="136"/>
      <c r="G1201" s="66"/>
      <c r="H1201" s="66"/>
      <c r="I1201" s="66"/>
      <c r="J1201" s="66"/>
      <c r="K1201" s="66"/>
      <c r="L1201" s="66"/>
      <c r="M1201" s="66"/>
      <c r="N1201" s="66"/>
      <c r="O1201" s="66"/>
      <c r="P1201" s="66"/>
      <c r="Q1201" s="66"/>
      <c r="R1201" s="66"/>
      <c r="S1201" s="66"/>
      <c r="T1201" s="136"/>
      <c r="U1201" s="66"/>
      <c r="V1201" s="136"/>
      <c r="W1201" s="136"/>
      <c r="X1201" s="66"/>
    </row>
    <row r="1202" spans="1:24" s="64" customFormat="1" x14ac:dyDescent="0.2">
      <c r="A1202" s="62"/>
      <c r="B1202" s="62"/>
      <c r="C1202" s="62"/>
      <c r="D1202" s="66"/>
      <c r="E1202" s="136"/>
      <c r="F1202" s="136"/>
      <c r="G1202" s="66"/>
      <c r="H1202" s="66"/>
      <c r="I1202" s="66"/>
      <c r="J1202" s="66"/>
      <c r="K1202" s="66"/>
      <c r="L1202" s="66"/>
      <c r="M1202" s="66"/>
      <c r="N1202" s="66"/>
      <c r="O1202" s="66"/>
      <c r="P1202" s="66"/>
      <c r="Q1202" s="66"/>
      <c r="R1202" s="66"/>
      <c r="S1202" s="66"/>
      <c r="T1202" s="136"/>
      <c r="U1202" s="66"/>
      <c r="V1202" s="136"/>
      <c r="W1202" s="136"/>
      <c r="X1202" s="66"/>
    </row>
    <row r="1203" spans="1:24" s="64" customFormat="1" x14ac:dyDescent="0.2">
      <c r="A1203" s="62"/>
      <c r="B1203" s="62"/>
      <c r="C1203" s="62"/>
      <c r="D1203" s="66"/>
      <c r="E1203" s="136"/>
      <c r="F1203" s="136"/>
      <c r="G1203" s="66"/>
      <c r="H1203" s="66"/>
      <c r="I1203" s="66"/>
      <c r="J1203" s="66"/>
      <c r="K1203" s="66"/>
      <c r="L1203" s="66"/>
      <c r="M1203" s="66"/>
      <c r="N1203" s="66"/>
      <c r="O1203" s="66"/>
      <c r="P1203" s="66"/>
      <c r="Q1203" s="66"/>
      <c r="R1203" s="66"/>
      <c r="S1203" s="66"/>
      <c r="T1203" s="136"/>
      <c r="U1203" s="66"/>
      <c r="V1203" s="136"/>
      <c r="W1203" s="136"/>
      <c r="X1203" s="66"/>
    </row>
    <row r="1204" spans="1:24" s="64" customFormat="1" x14ac:dyDescent="0.2">
      <c r="A1204" s="62"/>
      <c r="B1204" s="62"/>
      <c r="C1204" s="62"/>
      <c r="D1204" s="66"/>
      <c r="E1204" s="136"/>
      <c r="F1204" s="136"/>
      <c r="G1204" s="66"/>
      <c r="H1204" s="66"/>
      <c r="I1204" s="66"/>
      <c r="J1204" s="66"/>
      <c r="K1204" s="66"/>
      <c r="L1204" s="66"/>
      <c r="M1204" s="66"/>
      <c r="N1204" s="66"/>
      <c r="O1204" s="66"/>
      <c r="P1204" s="66"/>
      <c r="Q1204" s="66"/>
      <c r="R1204" s="66"/>
      <c r="S1204" s="66"/>
      <c r="T1204" s="136"/>
      <c r="U1204" s="66"/>
      <c r="V1204" s="136"/>
      <c r="W1204" s="136"/>
      <c r="X1204" s="66"/>
    </row>
    <row r="1205" spans="1:24" s="64" customFormat="1" x14ac:dyDescent="0.2">
      <c r="A1205" s="62"/>
      <c r="B1205" s="62"/>
      <c r="C1205" s="62"/>
      <c r="D1205" s="66"/>
      <c r="E1205" s="136"/>
      <c r="F1205" s="136"/>
      <c r="G1205" s="66"/>
      <c r="H1205" s="66"/>
      <c r="I1205" s="66"/>
      <c r="J1205" s="66"/>
      <c r="K1205" s="66"/>
      <c r="L1205" s="66"/>
      <c r="M1205" s="66"/>
      <c r="N1205" s="66"/>
      <c r="O1205" s="66"/>
      <c r="P1205" s="66"/>
      <c r="Q1205" s="66"/>
      <c r="R1205" s="66"/>
      <c r="S1205" s="66"/>
      <c r="T1205" s="136"/>
      <c r="U1205" s="66"/>
      <c r="V1205" s="136"/>
      <c r="W1205" s="136"/>
      <c r="X1205" s="66"/>
    </row>
    <row r="1206" spans="1:24" s="64" customFormat="1" x14ac:dyDescent="0.2">
      <c r="A1206" s="62"/>
      <c r="B1206" s="62"/>
      <c r="C1206" s="62"/>
      <c r="D1206" s="66"/>
      <c r="E1206" s="136"/>
      <c r="F1206" s="136"/>
      <c r="G1206" s="66"/>
      <c r="H1206" s="66"/>
      <c r="I1206" s="66"/>
      <c r="J1206" s="66"/>
      <c r="K1206" s="66"/>
      <c r="L1206" s="66"/>
      <c r="M1206" s="66"/>
      <c r="N1206" s="66"/>
      <c r="O1206" s="66"/>
      <c r="P1206" s="66"/>
      <c r="Q1206" s="66"/>
      <c r="R1206" s="66"/>
      <c r="S1206" s="66"/>
      <c r="T1206" s="136"/>
      <c r="U1206" s="66"/>
      <c r="V1206" s="136"/>
      <c r="W1206" s="136"/>
      <c r="X1206" s="66"/>
    </row>
    <row r="1207" spans="1:24" s="64" customFormat="1" x14ac:dyDescent="0.2">
      <c r="A1207" s="62"/>
      <c r="B1207" s="62"/>
      <c r="C1207" s="62"/>
      <c r="D1207" s="66"/>
      <c r="E1207" s="136"/>
      <c r="F1207" s="136"/>
      <c r="G1207" s="66"/>
      <c r="H1207" s="66"/>
      <c r="I1207" s="66"/>
      <c r="J1207" s="66"/>
      <c r="K1207" s="66"/>
      <c r="L1207" s="66"/>
      <c r="M1207" s="66"/>
      <c r="N1207" s="66"/>
      <c r="O1207" s="66"/>
      <c r="P1207" s="66"/>
      <c r="Q1207" s="66"/>
      <c r="R1207" s="66"/>
      <c r="S1207" s="66"/>
      <c r="T1207" s="136"/>
      <c r="U1207" s="66"/>
      <c r="V1207" s="136"/>
      <c r="W1207" s="136"/>
      <c r="X1207" s="66"/>
    </row>
    <row r="1208" spans="1:24" s="64" customFormat="1" x14ac:dyDescent="0.2">
      <c r="A1208" s="62"/>
      <c r="B1208" s="62"/>
      <c r="C1208" s="62"/>
      <c r="D1208" s="66"/>
      <c r="E1208" s="136"/>
      <c r="F1208" s="136"/>
      <c r="G1208" s="66"/>
      <c r="H1208" s="66"/>
      <c r="I1208" s="66"/>
      <c r="J1208" s="66"/>
      <c r="K1208" s="66"/>
      <c r="L1208" s="66"/>
      <c r="M1208" s="66"/>
      <c r="N1208" s="66"/>
      <c r="O1208" s="66"/>
      <c r="P1208" s="66"/>
      <c r="Q1208" s="66"/>
      <c r="R1208" s="66"/>
      <c r="S1208" s="66"/>
      <c r="T1208" s="136"/>
      <c r="U1208" s="66"/>
      <c r="V1208" s="136"/>
      <c r="W1208" s="136"/>
      <c r="X1208" s="66"/>
    </row>
    <row r="1209" spans="1:24" s="64" customFormat="1" x14ac:dyDescent="0.2">
      <c r="A1209" s="62"/>
      <c r="B1209" s="62"/>
      <c r="C1209" s="62"/>
      <c r="D1209" s="66"/>
      <c r="E1209" s="136"/>
      <c r="F1209" s="136"/>
      <c r="G1209" s="66"/>
      <c r="H1209" s="66"/>
      <c r="I1209" s="66"/>
      <c r="J1209" s="66"/>
      <c r="K1209" s="66"/>
      <c r="L1209" s="66"/>
      <c r="M1209" s="66"/>
      <c r="N1209" s="66"/>
      <c r="O1209" s="66"/>
      <c r="P1209" s="66"/>
      <c r="Q1209" s="66"/>
      <c r="R1209" s="66"/>
      <c r="S1209" s="66"/>
      <c r="T1209" s="136"/>
      <c r="U1209" s="66"/>
      <c r="V1209" s="136"/>
      <c r="W1209" s="136"/>
      <c r="X1209" s="66"/>
    </row>
    <row r="1210" spans="1:24" s="64" customFormat="1" x14ac:dyDescent="0.2">
      <c r="A1210" s="62"/>
      <c r="B1210" s="62"/>
      <c r="C1210" s="62"/>
      <c r="D1210" s="66"/>
      <c r="E1210" s="136"/>
      <c r="F1210" s="136"/>
      <c r="G1210" s="66"/>
      <c r="H1210" s="66"/>
      <c r="I1210" s="66"/>
      <c r="J1210" s="66"/>
      <c r="K1210" s="66"/>
      <c r="L1210" s="66"/>
      <c r="M1210" s="66"/>
      <c r="N1210" s="66"/>
      <c r="O1210" s="66"/>
      <c r="P1210" s="66"/>
      <c r="Q1210" s="66"/>
      <c r="R1210" s="66"/>
      <c r="S1210" s="66"/>
      <c r="T1210" s="136"/>
      <c r="U1210" s="66"/>
      <c r="V1210" s="136"/>
      <c r="W1210" s="136"/>
      <c r="X1210" s="66"/>
    </row>
    <row r="1211" spans="1:24" s="64" customFormat="1" x14ac:dyDescent="0.2">
      <c r="A1211" s="62"/>
      <c r="B1211" s="62"/>
      <c r="C1211" s="62"/>
      <c r="D1211" s="66"/>
      <c r="E1211" s="136"/>
      <c r="F1211" s="136"/>
      <c r="G1211" s="66"/>
      <c r="H1211" s="66"/>
      <c r="I1211" s="66"/>
      <c r="J1211" s="66"/>
      <c r="K1211" s="66"/>
      <c r="L1211" s="66"/>
      <c r="M1211" s="66"/>
      <c r="N1211" s="66"/>
      <c r="O1211" s="66"/>
      <c r="P1211" s="66"/>
      <c r="Q1211" s="66"/>
      <c r="R1211" s="66"/>
      <c r="S1211" s="66"/>
      <c r="T1211" s="136"/>
      <c r="U1211" s="66"/>
      <c r="V1211" s="136"/>
      <c r="W1211" s="136"/>
      <c r="X1211" s="66"/>
    </row>
    <row r="1212" spans="1:24" s="64" customFormat="1" x14ac:dyDescent="0.2">
      <c r="A1212" s="62"/>
      <c r="B1212" s="62"/>
      <c r="C1212" s="62"/>
      <c r="D1212" s="66"/>
      <c r="E1212" s="136"/>
      <c r="F1212" s="136"/>
      <c r="G1212" s="66"/>
      <c r="H1212" s="66"/>
      <c r="I1212" s="66"/>
      <c r="J1212" s="66"/>
      <c r="K1212" s="66"/>
      <c r="L1212" s="66"/>
      <c r="M1212" s="66"/>
      <c r="N1212" s="66"/>
      <c r="O1212" s="66"/>
      <c r="P1212" s="66"/>
      <c r="Q1212" s="66"/>
      <c r="R1212" s="66"/>
      <c r="S1212" s="66"/>
      <c r="T1212" s="136"/>
      <c r="U1212" s="66"/>
      <c r="V1212" s="136"/>
      <c r="W1212" s="136"/>
      <c r="X1212" s="66"/>
    </row>
    <row r="1213" spans="1:24" s="64" customFormat="1" x14ac:dyDescent="0.2">
      <c r="A1213" s="62"/>
      <c r="B1213" s="62"/>
      <c r="C1213" s="62"/>
      <c r="D1213" s="66"/>
      <c r="E1213" s="136"/>
      <c r="F1213" s="136"/>
      <c r="G1213" s="66"/>
      <c r="H1213" s="66"/>
      <c r="I1213" s="66"/>
      <c r="J1213" s="66"/>
      <c r="K1213" s="66"/>
      <c r="L1213" s="66"/>
      <c r="M1213" s="66"/>
      <c r="N1213" s="66"/>
      <c r="O1213" s="66"/>
      <c r="P1213" s="66"/>
      <c r="Q1213" s="66"/>
      <c r="R1213" s="66"/>
      <c r="S1213" s="66"/>
      <c r="T1213" s="136"/>
      <c r="U1213" s="66"/>
      <c r="V1213" s="136"/>
      <c r="W1213" s="136"/>
      <c r="X1213" s="66"/>
    </row>
    <row r="1214" spans="1:24" s="64" customFormat="1" x14ac:dyDescent="0.2">
      <c r="A1214" s="62"/>
      <c r="B1214" s="62"/>
      <c r="C1214" s="62"/>
      <c r="D1214" s="66"/>
      <c r="E1214" s="136"/>
      <c r="F1214" s="136"/>
      <c r="G1214" s="66"/>
      <c r="H1214" s="66"/>
      <c r="I1214" s="66"/>
      <c r="J1214" s="66"/>
      <c r="K1214" s="66"/>
      <c r="L1214" s="66"/>
      <c r="M1214" s="66"/>
      <c r="N1214" s="66"/>
      <c r="O1214" s="66"/>
      <c r="P1214" s="66"/>
      <c r="Q1214" s="66"/>
      <c r="R1214" s="66"/>
      <c r="S1214" s="66"/>
      <c r="T1214" s="136"/>
      <c r="U1214" s="66"/>
      <c r="V1214" s="136"/>
      <c r="W1214" s="136"/>
      <c r="X1214" s="66"/>
    </row>
    <row r="1215" spans="1:24" s="64" customFormat="1" x14ac:dyDescent="0.2">
      <c r="A1215" s="62"/>
      <c r="B1215" s="62"/>
      <c r="C1215" s="62"/>
      <c r="D1215" s="66"/>
      <c r="E1215" s="136"/>
      <c r="F1215" s="136"/>
      <c r="G1215" s="66"/>
      <c r="H1215" s="66"/>
      <c r="I1215" s="66"/>
      <c r="J1215" s="66"/>
      <c r="K1215" s="66"/>
      <c r="L1215" s="66"/>
      <c r="M1215" s="66"/>
      <c r="N1215" s="66"/>
      <c r="O1215" s="66"/>
      <c r="P1215" s="66"/>
      <c r="Q1215" s="66"/>
      <c r="R1215" s="66"/>
      <c r="S1215" s="66"/>
      <c r="T1215" s="136"/>
      <c r="U1215" s="66"/>
      <c r="V1215" s="136"/>
      <c r="W1215" s="136"/>
      <c r="X1215" s="66"/>
    </row>
    <row r="1216" spans="1:24" s="64" customFormat="1" x14ac:dyDescent="0.2">
      <c r="A1216" s="62"/>
      <c r="B1216" s="62"/>
      <c r="C1216" s="62"/>
      <c r="D1216" s="66"/>
      <c r="E1216" s="136"/>
      <c r="F1216" s="136"/>
      <c r="G1216" s="66"/>
      <c r="H1216" s="66"/>
      <c r="I1216" s="66"/>
      <c r="J1216" s="66"/>
      <c r="K1216" s="66"/>
      <c r="L1216" s="66"/>
      <c r="M1216" s="66"/>
      <c r="N1216" s="66"/>
      <c r="O1216" s="66"/>
      <c r="P1216" s="66"/>
      <c r="Q1216" s="66"/>
      <c r="R1216" s="66"/>
      <c r="S1216" s="66"/>
      <c r="T1216" s="136"/>
      <c r="U1216" s="66"/>
      <c r="V1216" s="136"/>
      <c r="W1216" s="136"/>
      <c r="X1216" s="66"/>
    </row>
    <row r="1217" spans="1:24" s="64" customFormat="1" x14ac:dyDescent="0.2">
      <c r="A1217" s="62"/>
      <c r="B1217" s="62"/>
      <c r="C1217" s="62"/>
      <c r="D1217" s="66"/>
      <c r="E1217" s="136"/>
      <c r="F1217" s="136"/>
      <c r="G1217" s="66"/>
      <c r="H1217" s="66"/>
      <c r="I1217" s="66"/>
      <c r="J1217" s="66"/>
      <c r="K1217" s="66"/>
      <c r="L1217" s="66"/>
      <c r="M1217" s="66"/>
      <c r="N1217" s="66"/>
      <c r="O1217" s="66"/>
      <c r="P1217" s="66"/>
      <c r="Q1217" s="66"/>
      <c r="R1217" s="66"/>
      <c r="S1217" s="66"/>
      <c r="T1217" s="136"/>
      <c r="U1217" s="66"/>
      <c r="V1217" s="136"/>
      <c r="W1217" s="136"/>
      <c r="X1217" s="66"/>
    </row>
    <row r="1218" spans="1:24" s="64" customFormat="1" x14ac:dyDescent="0.2">
      <c r="A1218" s="62"/>
      <c r="B1218" s="62"/>
      <c r="C1218" s="62"/>
      <c r="D1218" s="66"/>
      <c r="E1218" s="136"/>
      <c r="F1218" s="136"/>
      <c r="G1218" s="66"/>
      <c r="H1218" s="66"/>
      <c r="I1218" s="66"/>
      <c r="J1218" s="66"/>
      <c r="K1218" s="66"/>
      <c r="L1218" s="66"/>
      <c r="M1218" s="66"/>
      <c r="N1218" s="66"/>
      <c r="O1218" s="66"/>
      <c r="P1218" s="66"/>
      <c r="Q1218" s="66"/>
      <c r="R1218" s="66"/>
      <c r="S1218" s="66"/>
      <c r="T1218" s="136"/>
      <c r="U1218" s="66"/>
      <c r="V1218" s="136"/>
      <c r="W1218" s="136"/>
      <c r="X1218" s="66"/>
    </row>
    <row r="1219" spans="1:24" s="64" customFormat="1" x14ac:dyDescent="0.2">
      <c r="A1219" s="62"/>
      <c r="B1219" s="62"/>
      <c r="C1219" s="62"/>
      <c r="D1219" s="66"/>
      <c r="E1219" s="136"/>
      <c r="F1219" s="136"/>
      <c r="G1219" s="66"/>
      <c r="H1219" s="66"/>
      <c r="I1219" s="66"/>
      <c r="J1219" s="66"/>
      <c r="K1219" s="66"/>
      <c r="L1219" s="66"/>
      <c r="M1219" s="66"/>
      <c r="N1219" s="66"/>
      <c r="O1219" s="66"/>
      <c r="P1219" s="66"/>
      <c r="Q1219" s="66"/>
      <c r="R1219" s="66"/>
      <c r="S1219" s="66"/>
      <c r="T1219" s="136"/>
      <c r="U1219" s="66"/>
      <c r="V1219" s="136"/>
      <c r="W1219" s="136"/>
      <c r="X1219" s="66"/>
    </row>
    <row r="1220" spans="1:24" s="64" customFormat="1" x14ac:dyDescent="0.2">
      <c r="A1220" s="62"/>
      <c r="B1220" s="62"/>
      <c r="C1220" s="62"/>
      <c r="D1220" s="66"/>
      <c r="E1220" s="136"/>
      <c r="F1220" s="136"/>
      <c r="G1220" s="66"/>
      <c r="H1220" s="66"/>
      <c r="I1220" s="66"/>
      <c r="J1220" s="66"/>
      <c r="K1220" s="66"/>
      <c r="L1220" s="66"/>
      <c r="M1220" s="66"/>
      <c r="N1220" s="66"/>
      <c r="O1220" s="66"/>
      <c r="P1220" s="66"/>
      <c r="Q1220" s="66"/>
      <c r="R1220" s="66"/>
      <c r="S1220" s="66"/>
      <c r="T1220" s="136"/>
      <c r="U1220" s="66"/>
      <c r="V1220" s="136"/>
      <c r="W1220" s="136"/>
      <c r="X1220" s="66"/>
    </row>
    <row r="1221" spans="1:24" s="64" customFormat="1" x14ac:dyDescent="0.2">
      <c r="A1221" s="62"/>
      <c r="B1221" s="62"/>
      <c r="C1221" s="62"/>
      <c r="D1221" s="66"/>
      <c r="E1221" s="136"/>
      <c r="F1221" s="136"/>
      <c r="G1221" s="66"/>
      <c r="H1221" s="66"/>
      <c r="I1221" s="66"/>
      <c r="J1221" s="66"/>
      <c r="K1221" s="66"/>
      <c r="L1221" s="66"/>
      <c r="M1221" s="66"/>
      <c r="N1221" s="66"/>
      <c r="O1221" s="66"/>
      <c r="P1221" s="66"/>
      <c r="Q1221" s="66"/>
      <c r="R1221" s="66"/>
      <c r="S1221" s="66"/>
      <c r="T1221" s="136"/>
      <c r="U1221" s="66"/>
      <c r="V1221" s="136"/>
      <c r="W1221" s="136"/>
      <c r="X1221" s="66"/>
    </row>
    <row r="1222" spans="1:24" s="64" customFormat="1" x14ac:dyDescent="0.2">
      <c r="A1222" s="62"/>
      <c r="B1222" s="62"/>
      <c r="C1222" s="62"/>
      <c r="D1222" s="66"/>
      <c r="E1222" s="136"/>
      <c r="F1222" s="136"/>
      <c r="G1222" s="66"/>
      <c r="H1222" s="66"/>
      <c r="I1222" s="66"/>
      <c r="J1222" s="66"/>
      <c r="K1222" s="66"/>
      <c r="L1222" s="66"/>
      <c r="M1222" s="66"/>
      <c r="N1222" s="66"/>
      <c r="O1222" s="66"/>
      <c r="P1222" s="66"/>
      <c r="Q1222" s="66"/>
      <c r="R1222" s="66"/>
      <c r="S1222" s="66"/>
      <c r="T1222" s="136"/>
      <c r="U1222" s="66"/>
      <c r="V1222" s="136"/>
      <c r="W1222" s="136"/>
      <c r="X1222" s="66"/>
    </row>
    <row r="1223" spans="1:24" s="64" customFormat="1" x14ac:dyDescent="0.2">
      <c r="A1223" s="62"/>
      <c r="B1223" s="62"/>
      <c r="C1223" s="62"/>
      <c r="D1223" s="66"/>
      <c r="E1223" s="136"/>
      <c r="F1223" s="136"/>
      <c r="G1223" s="66"/>
      <c r="H1223" s="66"/>
      <c r="I1223" s="66"/>
      <c r="J1223" s="66"/>
      <c r="K1223" s="66"/>
      <c r="L1223" s="66"/>
      <c r="M1223" s="66"/>
      <c r="N1223" s="66"/>
      <c r="O1223" s="66"/>
      <c r="P1223" s="66"/>
      <c r="Q1223" s="66"/>
      <c r="R1223" s="66"/>
      <c r="S1223" s="66"/>
      <c r="T1223" s="136"/>
      <c r="U1223" s="66"/>
      <c r="V1223" s="136"/>
      <c r="W1223" s="136"/>
      <c r="X1223" s="66"/>
    </row>
    <row r="1224" spans="1:24" s="64" customFormat="1" x14ac:dyDescent="0.2">
      <c r="A1224" s="62"/>
      <c r="B1224" s="62"/>
      <c r="C1224" s="62"/>
      <c r="D1224" s="66"/>
      <c r="E1224" s="136"/>
      <c r="F1224" s="136"/>
      <c r="G1224" s="66"/>
      <c r="H1224" s="66"/>
      <c r="I1224" s="66"/>
      <c r="J1224" s="66"/>
      <c r="K1224" s="66"/>
      <c r="L1224" s="66"/>
      <c r="M1224" s="66"/>
      <c r="N1224" s="66"/>
      <c r="O1224" s="66"/>
      <c r="P1224" s="66"/>
      <c r="Q1224" s="66"/>
      <c r="R1224" s="66"/>
      <c r="S1224" s="66"/>
      <c r="T1224" s="136"/>
      <c r="U1224" s="66"/>
      <c r="V1224" s="136"/>
      <c r="W1224" s="136"/>
      <c r="X1224" s="66"/>
    </row>
    <row r="1225" spans="1:24" s="64" customFormat="1" x14ac:dyDescent="0.2">
      <c r="A1225" s="62"/>
      <c r="B1225" s="62"/>
      <c r="C1225" s="62"/>
      <c r="D1225" s="66"/>
      <c r="E1225" s="136"/>
      <c r="F1225" s="136"/>
      <c r="G1225" s="66"/>
      <c r="H1225" s="66"/>
      <c r="I1225" s="66"/>
      <c r="J1225" s="66"/>
      <c r="K1225" s="66"/>
      <c r="L1225" s="66"/>
      <c r="M1225" s="66"/>
      <c r="N1225" s="66"/>
      <c r="O1225" s="66"/>
      <c r="P1225" s="66"/>
      <c r="Q1225" s="66"/>
      <c r="R1225" s="66"/>
      <c r="S1225" s="66"/>
      <c r="T1225" s="136"/>
      <c r="U1225" s="66"/>
      <c r="V1225" s="136"/>
      <c r="W1225" s="136"/>
      <c r="X1225" s="66"/>
    </row>
    <row r="1226" spans="1:24" s="64" customFormat="1" x14ac:dyDescent="0.2">
      <c r="A1226" s="62"/>
      <c r="B1226" s="62"/>
      <c r="C1226" s="62"/>
      <c r="D1226" s="66"/>
      <c r="E1226" s="136"/>
      <c r="F1226" s="136"/>
      <c r="G1226" s="66"/>
      <c r="H1226" s="66"/>
      <c r="I1226" s="66"/>
      <c r="J1226" s="66"/>
      <c r="K1226" s="66"/>
      <c r="L1226" s="66"/>
      <c r="M1226" s="66"/>
      <c r="N1226" s="66"/>
      <c r="O1226" s="66"/>
      <c r="P1226" s="66"/>
      <c r="Q1226" s="66"/>
      <c r="R1226" s="66"/>
      <c r="S1226" s="66"/>
      <c r="T1226" s="136"/>
      <c r="U1226" s="66"/>
      <c r="V1226" s="136"/>
      <c r="W1226" s="136"/>
      <c r="X1226" s="66"/>
    </row>
    <row r="1227" spans="1:24" s="64" customFormat="1" x14ac:dyDescent="0.2">
      <c r="A1227" s="62"/>
      <c r="B1227" s="62"/>
      <c r="C1227" s="62"/>
      <c r="D1227" s="66"/>
      <c r="E1227" s="136"/>
      <c r="F1227" s="136"/>
      <c r="G1227" s="66"/>
      <c r="H1227" s="66"/>
      <c r="I1227" s="66"/>
      <c r="J1227" s="66"/>
      <c r="K1227" s="66"/>
      <c r="L1227" s="66"/>
      <c r="M1227" s="66"/>
      <c r="N1227" s="66"/>
      <c r="O1227" s="66"/>
      <c r="P1227" s="66"/>
      <c r="Q1227" s="66"/>
      <c r="R1227" s="66"/>
      <c r="S1227" s="66"/>
      <c r="T1227" s="136"/>
      <c r="U1227" s="66"/>
      <c r="V1227" s="136"/>
      <c r="W1227" s="136"/>
      <c r="X1227" s="66"/>
    </row>
    <row r="1228" spans="1:24" s="64" customFormat="1" x14ac:dyDescent="0.2">
      <c r="A1228" s="62"/>
      <c r="B1228" s="62"/>
      <c r="C1228" s="62"/>
      <c r="D1228" s="66"/>
      <c r="E1228" s="136"/>
      <c r="F1228" s="136"/>
      <c r="G1228" s="66"/>
      <c r="H1228" s="66"/>
      <c r="I1228" s="66"/>
      <c r="J1228" s="66"/>
      <c r="K1228" s="66"/>
      <c r="L1228" s="66"/>
      <c r="M1228" s="66"/>
      <c r="N1228" s="66"/>
      <c r="O1228" s="66"/>
      <c r="P1228" s="66"/>
      <c r="Q1228" s="66"/>
      <c r="R1228" s="66"/>
      <c r="S1228" s="66"/>
      <c r="T1228" s="136"/>
      <c r="U1228" s="66"/>
      <c r="V1228" s="136"/>
      <c r="W1228" s="136"/>
      <c r="X1228" s="66"/>
    </row>
    <row r="1229" spans="1:24" s="64" customFormat="1" x14ac:dyDescent="0.2">
      <c r="A1229" s="62"/>
      <c r="B1229" s="62"/>
      <c r="C1229" s="62"/>
      <c r="D1229" s="66"/>
      <c r="E1229" s="136"/>
      <c r="F1229" s="136"/>
      <c r="G1229" s="66"/>
      <c r="H1229" s="66"/>
      <c r="I1229" s="66"/>
      <c r="J1229" s="66"/>
      <c r="K1229" s="66"/>
      <c r="L1229" s="66"/>
      <c r="M1229" s="66"/>
      <c r="N1229" s="66"/>
      <c r="O1229" s="66"/>
      <c r="P1229" s="66"/>
      <c r="Q1229" s="66"/>
      <c r="R1229" s="66"/>
      <c r="S1229" s="66"/>
      <c r="T1229" s="136"/>
      <c r="U1229" s="66"/>
      <c r="V1229" s="136"/>
      <c r="W1229" s="136"/>
      <c r="X1229" s="66"/>
    </row>
    <row r="1230" spans="1:24" s="64" customFormat="1" x14ac:dyDescent="0.2">
      <c r="A1230" s="62"/>
      <c r="B1230" s="62"/>
      <c r="C1230" s="62"/>
      <c r="D1230" s="66"/>
      <c r="E1230" s="136"/>
      <c r="F1230" s="136"/>
      <c r="G1230" s="66"/>
      <c r="H1230" s="66"/>
      <c r="I1230" s="66"/>
      <c r="J1230" s="66"/>
      <c r="K1230" s="66"/>
      <c r="L1230" s="66"/>
      <c r="M1230" s="66"/>
      <c r="N1230" s="66"/>
      <c r="O1230" s="66"/>
      <c r="P1230" s="66"/>
      <c r="Q1230" s="66"/>
      <c r="R1230" s="66"/>
      <c r="S1230" s="66"/>
      <c r="T1230" s="136"/>
      <c r="U1230" s="66"/>
      <c r="V1230" s="136"/>
      <c r="W1230" s="136"/>
      <c r="X1230" s="66"/>
    </row>
    <row r="1231" spans="1:24" s="64" customFormat="1" x14ac:dyDescent="0.2">
      <c r="A1231" s="62"/>
      <c r="B1231" s="62"/>
      <c r="C1231" s="62"/>
      <c r="D1231" s="66"/>
      <c r="E1231" s="136"/>
      <c r="F1231" s="136"/>
      <c r="G1231" s="66"/>
      <c r="H1231" s="66"/>
      <c r="I1231" s="66"/>
      <c r="J1231" s="66"/>
      <c r="K1231" s="66"/>
      <c r="L1231" s="66"/>
      <c r="M1231" s="66"/>
      <c r="N1231" s="66"/>
      <c r="O1231" s="66"/>
      <c r="P1231" s="66"/>
      <c r="Q1231" s="66"/>
      <c r="R1231" s="66"/>
      <c r="S1231" s="66"/>
      <c r="T1231" s="136"/>
      <c r="U1231" s="66"/>
      <c r="V1231" s="136"/>
      <c r="W1231" s="136"/>
      <c r="X1231" s="66"/>
    </row>
    <row r="1232" spans="1:24" s="64" customFormat="1" x14ac:dyDescent="0.2">
      <c r="A1232" s="62"/>
      <c r="B1232" s="62"/>
      <c r="C1232" s="62"/>
      <c r="D1232" s="66"/>
      <c r="E1232" s="136"/>
      <c r="F1232" s="136"/>
      <c r="G1232" s="66"/>
      <c r="H1232" s="66"/>
      <c r="I1232" s="66"/>
      <c r="J1232" s="66"/>
      <c r="K1232" s="66"/>
      <c r="L1232" s="66"/>
      <c r="M1232" s="66"/>
      <c r="N1232" s="66"/>
      <c r="O1232" s="66"/>
      <c r="P1232" s="66"/>
      <c r="Q1232" s="66"/>
      <c r="R1232" s="66"/>
      <c r="S1232" s="66"/>
      <c r="T1232" s="136"/>
      <c r="U1232" s="66"/>
      <c r="V1232" s="136"/>
      <c r="W1232" s="136"/>
      <c r="X1232" s="66"/>
    </row>
    <row r="1233" spans="1:24" s="64" customFormat="1" x14ac:dyDescent="0.2">
      <c r="A1233" s="62"/>
      <c r="B1233" s="62"/>
      <c r="C1233" s="62"/>
      <c r="D1233" s="66"/>
      <c r="E1233" s="136"/>
      <c r="F1233" s="136"/>
      <c r="G1233" s="66"/>
      <c r="H1233" s="66"/>
      <c r="I1233" s="66"/>
      <c r="J1233" s="66"/>
      <c r="K1233" s="66"/>
      <c r="L1233" s="66"/>
      <c r="M1233" s="66"/>
      <c r="N1233" s="66"/>
      <c r="O1233" s="66"/>
      <c r="P1233" s="66"/>
      <c r="Q1233" s="66"/>
      <c r="R1233" s="66"/>
      <c r="S1233" s="66"/>
      <c r="T1233" s="136"/>
      <c r="U1233" s="66"/>
      <c r="V1233" s="136"/>
      <c r="W1233" s="136"/>
      <c r="X1233" s="66"/>
    </row>
    <row r="1234" spans="1:24" s="64" customFormat="1" x14ac:dyDescent="0.2">
      <c r="A1234" s="62"/>
      <c r="B1234" s="62"/>
      <c r="C1234" s="62"/>
      <c r="D1234" s="66"/>
      <c r="E1234" s="136"/>
      <c r="F1234" s="136"/>
      <c r="G1234" s="66"/>
      <c r="H1234" s="66"/>
      <c r="I1234" s="66"/>
      <c r="J1234" s="66"/>
      <c r="K1234" s="66"/>
      <c r="L1234" s="66"/>
      <c r="M1234" s="66"/>
      <c r="N1234" s="66"/>
      <c r="O1234" s="66"/>
      <c r="P1234" s="66"/>
      <c r="Q1234" s="66"/>
      <c r="R1234" s="66"/>
      <c r="S1234" s="66"/>
      <c r="T1234" s="136"/>
      <c r="U1234" s="66"/>
      <c r="V1234" s="136"/>
      <c r="W1234" s="136"/>
      <c r="X1234" s="66"/>
    </row>
    <row r="1235" spans="1:24" s="64" customFormat="1" x14ac:dyDescent="0.2">
      <c r="A1235" s="62"/>
      <c r="B1235" s="62"/>
      <c r="C1235" s="62"/>
      <c r="D1235" s="66"/>
      <c r="E1235" s="136"/>
      <c r="F1235" s="136"/>
      <c r="G1235" s="66"/>
      <c r="H1235" s="66"/>
      <c r="I1235" s="66"/>
      <c r="J1235" s="66"/>
      <c r="K1235" s="66"/>
      <c r="L1235" s="66"/>
      <c r="M1235" s="66"/>
      <c r="N1235" s="66"/>
      <c r="O1235" s="66"/>
      <c r="P1235" s="66"/>
      <c r="Q1235" s="66"/>
      <c r="R1235" s="66"/>
      <c r="S1235" s="66"/>
      <c r="T1235" s="136"/>
      <c r="U1235" s="66"/>
      <c r="V1235" s="136"/>
      <c r="W1235" s="136"/>
      <c r="X1235" s="66"/>
    </row>
    <row r="1236" spans="1:24" s="64" customFormat="1" x14ac:dyDescent="0.2">
      <c r="A1236" s="62"/>
      <c r="B1236" s="62"/>
      <c r="C1236" s="62"/>
      <c r="D1236" s="66"/>
      <c r="E1236" s="136"/>
      <c r="F1236" s="136"/>
      <c r="G1236" s="66"/>
      <c r="H1236" s="66"/>
      <c r="I1236" s="66"/>
      <c r="J1236" s="66"/>
      <c r="K1236" s="66"/>
      <c r="L1236" s="66"/>
      <c r="M1236" s="66"/>
      <c r="N1236" s="66"/>
      <c r="O1236" s="66"/>
      <c r="P1236" s="66"/>
      <c r="Q1236" s="66"/>
      <c r="R1236" s="66"/>
      <c r="S1236" s="66"/>
      <c r="T1236" s="136"/>
      <c r="U1236" s="66"/>
      <c r="V1236" s="136"/>
      <c r="W1236" s="136"/>
      <c r="X1236" s="66"/>
    </row>
    <row r="1237" spans="1:24" s="64" customFormat="1" x14ac:dyDescent="0.2">
      <c r="A1237" s="62"/>
      <c r="B1237" s="62"/>
      <c r="C1237" s="62"/>
      <c r="D1237" s="66"/>
      <c r="E1237" s="136"/>
      <c r="F1237" s="136"/>
      <c r="G1237" s="66"/>
      <c r="H1237" s="66"/>
      <c r="I1237" s="66"/>
      <c r="J1237" s="66"/>
      <c r="K1237" s="66"/>
      <c r="L1237" s="66"/>
      <c r="M1237" s="66"/>
      <c r="N1237" s="66"/>
      <c r="O1237" s="66"/>
      <c r="P1237" s="66"/>
      <c r="Q1237" s="66"/>
      <c r="R1237" s="66"/>
      <c r="S1237" s="66"/>
      <c r="T1237" s="136"/>
      <c r="U1237" s="66"/>
      <c r="V1237" s="136"/>
      <c r="W1237" s="136"/>
      <c r="X1237" s="66"/>
    </row>
  </sheetData>
  <protectedRanges>
    <protectedRange password="9DDD" sqref="Y31:AA47" name="Plage1_8_1"/>
    <protectedRange password="9DDD" sqref="AA19:AA20 AA4:AA6" name="Plage1_8_1_1_1_1_1"/>
    <protectedRange password="9DDD" sqref="Z28:Z29" name="Plage1_1_1_1"/>
  </protectedRanges>
  <autoFilter ref="A26:R1176" xr:uid="{C9E8BA0B-DF93-4505-AA55-062030E89B74}"/>
  <conditionalFormatting sqref="I1:R1">
    <cfRule type="containsText" dxfId="306" priority="660" operator="containsText" text="Full feature implementation">
      <formula>NOT(ISERROR(SEARCH("Full feature implementation",I1)))</formula>
    </cfRule>
  </conditionalFormatting>
  <conditionalFormatting sqref="Q1">
    <cfRule type="containsText" dxfId="305" priority="659" operator="containsText" text="Full feature implementation">
      <formula>NOT(ISERROR(SEARCH("Full feature implementation",Q1)))</formula>
    </cfRule>
  </conditionalFormatting>
  <conditionalFormatting sqref="G806:H806">
    <cfRule type="containsText" dxfId="304" priority="582" operator="containsText" text="Full feature implementation">
      <formula>NOT(ISERROR(SEARCH("Full feature implementation",G806)))</formula>
    </cfRule>
  </conditionalFormatting>
  <conditionalFormatting sqref="G273:H273">
    <cfRule type="containsText" dxfId="303" priority="594" operator="containsText" text="Full feature implementation">
      <formula>NOT(ISERROR(SEARCH("Full feature implementation",G273)))</formula>
    </cfRule>
  </conditionalFormatting>
  <conditionalFormatting sqref="G314:H314">
    <cfRule type="containsText" dxfId="302" priority="593" operator="containsText" text="Full feature implementation">
      <formula>NOT(ISERROR(SEARCH("Full feature implementation",G314)))</formula>
    </cfRule>
  </conditionalFormatting>
  <conditionalFormatting sqref="G69:H69">
    <cfRule type="containsText" dxfId="301" priority="600" operator="containsText" text="Full feature implementation">
      <formula>NOT(ISERROR(SEARCH("Full feature implementation",G69)))</formula>
    </cfRule>
  </conditionalFormatting>
  <conditionalFormatting sqref="G68:H68">
    <cfRule type="containsText" dxfId="300" priority="599" operator="containsText" text="Full feature implementation">
      <formula>NOT(ISERROR(SEARCH("Full feature implementation",G68)))</formula>
    </cfRule>
  </conditionalFormatting>
  <conditionalFormatting sqref="G109:H109">
    <cfRule type="containsText" dxfId="299" priority="598" operator="containsText" text="Full feature implementation">
      <formula>NOT(ISERROR(SEARCH("Full feature implementation",G109)))</formula>
    </cfRule>
  </conditionalFormatting>
  <conditionalFormatting sqref="G150:H150">
    <cfRule type="containsText" dxfId="298" priority="597" operator="containsText" text="Full feature implementation">
      <formula>NOT(ISERROR(SEARCH("Full feature implementation",G150)))</formula>
    </cfRule>
  </conditionalFormatting>
  <conditionalFormatting sqref="G847:H847">
    <cfRule type="containsText" dxfId="297" priority="581" operator="containsText" text="Full feature implementation">
      <formula>NOT(ISERROR(SEARCH("Full feature implementation",G847)))</formula>
    </cfRule>
  </conditionalFormatting>
  <conditionalFormatting sqref="G888:H888">
    <cfRule type="containsText" dxfId="296" priority="580" operator="containsText" text="Full feature implementation">
      <formula>NOT(ISERROR(SEARCH("Full feature implementation",G888)))</formula>
    </cfRule>
  </conditionalFormatting>
  <conditionalFormatting sqref="G929:H929">
    <cfRule type="containsText" dxfId="295" priority="579" operator="containsText" text="Full feature implementation">
      <formula>NOT(ISERROR(SEARCH("Full feature implementation",G929)))</formula>
    </cfRule>
  </conditionalFormatting>
  <conditionalFormatting sqref="G970:H970">
    <cfRule type="containsText" dxfId="294" priority="578" operator="containsText" text="Full feature implementation">
      <formula>NOT(ISERROR(SEARCH("Full feature implementation",G970)))</formula>
    </cfRule>
  </conditionalFormatting>
  <conditionalFormatting sqref="G1011:H1011">
    <cfRule type="containsText" dxfId="293" priority="577" operator="containsText" text="Full feature implementation">
      <formula>NOT(ISERROR(SEARCH("Full feature implementation",G1011)))</formula>
    </cfRule>
  </conditionalFormatting>
  <conditionalFormatting sqref="G1052:H1052">
    <cfRule type="containsText" dxfId="292" priority="576" operator="containsText" text="Full feature implementation">
      <formula>NOT(ISERROR(SEARCH("Full feature implementation",G1052)))</formula>
    </cfRule>
  </conditionalFormatting>
  <conditionalFormatting sqref="G1093:H1093">
    <cfRule type="containsText" dxfId="291" priority="575" operator="containsText" text="Full feature implementation">
      <formula>NOT(ISERROR(SEARCH("Full feature implementation",G1093)))</formula>
    </cfRule>
  </conditionalFormatting>
  <conditionalFormatting sqref="G1159:H1159">
    <cfRule type="containsText" dxfId="290" priority="574" operator="containsText" text="Full feature implementation">
      <formula>NOT(ISERROR(SEARCH("Full feature implementation",G1159)))</formula>
    </cfRule>
  </conditionalFormatting>
  <conditionalFormatting sqref="G685:H685">
    <cfRule type="containsText" dxfId="289" priority="555" operator="containsText" text="Full feature implementation">
      <formula>NOT(ISERROR(SEARCH("Full feature implementation",G685)))</formula>
    </cfRule>
  </conditionalFormatting>
  <conditionalFormatting sqref="G70:H70">
    <cfRule type="containsText" dxfId="288" priority="572" operator="containsText" text="Full feature implementation">
      <formula>NOT(ISERROR(SEARCH("Full feature implementation",G70)))</formula>
    </cfRule>
  </conditionalFormatting>
  <conditionalFormatting sqref="G767:H767">
    <cfRule type="containsText" dxfId="287" priority="553" operator="containsText" text="Full feature implementation">
      <formula>NOT(ISERROR(SEARCH("Full feature implementation",G767)))</formula>
    </cfRule>
  </conditionalFormatting>
  <conditionalFormatting sqref="G111:H111">
    <cfRule type="containsText" dxfId="286" priority="570" operator="containsText" text="Full feature implementation">
      <formula>NOT(ISERROR(SEARCH("Full feature implementation",G111)))</formula>
    </cfRule>
  </conditionalFormatting>
  <conditionalFormatting sqref="G849:H849">
    <cfRule type="containsText" dxfId="285" priority="551" operator="containsText" text="Full feature implementation">
      <formula>NOT(ISERROR(SEARCH("Full feature implementation",G849)))</formula>
    </cfRule>
  </conditionalFormatting>
  <conditionalFormatting sqref="G152:H152">
    <cfRule type="containsText" dxfId="284" priority="568" operator="containsText" text="Full feature implementation">
      <formula>NOT(ISERROR(SEARCH("Full feature implementation",G152)))</formula>
    </cfRule>
  </conditionalFormatting>
  <conditionalFormatting sqref="G234:H234">
    <cfRule type="containsText" dxfId="283" priority="565" operator="containsText" text="Full feature implementation">
      <formula>NOT(ISERROR(SEARCH("Full feature implementation",G234)))</formula>
    </cfRule>
  </conditionalFormatting>
  <conditionalFormatting sqref="I4:K4 M4:R4">
    <cfRule type="containsText" dxfId="282" priority="534" operator="containsText" text="Full feature implementation">
      <formula>NOT(ISERROR(SEARCH("Full feature implementation",I4)))</formula>
    </cfRule>
  </conditionalFormatting>
  <conditionalFormatting sqref="G31:R32">
    <cfRule type="containsText" dxfId="281" priority="533" operator="containsText" text="Full feature implementation">
      <formula>NOT(ISERROR(SEARCH("Full feature implementation",G31)))</formula>
    </cfRule>
  </conditionalFormatting>
  <conditionalFormatting sqref="G71:H71">
    <cfRule type="containsText" dxfId="280" priority="532" operator="containsText" text="Full feature implementation">
      <formula>NOT(ISERROR(SEARCH("Full feature implementation",G71)))</formula>
    </cfRule>
  </conditionalFormatting>
  <conditionalFormatting sqref="G72:H73">
    <cfRule type="containsText" dxfId="279" priority="531" operator="containsText" text="Full feature implementation">
      <formula>NOT(ISERROR(SEARCH("Full feature implementation",G72)))</formula>
    </cfRule>
  </conditionalFormatting>
  <conditionalFormatting sqref="G112:H112">
    <cfRule type="containsText" dxfId="278" priority="530" operator="containsText" text="Full feature implementation">
      <formula>NOT(ISERROR(SEARCH("Full feature implementation",G112)))</formula>
    </cfRule>
  </conditionalFormatting>
  <conditionalFormatting sqref="G113:H114">
    <cfRule type="containsText" dxfId="277" priority="529" operator="containsText" text="Full feature implementation">
      <formula>NOT(ISERROR(SEARCH("Full feature implementation",G113)))</formula>
    </cfRule>
  </conditionalFormatting>
  <conditionalFormatting sqref="G153:H153">
    <cfRule type="containsText" dxfId="276" priority="528" operator="containsText" text="Full feature implementation">
      <formula>NOT(ISERROR(SEARCH("Full feature implementation",G153)))</formula>
    </cfRule>
  </conditionalFormatting>
  <conditionalFormatting sqref="G154:H155">
    <cfRule type="containsText" dxfId="275" priority="527" operator="containsText" text="Full feature implementation">
      <formula>NOT(ISERROR(SEARCH("Full feature implementation",G154)))</formula>
    </cfRule>
  </conditionalFormatting>
  <conditionalFormatting sqref="G194:H194">
    <cfRule type="containsText" dxfId="274" priority="526" operator="containsText" text="Full feature implementation">
      <formula>NOT(ISERROR(SEARCH("Full feature implementation",G194)))</formula>
    </cfRule>
  </conditionalFormatting>
  <conditionalFormatting sqref="G195:H196">
    <cfRule type="containsText" dxfId="273" priority="525" operator="containsText" text="Full feature implementation">
      <formula>NOT(ISERROR(SEARCH("Full feature implementation",G195)))</formula>
    </cfRule>
  </conditionalFormatting>
  <conditionalFormatting sqref="G235:H235">
    <cfRule type="containsText" dxfId="272" priority="524" operator="containsText" text="Full feature implementation">
      <formula>NOT(ISERROR(SEARCH("Full feature implementation",G235)))</formula>
    </cfRule>
  </conditionalFormatting>
  <conditionalFormatting sqref="G236:H237">
    <cfRule type="containsText" dxfId="271" priority="523" operator="containsText" text="Full feature implementation">
      <formula>NOT(ISERROR(SEARCH("Full feature implementation",G236)))</formula>
    </cfRule>
  </conditionalFormatting>
  <conditionalFormatting sqref="G276:H276">
    <cfRule type="containsText" dxfId="270" priority="522" operator="containsText" text="Full feature implementation">
      <formula>NOT(ISERROR(SEARCH("Full feature implementation",G276)))</formula>
    </cfRule>
  </conditionalFormatting>
  <conditionalFormatting sqref="G277:H278">
    <cfRule type="containsText" dxfId="269" priority="521" operator="containsText" text="Full feature implementation">
      <formula>NOT(ISERROR(SEARCH("Full feature implementation",G277)))</formula>
    </cfRule>
  </conditionalFormatting>
  <conditionalFormatting sqref="G724:H724">
    <cfRule type="containsText" dxfId="268" priority="584" operator="containsText" text="Full feature implementation">
      <formula>NOT(ISERROR(SEARCH("Full feature implementation",G724)))</formula>
    </cfRule>
  </conditionalFormatting>
  <conditionalFormatting sqref="G765:H765">
    <cfRule type="containsText" dxfId="267" priority="583" operator="containsText" text="Full feature implementation">
      <formula>NOT(ISERROR(SEARCH("Full feature implementation",G765)))</formula>
    </cfRule>
  </conditionalFormatting>
  <conditionalFormatting sqref="G642:H642">
    <cfRule type="containsText" dxfId="266" priority="586" operator="containsText" text="Full feature implementation">
      <formula>NOT(ISERROR(SEARCH("Full feature implementation",G642)))</formula>
    </cfRule>
  </conditionalFormatting>
  <conditionalFormatting sqref="G683:H683">
    <cfRule type="containsText" dxfId="265" priority="585" operator="containsText" text="Full feature implementation">
      <formula>NOT(ISERROR(SEARCH("Full feature implementation",G683)))</formula>
    </cfRule>
  </conditionalFormatting>
  <conditionalFormatting sqref="G560:H560">
    <cfRule type="containsText" dxfId="264" priority="588" operator="containsText" text="Full feature implementation">
      <formula>NOT(ISERROR(SEARCH("Full feature implementation",G560)))</formula>
    </cfRule>
  </conditionalFormatting>
  <conditionalFormatting sqref="G601:H601">
    <cfRule type="containsText" dxfId="263" priority="587" operator="containsText" text="Full feature implementation">
      <formula>NOT(ISERROR(SEARCH("Full feature implementation",G601)))</formula>
    </cfRule>
  </conditionalFormatting>
  <conditionalFormatting sqref="G478:H478">
    <cfRule type="containsText" dxfId="262" priority="590" operator="containsText" text="Full feature implementation">
      <formula>NOT(ISERROR(SEARCH("Full feature implementation",G478)))</formula>
    </cfRule>
  </conditionalFormatting>
  <conditionalFormatting sqref="G519:H519">
    <cfRule type="containsText" dxfId="261" priority="589" operator="containsText" text="Full feature implementation">
      <formula>NOT(ISERROR(SEARCH("Full feature implementation",G519)))</formula>
    </cfRule>
  </conditionalFormatting>
  <conditionalFormatting sqref="G396:H396">
    <cfRule type="containsText" dxfId="260" priority="592" operator="containsText" text="Full feature implementation">
      <formula>NOT(ISERROR(SEARCH("Full feature implementation",G396)))</formula>
    </cfRule>
  </conditionalFormatting>
  <conditionalFormatting sqref="G437:H437">
    <cfRule type="containsText" dxfId="259" priority="591" operator="containsText" text="Full feature implementation">
      <formula>NOT(ISERROR(SEARCH("Full feature implementation",G437)))</formula>
    </cfRule>
  </conditionalFormatting>
  <conditionalFormatting sqref="G191:H191">
    <cfRule type="containsText" dxfId="258" priority="596" operator="containsText" text="Full feature implementation">
      <formula>NOT(ISERROR(SEARCH("Full feature implementation",G191)))</formula>
    </cfRule>
  </conditionalFormatting>
  <conditionalFormatting sqref="G232:H232">
    <cfRule type="containsText" dxfId="257" priority="595" operator="containsText" text="Full feature implementation">
      <formula>NOT(ISERROR(SEARCH("Full feature implementation",G232)))</formula>
    </cfRule>
  </conditionalFormatting>
  <conditionalFormatting sqref="G1:H1 G3:H4">
    <cfRule type="containsText" dxfId="256" priority="602" operator="containsText" text="Full feature implementation">
      <formula>NOT(ISERROR(SEARCH("Full feature implementation",G1)))</formula>
    </cfRule>
  </conditionalFormatting>
  <conditionalFormatting sqref="G27:H29 G30:R30">
    <cfRule type="containsText" dxfId="255" priority="601" operator="containsText" text="Full feature implementation">
      <formula>NOT(ISERROR(SEARCH("Full feature implementation",G27)))</formula>
    </cfRule>
  </conditionalFormatting>
  <conditionalFormatting sqref="G439:H439">
    <cfRule type="containsText" dxfId="254" priority="561" operator="containsText" text="Full feature implementation">
      <formula>NOT(ISERROR(SEARCH("Full feature implementation",G439)))</formula>
    </cfRule>
  </conditionalFormatting>
  <conditionalFormatting sqref="G644:H644">
    <cfRule type="containsText" dxfId="253" priority="556" operator="containsText" text="Full feature implementation">
      <formula>NOT(ISERROR(SEARCH("Full feature implementation",G644)))</formula>
    </cfRule>
  </conditionalFormatting>
  <conditionalFormatting sqref="G521:H521">
    <cfRule type="containsText" dxfId="252" priority="559" operator="containsText" text="Full feature implementation">
      <formula>NOT(ISERROR(SEARCH("Full feature implementation",G521)))</formula>
    </cfRule>
  </conditionalFormatting>
  <conditionalFormatting sqref="G193:H193">
    <cfRule type="containsText" dxfId="251" priority="566" operator="containsText" text="Full feature implementation">
      <formula>NOT(ISERROR(SEARCH("Full feature implementation",G193)))</formula>
    </cfRule>
  </conditionalFormatting>
  <conditionalFormatting sqref="G275:H275">
    <cfRule type="containsText" dxfId="250" priority="564" operator="containsText" text="Full feature implementation">
      <formula>NOT(ISERROR(SEARCH("Full feature implementation",G275)))</formula>
    </cfRule>
  </conditionalFormatting>
  <conditionalFormatting sqref="G316:H316">
    <cfRule type="containsText" dxfId="249" priority="563" operator="containsText" text="Full feature implementation">
      <formula>NOT(ISERROR(SEARCH("Full feature implementation",G316)))</formula>
    </cfRule>
  </conditionalFormatting>
  <conditionalFormatting sqref="G398:H398">
    <cfRule type="containsText" dxfId="248" priority="562" operator="containsText" text="Full feature implementation">
      <formula>NOT(ISERROR(SEARCH("Full feature implementation",G398)))</formula>
    </cfRule>
  </conditionalFormatting>
  <conditionalFormatting sqref="G480:H480">
    <cfRule type="containsText" dxfId="247" priority="560" operator="containsText" text="Full feature implementation">
      <formula>NOT(ISERROR(SEARCH("Full feature implementation",G480)))</formula>
    </cfRule>
  </conditionalFormatting>
  <conditionalFormatting sqref="G562:H562">
    <cfRule type="containsText" dxfId="246" priority="558" operator="containsText" text="Full feature implementation">
      <formula>NOT(ISERROR(SEARCH("Full feature implementation",G562)))</formula>
    </cfRule>
  </conditionalFormatting>
  <conditionalFormatting sqref="G603:H603">
    <cfRule type="containsText" dxfId="245" priority="557" operator="containsText" text="Full feature implementation">
      <formula>NOT(ISERROR(SEARCH("Full feature implementation",G603)))</formula>
    </cfRule>
  </conditionalFormatting>
  <conditionalFormatting sqref="G1095:H1095">
    <cfRule type="containsText" dxfId="244" priority="545" operator="containsText" text="Full feature implementation">
      <formula>NOT(ISERROR(SEARCH("Full feature implementation",G1095)))</formula>
    </cfRule>
  </conditionalFormatting>
  <conditionalFormatting sqref="G726:H726">
    <cfRule type="containsText" dxfId="243" priority="554" operator="containsText" text="Full feature implementation">
      <formula>NOT(ISERROR(SEARCH("Full feature implementation",G726)))</formula>
    </cfRule>
  </conditionalFormatting>
  <conditionalFormatting sqref="G1013:H1013">
    <cfRule type="containsText" dxfId="242" priority="547" operator="containsText" text="Full feature implementation">
      <formula>NOT(ISERROR(SEARCH("Full feature implementation",G1013)))</formula>
    </cfRule>
  </conditionalFormatting>
  <conditionalFormatting sqref="G808:H808">
    <cfRule type="containsText" dxfId="241" priority="552" operator="containsText" text="Full feature implementation">
      <formula>NOT(ISERROR(SEARCH("Full feature implementation",G808)))</formula>
    </cfRule>
  </conditionalFormatting>
  <conditionalFormatting sqref="G931:H931">
    <cfRule type="containsText" dxfId="240" priority="549" operator="containsText" text="Full feature implementation">
      <formula>NOT(ISERROR(SEARCH("Full feature implementation",G931)))</formula>
    </cfRule>
  </conditionalFormatting>
  <conditionalFormatting sqref="G890:H890">
    <cfRule type="containsText" dxfId="239" priority="550" operator="containsText" text="Full feature implementation">
      <formula>NOT(ISERROR(SEARCH("Full feature implementation",G890)))</formula>
    </cfRule>
  </conditionalFormatting>
  <conditionalFormatting sqref="G357:H357">
    <cfRule type="containsText" dxfId="238" priority="445" operator="containsText" text="Full feature implementation">
      <formula>NOT(ISERROR(SEARCH("Full feature implementation",G357)))</formula>
    </cfRule>
  </conditionalFormatting>
  <conditionalFormatting sqref="G972:H972">
    <cfRule type="containsText" dxfId="237" priority="548" operator="containsText" text="Full feature implementation">
      <formula>NOT(ISERROR(SEARCH("Full feature implementation",G972)))</formula>
    </cfRule>
  </conditionalFormatting>
  <conditionalFormatting sqref="G359:H360">
    <cfRule type="containsText" dxfId="236" priority="443" operator="containsText" text="Full feature implementation">
      <formula>NOT(ISERROR(SEARCH("Full feature implementation",G359)))</formula>
    </cfRule>
  </conditionalFormatting>
  <conditionalFormatting sqref="G1161:H1161">
    <cfRule type="containsText" dxfId="235" priority="544" operator="containsText" text="Full feature implementation">
      <formula>NOT(ISERROR(SEARCH("Full feature implementation",G1161)))</formula>
    </cfRule>
  </conditionalFormatting>
  <conditionalFormatting sqref="G1134:H1134">
    <cfRule type="containsText" dxfId="234" priority="540" operator="containsText" text="Full feature implementation">
      <formula>NOT(ISERROR(SEARCH("Full feature implementation",G1134)))</formula>
    </cfRule>
  </conditionalFormatting>
  <conditionalFormatting sqref="G1136:H1136">
    <cfRule type="containsText" dxfId="233" priority="539" operator="containsText" text="Full feature implementation">
      <formula>NOT(ISERROR(SEARCH("Full feature implementation",G1136)))</formula>
    </cfRule>
  </conditionalFormatting>
  <conditionalFormatting sqref="G441:H442">
    <cfRule type="containsText" dxfId="232" priority="515" operator="containsText" text="Full feature implementation">
      <formula>NOT(ISERROR(SEARCH("Full feature implementation",G441)))</formula>
    </cfRule>
  </conditionalFormatting>
  <conditionalFormatting sqref="G482:H483">
    <cfRule type="containsText" dxfId="231" priority="513" operator="containsText" text="Full feature implementation">
      <formula>NOT(ISERROR(SEARCH("Full feature implementation",G482)))</formula>
    </cfRule>
  </conditionalFormatting>
  <conditionalFormatting sqref="G523:H524">
    <cfRule type="containsText" dxfId="230" priority="511" operator="containsText" text="Full feature implementation">
      <formula>NOT(ISERROR(SEARCH("Full feature implementation",G523)))</formula>
    </cfRule>
  </conditionalFormatting>
  <conditionalFormatting sqref="G1054:H1054">
    <cfRule type="containsText" dxfId="229" priority="546" operator="containsText" text="Full feature implementation">
      <formula>NOT(ISERROR(SEARCH("Full feature implementation",G1054)))</formula>
    </cfRule>
  </conditionalFormatting>
  <conditionalFormatting sqref="G564:H565">
    <cfRule type="containsText" dxfId="228" priority="509" operator="containsText" text="Full feature implementation">
      <formula>NOT(ISERROR(SEARCH("Full feature implementation",G564)))</formula>
    </cfRule>
  </conditionalFormatting>
  <conditionalFormatting sqref="G605:H606">
    <cfRule type="containsText" dxfId="227" priority="507" operator="containsText" text="Full feature implementation">
      <formula>NOT(ISERROR(SEARCH("Full feature implementation",G605)))</formula>
    </cfRule>
  </conditionalFormatting>
  <conditionalFormatting sqref="I3:R3">
    <cfRule type="containsText" dxfId="226" priority="543" operator="containsText" text="Full feature implementation">
      <formula>NOT(ISERROR(SEARCH("Full feature implementation",I3)))</formula>
    </cfRule>
  </conditionalFormatting>
  <conditionalFormatting sqref="G646:H647">
    <cfRule type="containsText" dxfId="225" priority="505" operator="containsText" text="Full feature implementation">
      <formula>NOT(ISERROR(SEARCH("Full feature implementation",G646)))</formula>
    </cfRule>
  </conditionalFormatting>
  <conditionalFormatting sqref="G1147:H1147">
    <cfRule type="containsText" dxfId="224" priority="536" operator="containsText" text="Full feature implementation">
      <formula>NOT(ISERROR(SEARCH("Full feature implementation",G1147)))</formula>
    </cfRule>
  </conditionalFormatting>
  <conditionalFormatting sqref="G1149:H1149">
    <cfRule type="containsText" dxfId="223" priority="535" operator="containsText" text="Full feature implementation">
      <formula>NOT(ISERROR(SEARCH("Full feature implementation",G1149)))</formula>
    </cfRule>
  </conditionalFormatting>
  <conditionalFormatting sqref="G318:H319">
    <cfRule type="containsText" dxfId="222" priority="519" operator="containsText" text="Full feature implementation">
      <formula>NOT(ISERROR(SEARCH("Full feature implementation",G318)))</formula>
    </cfRule>
  </conditionalFormatting>
  <conditionalFormatting sqref="G440:H440">
    <cfRule type="containsText" dxfId="221" priority="516" operator="containsText" text="Full feature implementation">
      <formula>NOT(ISERROR(SEARCH("Full feature implementation",G440)))</formula>
    </cfRule>
  </conditionalFormatting>
  <conditionalFormatting sqref="G687:H688">
    <cfRule type="containsText" dxfId="220" priority="503" operator="containsText" text="Full feature implementation">
      <formula>NOT(ISERROR(SEARCH("Full feature implementation",G687)))</formula>
    </cfRule>
  </conditionalFormatting>
  <conditionalFormatting sqref="G481:H481">
    <cfRule type="containsText" dxfId="219" priority="514" operator="containsText" text="Full feature implementation">
      <formula>NOT(ISERROR(SEARCH("Full feature implementation",G481)))</formula>
    </cfRule>
  </conditionalFormatting>
  <conditionalFormatting sqref="G400:H401">
    <cfRule type="containsText" dxfId="218" priority="517" operator="containsText" text="Full feature implementation">
      <formula>NOT(ISERROR(SEARCH("Full feature implementation",G400)))</formula>
    </cfRule>
  </conditionalFormatting>
  <conditionalFormatting sqref="G522:H522">
    <cfRule type="containsText" dxfId="217" priority="512" operator="containsText" text="Full feature implementation">
      <formula>NOT(ISERROR(SEARCH("Full feature implementation",G522)))</formula>
    </cfRule>
  </conditionalFormatting>
  <conditionalFormatting sqref="G563:H563">
    <cfRule type="containsText" dxfId="216" priority="510" operator="containsText" text="Full feature implementation">
      <formula>NOT(ISERROR(SEARCH("Full feature implementation",G563)))</formula>
    </cfRule>
  </conditionalFormatting>
  <conditionalFormatting sqref="G604:H604">
    <cfRule type="containsText" dxfId="215" priority="508" operator="containsText" text="Full feature implementation">
      <formula>NOT(ISERROR(SEARCH("Full feature implementation",G604)))</formula>
    </cfRule>
  </conditionalFormatting>
  <conditionalFormatting sqref="G645:H645">
    <cfRule type="containsText" dxfId="214" priority="506" operator="containsText" text="Full feature implementation">
      <formula>NOT(ISERROR(SEARCH("Full feature implementation",G645)))</formula>
    </cfRule>
  </conditionalFormatting>
  <conditionalFormatting sqref="G317:H317">
    <cfRule type="containsText" dxfId="213" priority="520" operator="containsText" text="Full feature implementation">
      <formula>NOT(ISERROR(SEARCH("Full feature implementation",G317)))</formula>
    </cfRule>
  </conditionalFormatting>
  <conditionalFormatting sqref="G686:H686">
    <cfRule type="containsText" dxfId="212" priority="504" operator="containsText" text="Full feature implementation">
      <formula>NOT(ISERROR(SEARCH("Full feature implementation",G686)))</formula>
    </cfRule>
  </conditionalFormatting>
  <conditionalFormatting sqref="G399:H399">
    <cfRule type="containsText" dxfId="211" priority="518" operator="containsText" text="Full feature implementation">
      <formula>NOT(ISERROR(SEARCH("Full feature implementation",G399)))</formula>
    </cfRule>
  </conditionalFormatting>
  <conditionalFormatting sqref="G727:H727">
    <cfRule type="containsText" dxfId="210" priority="502" operator="containsText" text="Full feature implementation">
      <formula>NOT(ISERROR(SEARCH("Full feature implementation",G727)))</formula>
    </cfRule>
  </conditionalFormatting>
  <conditionalFormatting sqref="G768:H768">
    <cfRule type="containsText" dxfId="209" priority="500" operator="containsText" text="Full feature implementation">
      <formula>NOT(ISERROR(SEARCH("Full feature implementation",G768)))</formula>
    </cfRule>
  </conditionalFormatting>
  <conditionalFormatting sqref="G728:H729">
    <cfRule type="containsText" dxfId="208" priority="501" operator="containsText" text="Full feature implementation">
      <formula>NOT(ISERROR(SEARCH("Full feature implementation",G728)))</formula>
    </cfRule>
  </conditionalFormatting>
  <conditionalFormatting sqref="G809:H809">
    <cfRule type="containsText" dxfId="207" priority="498" operator="containsText" text="Full feature implementation">
      <formula>NOT(ISERROR(SEARCH("Full feature implementation",G809)))</formula>
    </cfRule>
  </conditionalFormatting>
  <conditionalFormatting sqref="G769:H770">
    <cfRule type="containsText" dxfId="206" priority="499" operator="containsText" text="Full feature implementation">
      <formula>NOT(ISERROR(SEARCH("Full feature implementation",G769)))</formula>
    </cfRule>
  </conditionalFormatting>
  <conditionalFormatting sqref="G850:H850">
    <cfRule type="containsText" dxfId="205" priority="496" operator="containsText" text="Full feature implementation">
      <formula>NOT(ISERROR(SEARCH("Full feature implementation",G850)))</formula>
    </cfRule>
  </conditionalFormatting>
  <conditionalFormatting sqref="G810:H811">
    <cfRule type="containsText" dxfId="204" priority="497" operator="containsText" text="Full feature implementation">
      <formula>NOT(ISERROR(SEARCH("Full feature implementation",G810)))</formula>
    </cfRule>
  </conditionalFormatting>
  <conditionalFormatting sqref="G891:H891">
    <cfRule type="containsText" dxfId="203" priority="494" operator="containsText" text="Full feature implementation">
      <formula>NOT(ISERROR(SEARCH("Full feature implementation",G891)))</formula>
    </cfRule>
  </conditionalFormatting>
  <conditionalFormatting sqref="G851:H852">
    <cfRule type="containsText" dxfId="202" priority="495" operator="containsText" text="Full feature implementation">
      <formula>NOT(ISERROR(SEARCH("Full feature implementation",G851)))</formula>
    </cfRule>
  </conditionalFormatting>
  <conditionalFormatting sqref="G892:H893">
    <cfRule type="containsText" dxfId="201" priority="493" operator="containsText" text="Full feature implementation">
      <formula>NOT(ISERROR(SEARCH("Full feature implementation",G892)))</formula>
    </cfRule>
  </conditionalFormatting>
  <conditionalFormatting sqref="G932:H932">
    <cfRule type="containsText" dxfId="200" priority="492" operator="containsText" text="Full feature implementation">
      <formula>NOT(ISERROR(SEARCH("Full feature implementation",G932)))</formula>
    </cfRule>
  </conditionalFormatting>
  <conditionalFormatting sqref="G933:H934">
    <cfRule type="containsText" dxfId="199" priority="491" operator="containsText" text="Full feature implementation">
      <formula>NOT(ISERROR(SEARCH("Full feature implementation",G933)))</formula>
    </cfRule>
  </conditionalFormatting>
  <conditionalFormatting sqref="G973:H973">
    <cfRule type="containsText" dxfId="198" priority="490" operator="containsText" text="Full feature implementation">
      <formula>NOT(ISERROR(SEARCH("Full feature implementation",G973)))</formula>
    </cfRule>
  </conditionalFormatting>
  <conditionalFormatting sqref="G974:H975">
    <cfRule type="containsText" dxfId="197" priority="489" operator="containsText" text="Full feature implementation">
      <formula>NOT(ISERROR(SEARCH("Full feature implementation",G974)))</formula>
    </cfRule>
  </conditionalFormatting>
  <conditionalFormatting sqref="G1014:H1014">
    <cfRule type="containsText" dxfId="196" priority="488" operator="containsText" text="Full feature implementation">
      <formula>NOT(ISERROR(SEARCH("Full feature implementation",G1014)))</formula>
    </cfRule>
  </conditionalFormatting>
  <conditionalFormatting sqref="G1055:H1055">
    <cfRule type="containsText" dxfId="195" priority="486" operator="containsText" text="Full feature implementation">
      <formula>NOT(ISERROR(SEARCH("Full feature implementation",G1055)))</formula>
    </cfRule>
  </conditionalFormatting>
  <conditionalFormatting sqref="G1015:H1016">
    <cfRule type="containsText" dxfId="194" priority="487" operator="containsText" text="Full feature implementation">
      <formula>NOT(ISERROR(SEARCH("Full feature implementation",G1015)))</formula>
    </cfRule>
  </conditionalFormatting>
  <conditionalFormatting sqref="G1096:H1096">
    <cfRule type="containsText" dxfId="193" priority="484" operator="containsText" text="Full feature implementation">
      <formula>NOT(ISERROR(SEARCH("Full feature implementation",G1096)))</formula>
    </cfRule>
  </conditionalFormatting>
  <conditionalFormatting sqref="G1056:H1057">
    <cfRule type="containsText" dxfId="192" priority="485" operator="containsText" text="Full feature implementation">
      <formula>NOT(ISERROR(SEARCH("Full feature implementation",G1056)))</formula>
    </cfRule>
  </conditionalFormatting>
  <conditionalFormatting sqref="G1097:H1098">
    <cfRule type="containsText" dxfId="191" priority="483" operator="containsText" text="Full feature implementation">
      <formula>NOT(ISERROR(SEARCH("Full feature implementation",G1097)))</formula>
    </cfRule>
  </conditionalFormatting>
  <conditionalFormatting sqref="S4">
    <cfRule type="containsText" dxfId="190" priority="482" operator="containsText" text="Full feature implementation">
      <formula>NOT(ISERROR(SEARCH("Full feature implementation",S4)))</formula>
    </cfRule>
  </conditionalFormatting>
  <conditionalFormatting sqref="Y26">
    <cfRule type="cellIs" dxfId="189" priority="480" stopIfTrue="1" operator="lessThan">
      <formula>0</formula>
    </cfRule>
  </conditionalFormatting>
  <conditionalFormatting sqref="G358:H358">
    <cfRule type="containsText" dxfId="188" priority="444" operator="containsText" text="Full feature implementation">
      <formula>NOT(ISERROR(SEARCH("Full feature implementation",G358)))</formula>
    </cfRule>
  </conditionalFormatting>
  <conditionalFormatting sqref="I194:R194">
    <cfRule type="containsText" dxfId="187" priority="399" operator="containsText" text="Full feature implementation">
      <formula>NOT(ISERROR(SEARCH("Full feature implementation",I194)))</formula>
    </cfRule>
  </conditionalFormatting>
  <conditionalFormatting sqref="I154:R155">
    <cfRule type="containsText" dxfId="186" priority="402" operator="containsText" text="Full feature implementation">
      <formula>NOT(ISERROR(SEARCH("Full feature implementation",I154)))</formula>
    </cfRule>
  </conditionalFormatting>
  <conditionalFormatting sqref="I71:R71">
    <cfRule type="containsText" dxfId="185" priority="411" operator="containsText" text="Full feature implementation">
      <formula>NOT(ISERROR(SEARCH("Full feature implementation",I71)))</formula>
    </cfRule>
  </conditionalFormatting>
  <conditionalFormatting sqref="I605:R606">
    <cfRule type="containsText" dxfId="184" priority="358" operator="containsText" text="Full feature implementation">
      <formula>NOT(ISERROR(SEARCH("Full feature implementation",I605)))</formula>
    </cfRule>
  </conditionalFormatting>
  <conditionalFormatting sqref="I645:R645">
    <cfRule type="containsText" dxfId="183" priority="355" operator="containsText" text="Full feature implementation">
      <formula>NOT(ISERROR(SEARCH("Full feature implementation",I645)))</formula>
    </cfRule>
  </conditionalFormatting>
  <conditionalFormatting sqref="I728:R729">
    <cfRule type="containsText" dxfId="182" priority="346" operator="containsText" text="Full feature implementation">
      <formula>NOT(ISERROR(SEARCH("Full feature implementation",I728)))</formula>
    </cfRule>
  </conditionalFormatting>
  <conditionalFormatting sqref="I481:R481">
    <cfRule type="containsText" dxfId="181" priority="371" operator="containsText" text="Full feature implementation">
      <formula>NOT(ISERROR(SEARCH("Full feature implementation",I481)))</formula>
    </cfRule>
  </conditionalFormatting>
  <conditionalFormatting sqref="G355:H355">
    <cfRule type="containsText" dxfId="180" priority="446" operator="containsText" text="Full feature implementation">
      <formula>NOT(ISERROR(SEARCH("Full feature implementation",G355)))</formula>
    </cfRule>
  </conditionalFormatting>
  <conditionalFormatting sqref="I523:R524">
    <cfRule type="containsText" dxfId="179" priority="366" operator="containsText" text="Full feature implementation">
      <formula>NOT(ISERROR(SEARCH("Full feature implementation",I523)))</formula>
    </cfRule>
  </conditionalFormatting>
  <conditionalFormatting sqref="I851:R852">
    <cfRule type="containsText" dxfId="178" priority="334" operator="containsText" text="Full feature implementation">
      <formula>NOT(ISERROR(SEARCH("Full feature implementation",I851)))</formula>
    </cfRule>
  </conditionalFormatting>
  <conditionalFormatting sqref="I1097:R1098">
    <cfRule type="containsText" dxfId="177" priority="310" operator="containsText" text="Full feature implementation">
      <formula>NOT(ISERROR(SEARCH("Full feature implementation",I1097)))</formula>
    </cfRule>
  </conditionalFormatting>
  <conditionalFormatting sqref="K1159:M1159">
    <cfRule type="containsText" dxfId="176" priority="292" operator="containsText" text="Full feature implementation">
      <formula>NOT(ISERROR(SEARCH("Full feature implementation",K1159)))</formula>
    </cfRule>
  </conditionalFormatting>
  <conditionalFormatting sqref="I850:R850">
    <cfRule type="containsText" dxfId="175" priority="335" operator="containsText" text="Full feature implementation">
      <formula>NOT(ISERROR(SEARCH("Full feature implementation",I850)))</formula>
    </cfRule>
  </conditionalFormatting>
  <conditionalFormatting sqref="I1014:R1014">
    <cfRule type="containsText" dxfId="174" priority="319" operator="containsText" text="Full feature implementation">
      <formula>NOT(ISERROR(SEARCH("Full feature implementation",I1014)))</formula>
    </cfRule>
  </conditionalFormatting>
  <conditionalFormatting sqref="I1015:R1016">
    <cfRule type="containsText" dxfId="173" priority="318" operator="containsText" text="Full feature implementation">
      <formula>NOT(ISERROR(SEARCH("Full feature implementation",I1015)))</formula>
    </cfRule>
  </conditionalFormatting>
  <conditionalFormatting sqref="I72:R73">
    <cfRule type="containsText" dxfId="172" priority="410" operator="containsText" text="Full feature implementation">
      <formula>NOT(ISERROR(SEARCH("Full feature implementation",I72)))</formula>
    </cfRule>
  </conditionalFormatting>
  <conditionalFormatting sqref="I113:R114">
    <cfRule type="containsText" dxfId="171" priority="406" operator="containsText" text="Full feature implementation">
      <formula>NOT(ISERROR(SEARCH("Full feature implementation",I113)))</formula>
    </cfRule>
  </conditionalFormatting>
  <conditionalFormatting sqref="I112:R112">
    <cfRule type="containsText" dxfId="170" priority="407" operator="containsText" text="Full feature implementation">
      <formula>NOT(ISERROR(SEARCH("Full feature implementation",I112)))</formula>
    </cfRule>
  </conditionalFormatting>
  <conditionalFormatting sqref="I277:R278">
    <cfRule type="containsText" dxfId="169" priority="390" operator="containsText" text="Full feature implementation">
      <formula>NOT(ISERROR(SEARCH("Full feature implementation",I277)))</formula>
    </cfRule>
  </conditionalFormatting>
  <conditionalFormatting sqref="I153:R153">
    <cfRule type="containsText" dxfId="168" priority="403" operator="containsText" text="Full feature implementation">
      <formula>NOT(ISERROR(SEARCH("Full feature implementation",I153)))</formula>
    </cfRule>
  </conditionalFormatting>
  <conditionalFormatting sqref="I317:R317">
    <cfRule type="containsText" dxfId="167" priority="387" operator="containsText" text="Full feature implementation">
      <formula>NOT(ISERROR(SEARCH("Full feature implementation",I317)))</formula>
    </cfRule>
  </conditionalFormatting>
  <conditionalFormatting sqref="I195:R196">
    <cfRule type="containsText" dxfId="166" priority="398" operator="containsText" text="Full feature implementation">
      <formula>NOT(ISERROR(SEARCH("Full feature implementation",I195)))</formula>
    </cfRule>
  </conditionalFormatting>
  <conditionalFormatting sqref="I235:R235">
    <cfRule type="containsText" dxfId="165" priority="395" operator="containsText" text="Full feature implementation">
      <formula>NOT(ISERROR(SEARCH("Full feature implementation",I235)))</formula>
    </cfRule>
  </conditionalFormatting>
  <conditionalFormatting sqref="I236:R237">
    <cfRule type="containsText" dxfId="164" priority="394" operator="containsText" text="Full feature implementation">
      <formula>NOT(ISERROR(SEARCH("Full feature implementation",I236)))</formula>
    </cfRule>
  </conditionalFormatting>
  <conditionalFormatting sqref="I276:R276">
    <cfRule type="containsText" dxfId="163" priority="391" operator="containsText" text="Full feature implementation">
      <formula>NOT(ISERROR(SEARCH("Full feature implementation",I276)))</formula>
    </cfRule>
  </conditionalFormatting>
  <conditionalFormatting sqref="I318:R319">
    <cfRule type="containsText" dxfId="162" priority="386" operator="containsText" text="Full feature implementation">
      <formula>NOT(ISERROR(SEARCH("Full feature implementation",I318)))</formula>
    </cfRule>
  </conditionalFormatting>
  <conditionalFormatting sqref="I358:R358">
    <cfRule type="containsText" dxfId="161" priority="383" operator="containsText" text="Full feature implementation">
      <formula>NOT(ISERROR(SEARCH("Full feature implementation",I358)))</formula>
    </cfRule>
  </conditionalFormatting>
  <conditionalFormatting sqref="I359:R360">
    <cfRule type="containsText" dxfId="160" priority="382" operator="containsText" text="Full feature implementation">
      <formula>NOT(ISERROR(SEARCH("Full feature implementation",I359)))</formula>
    </cfRule>
  </conditionalFormatting>
  <conditionalFormatting sqref="I399:R399">
    <cfRule type="containsText" dxfId="159" priority="379" operator="containsText" text="Full feature implementation">
      <formula>NOT(ISERROR(SEARCH("Full feature implementation",I399)))</formula>
    </cfRule>
  </conditionalFormatting>
  <conditionalFormatting sqref="I400:R401">
    <cfRule type="containsText" dxfId="158" priority="378" operator="containsText" text="Full feature implementation">
      <formula>NOT(ISERROR(SEARCH("Full feature implementation",I400)))</formula>
    </cfRule>
  </conditionalFormatting>
  <conditionalFormatting sqref="I440:R440">
    <cfRule type="containsText" dxfId="157" priority="375" operator="containsText" text="Full feature implementation">
      <formula>NOT(ISERROR(SEARCH("Full feature implementation",I440)))</formula>
    </cfRule>
  </conditionalFormatting>
  <conditionalFormatting sqref="I441:R442">
    <cfRule type="containsText" dxfId="156" priority="374" operator="containsText" text="Full feature implementation">
      <formula>NOT(ISERROR(SEARCH("Full feature implementation",I441)))</formula>
    </cfRule>
  </conditionalFormatting>
  <conditionalFormatting sqref="I482:R483">
    <cfRule type="containsText" dxfId="155" priority="370" operator="containsText" text="Full feature implementation">
      <formula>NOT(ISERROR(SEARCH("Full feature implementation",I482)))</formula>
    </cfRule>
  </conditionalFormatting>
  <conditionalFormatting sqref="I646:R647">
    <cfRule type="containsText" dxfId="154" priority="354" operator="containsText" text="Full feature implementation">
      <formula>NOT(ISERROR(SEARCH("Full feature implementation",I646)))</formula>
    </cfRule>
  </conditionalFormatting>
  <conditionalFormatting sqref="I522:R522">
    <cfRule type="containsText" dxfId="153" priority="367" operator="containsText" text="Full feature implementation">
      <formula>NOT(ISERROR(SEARCH("Full feature implementation",I522)))</formula>
    </cfRule>
  </conditionalFormatting>
  <conditionalFormatting sqref="I564:R565">
    <cfRule type="containsText" dxfId="152" priority="362" operator="containsText" text="Full feature implementation">
      <formula>NOT(ISERROR(SEARCH("Full feature implementation",I564)))</formula>
    </cfRule>
  </conditionalFormatting>
  <conditionalFormatting sqref="I563:R563">
    <cfRule type="containsText" dxfId="151" priority="363" operator="containsText" text="Full feature implementation">
      <formula>NOT(ISERROR(SEARCH("Full feature implementation",I563)))</formula>
    </cfRule>
  </conditionalFormatting>
  <conditionalFormatting sqref="I604:R604">
    <cfRule type="containsText" dxfId="150" priority="359" operator="containsText" text="Full feature implementation">
      <formula>NOT(ISERROR(SEARCH("Full feature implementation",I604)))</formula>
    </cfRule>
  </conditionalFormatting>
  <conditionalFormatting sqref="I768:R768">
    <cfRule type="containsText" dxfId="149" priority="343" operator="containsText" text="Full feature implementation">
      <formula>NOT(ISERROR(SEARCH("Full feature implementation",I768)))</formula>
    </cfRule>
  </conditionalFormatting>
  <conditionalFormatting sqref="I687:R688">
    <cfRule type="containsText" dxfId="148" priority="350" operator="containsText" text="Full feature implementation">
      <formula>NOT(ISERROR(SEARCH("Full feature implementation",I687)))</formula>
    </cfRule>
  </conditionalFormatting>
  <conditionalFormatting sqref="I686:R686">
    <cfRule type="containsText" dxfId="147" priority="351" operator="containsText" text="Full feature implementation">
      <formula>NOT(ISERROR(SEARCH("Full feature implementation",I686)))</formula>
    </cfRule>
  </conditionalFormatting>
  <conditionalFormatting sqref="I727:R727">
    <cfRule type="containsText" dxfId="146" priority="347" operator="containsText" text="Full feature implementation">
      <formula>NOT(ISERROR(SEARCH("Full feature implementation",I727)))</formula>
    </cfRule>
  </conditionalFormatting>
  <conditionalFormatting sqref="I891:R891">
    <cfRule type="containsText" dxfId="145" priority="331" operator="containsText" text="Full feature implementation">
      <formula>NOT(ISERROR(SEARCH("Full feature implementation",I891)))</formula>
    </cfRule>
  </conditionalFormatting>
  <conditionalFormatting sqref="I769:R770">
    <cfRule type="containsText" dxfId="144" priority="342" operator="containsText" text="Full feature implementation">
      <formula>NOT(ISERROR(SEARCH("Full feature implementation",I769)))</formula>
    </cfRule>
  </conditionalFormatting>
  <conditionalFormatting sqref="I809:R809">
    <cfRule type="containsText" dxfId="143" priority="339" operator="containsText" text="Full feature implementation">
      <formula>NOT(ISERROR(SEARCH("Full feature implementation",I809)))</formula>
    </cfRule>
  </conditionalFormatting>
  <conditionalFormatting sqref="I810:R811">
    <cfRule type="containsText" dxfId="142" priority="338" operator="containsText" text="Full feature implementation">
      <formula>NOT(ISERROR(SEARCH("Full feature implementation",I810)))</formula>
    </cfRule>
  </conditionalFormatting>
  <conditionalFormatting sqref="I892:R893">
    <cfRule type="containsText" dxfId="141" priority="330" operator="containsText" text="Full feature implementation">
      <formula>NOT(ISERROR(SEARCH("Full feature implementation",I892)))</formula>
    </cfRule>
  </conditionalFormatting>
  <conditionalFormatting sqref="I932:R932">
    <cfRule type="containsText" dxfId="140" priority="327" operator="containsText" text="Full feature implementation">
      <formula>NOT(ISERROR(SEARCH("Full feature implementation",I932)))</formula>
    </cfRule>
  </conditionalFormatting>
  <conditionalFormatting sqref="I933:R934">
    <cfRule type="containsText" dxfId="139" priority="326" operator="containsText" text="Full feature implementation">
      <formula>NOT(ISERROR(SEARCH("Full feature implementation",I933)))</formula>
    </cfRule>
  </conditionalFormatting>
  <conditionalFormatting sqref="I973:R973">
    <cfRule type="containsText" dxfId="138" priority="323" operator="containsText" text="Full feature implementation">
      <formula>NOT(ISERROR(SEARCH("Full feature implementation",I973)))</formula>
    </cfRule>
  </conditionalFormatting>
  <conditionalFormatting sqref="I974:R975">
    <cfRule type="containsText" dxfId="137" priority="322" operator="containsText" text="Full feature implementation">
      <formula>NOT(ISERROR(SEARCH("Full feature implementation",I974)))</formula>
    </cfRule>
  </conditionalFormatting>
  <conditionalFormatting sqref="I1055:R1055">
    <cfRule type="containsText" dxfId="136" priority="315" operator="containsText" text="Full feature implementation">
      <formula>NOT(ISERROR(SEARCH("Full feature implementation",I1055)))</formula>
    </cfRule>
  </conditionalFormatting>
  <conditionalFormatting sqref="I1056:R1057">
    <cfRule type="containsText" dxfId="135" priority="314" operator="containsText" text="Full feature implementation">
      <formula>NOT(ISERROR(SEARCH("Full feature implementation",I1056)))</formula>
    </cfRule>
  </conditionalFormatting>
  <conditionalFormatting sqref="I1096:R1096">
    <cfRule type="containsText" dxfId="134" priority="311" operator="containsText" text="Full feature implementation">
      <formula>NOT(ISERROR(SEARCH("Full feature implementation",I1096)))</formula>
    </cfRule>
  </conditionalFormatting>
  <conditionalFormatting sqref="I1160:R1160">
    <cfRule type="containsText" dxfId="133" priority="294" operator="containsText" text="Full feature implementation">
      <formula>NOT(ISERROR(SEARCH("Full feature implementation",I1160)))</formula>
    </cfRule>
  </conditionalFormatting>
  <conditionalFormatting sqref="I1161:R1161">
    <cfRule type="containsText" dxfId="132" priority="295" operator="containsText" text="Full feature implementation">
      <formula>NOT(ISERROR(SEARCH("Full feature implementation",I1161)))</formula>
    </cfRule>
  </conditionalFormatting>
  <conditionalFormatting sqref="N1159:R1159 I1159:J1159">
    <cfRule type="containsText" dxfId="131" priority="293" operator="containsText" text="Full feature implementation">
      <formula>NOT(ISERROR(SEARCH("Full feature implementation",I1159)))</formula>
    </cfRule>
  </conditionalFormatting>
  <conditionalFormatting sqref="K1147:M1147">
    <cfRule type="containsText" dxfId="130" priority="288" operator="containsText" text="Full feature implementation">
      <formula>NOT(ISERROR(SEARCH("Full feature implementation",K1147)))</formula>
    </cfRule>
  </conditionalFormatting>
  <conditionalFormatting sqref="I1148:R1148">
    <cfRule type="containsText" dxfId="129" priority="290" operator="containsText" text="Full feature implementation">
      <formula>NOT(ISERROR(SEARCH("Full feature implementation",I1148)))</formula>
    </cfRule>
  </conditionalFormatting>
  <conditionalFormatting sqref="I1149:R1149">
    <cfRule type="containsText" dxfId="128" priority="291" operator="containsText" text="Full feature implementation">
      <formula>NOT(ISERROR(SEARCH("Full feature implementation",I1149)))</formula>
    </cfRule>
  </conditionalFormatting>
  <conditionalFormatting sqref="N1147:R1147 I1147:J1147">
    <cfRule type="containsText" dxfId="127" priority="289" operator="containsText" text="Full feature implementation">
      <formula>NOT(ISERROR(SEARCH("Full feature implementation",I1147)))</formula>
    </cfRule>
  </conditionalFormatting>
  <conditionalFormatting sqref="K1134:M1134">
    <cfRule type="containsText" dxfId="126" priority="284" operator="containsText" text="Full feature implementation">
      <formula>NOT(ISERROR(SEARCH("Full feature implementation",K1134)))</formula>
    </cfRule>
  </conditionalFormatting>
  <conditionalFormatting sqref="I1135:R1135">
    <cfRule type="containsText" dxfId="125" priority="286" operator="containsText" text="Full feature implementation">
      <formula>NOT(ISERROR(SEARCH("Full feature implementation",I1135)))</formula>
    </cfRule>
  </conditionalFormatting>
  <conditionalFormatting sqref="I1136:R1136">
    <cfRule type="containsText" dxfId="124" priority="287" operator="containsText" text="Full feature implementation">
      <formula>NOT(ISERROR(SEARCH("Full feature implementation",I1136)))</formula>
    </cfRule>
  </conditionalFormatting>
  <conditionalFormatting sqref="N1134:R1134 I1134:J1134">
    <cfRule type="containsText" dxfId="123" priority="285" operator="containsText" text="Full feature implementation">
      <formula>NOT(ISERROR(SEARCH("Full feature implementation",I1134)))</formula>
    </cfRule>
  </conditionalFormatting>
  <conditionalFormatting sqref="K1093:M1093">
    <cfRule type="containsText" dxfId="122" priority="280" operator="containsText" text="Full feature implementation">
      <formula>NOT(ISERROR(SEARCH("Full feature implementation",K1093)))</formula>
    </cfRule>
  </conditionalFormatting>
  <conditionalFormatting sqref="I1094:R1094">
    <cfRule type="containsText" dxfId="121" priority="282" operator="containsText" text="Full feature implementation">
      <formula>NOT(ISERROR(SEARCH("Full feature implementation",I1094)))</formula>
    </cfRule>
  </conditionalFormatting>
  <conditionalFormatting sqref="N1093:R1093 I1093:J1093">
    <cfRule type="containsText" dxfId="120" priority="281" operator="containsText" text="Full feature implementation">
      <formula>NOT(ISERROR(SEARCH("Full feature implementation",I1093)))</formula>
    </cfRule>
  </conditionalFormatting>
  <conditionalFormatting sqref="K1052:M1052">
    <cfRule type="containsText" dxfId="119" priority="276" operator="containsText" text="Full feature implementation">
      <formula>NOT(ISERROR(SEARCH("Full feature implementation",K1052)))</formula>
    </cfRule>
  </conditionalFormatting>
  <conditionalFormatting sqref="I1053:R1053">
    <cfRule type="containsText" dxfId="118" priority="278" operator="containsText" text="Full feature implementation">
      <formula>NOT(ISERROR(SEARCH("Full feature implementation",I1053)))</formula>
    </cfRule>
  </conditionalFormatting>
  <conditionalFormatting sqref="N1052:R1052 I1052:J1052">
    <cfRule type="containsText" dxfId="117" priority="277" operator="containsText" text="Full feature implementation">
      <formula>NOT(ISERROR(SEARCH("Full feature implementation",I1052)))</formula>
    </cfRule>
  </conditionalFormatting>
  <conditionalFormatting sqref="K1011:M1011">
    <cfRule type="containsText" dxfId="116" priority="272" operator="containsText" text="Full feature implementation">
      <formula>NOT(ISERROR(SEARCH("Full feature implementation",K1011)))</formula>
    </cfRule>
  </conditionalFormatting>
  <conditionalFormatting sqref="I1012:R1012">
    <cfRule type="containsText" dxfId="115" priority="274" operator="containsText" text="Full feature implementation">
      <formula>NOT(ISERROR(SEARCH("Full feature implementation",I1012)))</formula>
    </cfRule>
  </conditionalFormatting>
  <conditionalFormatting sqref="N1011:R1011 I1011:J1011">
    <cfRule type="containsText" dxfId="114" priority="273" operator="containsText" text="Full feature implementation">
      <formula>NOT(ISERROR(SEARCH("Full feature implementation",I1011)))</formula>
    </cfRule>
  </conditionalFormatting>
  <conditionalFormatting sqref="K970:M970">
    <cfRule type="containsText" dxfId="113" priority="268" operator="containsText" text="Full feature implementation">
      <formula>NOT(ISERROR(SEARCH("Full feature implementation",K970)))</formula>
    </cfRule>
  </conditionalFormatting>
  <conditionalFormatting sqref="I971:R971">
    <cfRule type="containsText" dxfId="112" priority="270" operator="containsText" text="Full feature implementation">
      <formula>NOT(ISERROR(SEARCH("Full feature implementation",I971)))</formula>
    </cfRule>
  </conditionalFormatting>
  <conditionalFormatting sqref="N970:R970 I970:J970">
    <cfRule type="containsText" dxfId="111" priority="269" operator="containsText" text="Full feature implementation">
      <formula>NOT(ISERROR(SEARCH("Full feature implementation",I970)))</formula>
    </cfRule>
  </conditionalFormatting>
  <conditionalFormatting sqref="K929:M929">
    <cfRule type="containsText" dxfId="110" priority="264" operator="containsText" text="Full feature implementation">
      <formula>NOT(ISERROR(SEARCH("Full feature implementation",K929)))</formula>
    </cfRule>
  </conditionalFormatting>
  <conditionalFormatting sqref="I930:R930">
    <cfRule type="containsText" dxfId="109" priority="266" operator="containsText" text="Full feature implementation">
      <formula>NOT(ISERROR(SEARCH("Full feature implementation",I930)))</formula>
    </cfRule>
  </conditionalFormatting>
  <conditionalFormatting sqref="N929:R929 I929:J929">
    <cfRule type="containsText" dxfId="108" priority="265" operator="containsText" text="Full feature implementation">
      <formula>NOT(ISERROR(SEARCH("Full feature implementation",I929)))</formula>
    </cfRule>
  </conditionalFormatting>
  <conditionalFormatting sqref="K888:M888">
    <cfRule type="containsText" dxfId="107" priority="260" operator="containsText" text="Full feature implementation">
      <formula>NOT(ISERROR(SEARCH("Full feature implementation",K888)))</formula>
    </cfRule>
  </conditionalFormatting>
  <conditionalFormatting sqref="I889:R889">
    <cfRule type="containsText" dxfId="106" priority="262" operator="containsText" text="Full feature implementation">
      <formula>NOT(ISERROR(SEARCH("Full feature implementation",I889)))</formula>
    </cfRule>
  </conditionalFormatting>
  <conditionalFormatting sqref="N888:R888 I888:J888">
    <cfRule type="containsText" dxfId="105" priority="261" operator="containsText" text="Full feature implementation">
      <formula>NOT(ISERROR(SEARCH("Full feature implementation",I888)))</formula>
    </cfRule>
  </conditionalFormatting>
  <conditionalFormatting sqref="K847:M847">
    <cfRule type="containsText" dxfId="104" priority="256" operator="containsText" text="Full feature implementation">
      <formula>NOT(ISERROR(SEARCH("Full feature implementation",K847)))</formula>
    </cfRule>
  </conditionalFormatting>
  <conditionalFormatting sqref="I848:R848">
    <cfRule type="containsText" dxfId="103" priority="258" operator="containsText" text="Full feature implementation">
      <formula>NOT(ISERROR(SEARCH("Full feature implementation",I848)))</formula>
    </cfRule>
  </conditionalFormatting>
  <conditionalFormatting sqref="N847:R847 I847:J847">
    <cfRule type="containsText" dxfId="102" priority="257" operator="containsText" text="Full feature implementation">
      <formula>NOT(ISERROR(SEARCH("Full feature implementation",I847)))</formula>
    </cfRule>
  </conditionalFormatting>
  <conditionalFormatting sqref="K806:M806">
    <cfRule type="containsText" dxfId="101" priority="252" operator="containsText" text="Full feature implementation">
      <formula>NOT(ISERROR(SEARCH("Full feature implementation",K806)))</formula>
    </cfRule>
  </conditionalFormatting>
  <conditionalFormatting sqref="I807:R807">
    <cfRule type="containsText" dxfId="100" priority="254" operator="containsText" text="Full feature implementation">
      <formula>NOT(ISERROR(SEARCH("Full feature implementation",I807)))</formula>
    </cfRule>
  </conditionalFormatting>
  <conditionalFormatting sqref="N806:R806 I806:J806">
    <cfRule type="containsText" dxfId="99" priority="253" operator="containsText" text="Full feature implementation">
      <formula>NOT(ISERROR(SEARCH("Full feature implementation",I806)))</formula>
    </cfRule>
  </conditionalFormatting>
  <conditionalFormatting sqref="K765:M765">
    <cfRule type="containsText" dxfId="98" priority="248" operator="containsText" text="Full feature implementation">
      <formula>NOT(ISERROR(SEARCH("Full feature implementation",K765)))</formula>
    </cfRule>
  </conditionalFormatting>
  <conditionalFormatting sqref="I766:R766">
    <cfRule type="containsText" dxfId="97" priority="250" operator="containsText" text="Full feature implementation">
      <formula>NOT(ISERROR(SEARCH("Full feature implementation",I766)))</formula>
    </cfRule>
  </conditionalFormatting>
  <conditionalFormatting sqref="N765:R765 I765:J765">
    <cfRule type="containsText" dxfId="96" priority="249" operator="containsText" text="Full feature implementation">
      <formula>NOT(ISERROR(SEARCH("Full feature implementation",I765)))</formula>
    </cfRule>
  </conditionalFormatting>
  <conditionalFormatting sqref="K724:M724">
    <cfRule type="containsText" dxfId="95" priority="244" operator="containsText" text="Full feature implementation">
      <formula>NOT(ISERROR(SEARCH("Full feature implementation",K724)))</formula>
    </cfRule>
  </conditionalFormatting>
  <conditionalFormatting sqref="I725:R725">
    <cfRule type="containsText" dxfId="94" priority="246" operator="containsText" text="Full feature implementation">
      <formula>NOT(ISERROR(SEARCH("Full feature implementation",I725)))</formula>
    </cfRule>
  </conditionalFormatting>
  <conditionalFormatting sqref="N724:R724 I724:J724">
    <cfRule type="containsText" dxfId="93" priority="245" operator="containsText" text="Full feature implementation">
      <formula>NOT(ISERROR(SEARCH("Full feature implementation",I724)))</formula>
    </cfRule>
  </conditionalFormatting>
  <conditionalFormatting sqref="K683:M683">
    <cfRule type="containsText" dxfId="92" priority="240" operator="containsText" text="Full feature implementation">
      <formula>NOT(ISERROR(SEARCH("Full feature implementation",K683)))</formula>
    </cfRule>
  </conditionalFormatting>
  <conditionalFormatting sqref="I684:R684">
    <cfRule type="containsText" dxfId="91" priority="242" operator="containsText" text="Full feature implementation">
      <formula>NOT(ISERROR(SEARCH("Full feature implementation",I684)))</formula>
    </cfRule>
  </conditionalFormatting>
  <conditionalFormatting sqref="N683:R683 I683:J683">
    <cfRule type="containsText" dxfId="90" priority="241" operator="containsText" text="Full feature implementation">
      <formula>NOT(ISERROR(SEARCH("Full feature implementation",I683)))</formula>
    </cfRule>
  </conditionalFormatting>
  <conditionalFormatting sqref="K642:M642">
    <cfRule type="containsText" dxfId="89" priority="236" operator="containsText" text="Full feature implementation">
      <formula>NOT(ISERROR(SEARCH("Full feature implementation",K642)))</formula>
    </cfRule>
  </conditionalFormatting>
  <conditionalFormatting sqref="I643:R643">
    <cfRule type="containsText" dxfId="88" priority="238" operator="containsText" text="Full feature implementation">
      <formula>NOT(ISERROR(SEARCH("Full feature implementation",I643)))</formula>
    </cfRule>
  </conditionalFormatting>
  <conditionalFormatting sqref="N642:R642 I642:J642">
    <cfRule type="containsText" dxfId="87" priority="237" operator="containsText" text="Full feature implementation">
      <formula>NOT(ISERROR(SEARCH("Full feature implementation",I642)))</formula>
    </cfRule>
  </conditionalFormatting>
  <conditionalFormatting sqref="K601:M601">
    <cfRule type="containsText" dxfId="86" priority="232" operator="containsText" text="Full feature implementation">
      <formula>NOT(ISERROR(SEARCH("Full feature implementation",K601)))</formula>
    </cfRule>
  </conditionalFormatting>
  <conditionalFormatting sqref="I602:R602">
    <cfRule type="containsText" dxfId="85" priority="234" operator="containsText" text="Full feature implementation">
      <formula>NOT(ISERROR(SEARCH("Full feature implementation",I602)))</formula>
    </cfRule>
  </conditionalFormatting>
  <conditionalFormatting sqref="N601:R601 I601:J601">
    <cfRule type="containsText" dxfId="84" priority="233" operator="containsText" text="Full feature implementation">
      <formula>NOT(ISERROR(SEARCH("Full feature implementation",I601)))</formula>
    </cfRule>
  </conditionalFormatting>
  <conditionalFormatting sqref="K560:M560">
    <cfRule type="containsText" dxfId="83" priority="228" operator="containsText" text="Full feature implementation">
      <formula>NOT(ISERROR(SEARCH("Full feature implementation",K560)))</formula>
    </cfRule>
  </conditionalFormatting>
  <conditionalFormatting sqref="I561:R561">
    <cfRule type="containsText" dxfId="82" priority="230" operator="containsText" text="Full feature implementation">
      <formula>NOT(ISERROR(SEARCH("Full feature implementation",I561)))</formula>
    </cfRule>
  </conditionalFormatting>
  <conditionalFormatting sqref="N560:R560 I560:J560">
    <cfRule type="containsText" dxfId="81" priority="229" operator="containsText" text="Full feature implementation">
      <formula>NOT(ISERROR(SEARCH("Full feature implementation",I560)))</formula>
    </cfRule>
  </conditionalFormatting>
  <conditionalFormatting sqref="K519:M519">
    <cfRule type="containsText" dxfId="80" priority="224" operator="containsText" text="Full feature implementation">
      <formula>NOT(ISERROR(SEARCH("Full feature implementation",K519)))</formula>
    </cfRule>
  </conditionalFormatting>
  <conditionalFormatting sqref="I520:R520">
    <cfRule type="containsText" dxfId="79" priority="226" operator="containsText" text="Full feature implementation">
      <formula>NOT(ISERROR(SEARCH("Full feature implementation",I520)))</formula>
    </cfRule>
  </conditionalFormatting>
  <conditionalFormatting sqref="N519:R519 I519:J519">
    <cfRule type="containsText" dxfId="78" priority="225" operator="containsText" text="Full feature implementation">
      <formula>NOT(ISERROR(SEARCH("Full feature implementation",I519)))</formula>
    </cfRule>
  </conditionalFormatting>
  <conditionalFormatting sqref="K478:M478">
    <cfRule type="containsText" dxfId="77" priority="220" operator="containsText" text="Full feature implementation">
      <formula>NOT(ISERROR(SEARCH("Full feature implementation",K478)))</formula>
    </cfRule>
  </conditionalFormatting>
  <conditionalFormatting sqref="I479:R479">
    <cfRule type="containsText" dxfId="76" priority="222" operator="containsText" text="Full feature implementation">
      <formula>NOT(ISERROR(SEARCH("Full feature implementation",I479)))</formula>
    </cfRule>
  </conditionalFormatting>
  <conditionalFormatting sqref="N478:R478 I478:J478">
    <cfRule type="containsText" dxfId="75" priority="221" operator="containsText" text="Full feature implementation">
      <formula>NOT(ISERROR(SEARCH("Full feature implementation",I478)))</formula>
    </cfRule>
  </conditionalFormatting>
  <conditionalFormatting sqref="K437:M437">
    <cfRule type="containsText" dxfId="74" priority="216" operator="containsText" text="Full feature implementation">
      <formula>NOT(ISERROR(SEARCH("Full feature implementation",K437)))</formula>
    </cfRule>
  </conditionalFormatting>
  <conditionalFormatting sqref="I438:R438">
    <cfRule type="containsText" dxfId="73" priority="218" operator="containsText" text="Full feature implementation">
      <formula>NOT(ISERROR(SEARCH("Full feature implementation",I438)))</formula>
    </cfRule>
  </conditionalFormatting>
  <conditionalFormatting sqref="N437:R437 I437:J437">
    <cfRule type="containsText" dxfId="72" priority="217" operator="containsText" text="Full feature implementation">
      <formula>NOT(ISERROR(SEARCH("Full feature implementation",I437)))</formula>
    </cfRule>
  </conditionalFormatting>
  <conditionalFormatting sqref="K396:M396">
    <cfRule type="containsText" dxfId="71" priority="212" operator="containsText" text="Full feature implementation">
      <formula>NOT(ISERROR(SEARCH("Full feature implementation",K396)))</formula>
    </cfRule>
  </conditionalFormatting>
  <conditionalFormatting sqref="I397:R397">
    <cfRule type="containsText" dxfId="70" priority="214" operator="containsText" text="Full feature implementation">
      <formula>NOT(ISERROR(SEARCH("Full feature implementation",I397)))</formula>
    </cfRule>
  </conditionalFormatting>
  <conditionalFormatting sqref="N396:R396 I396:J396">
    <cfRule type="containsText" dxfId="69" priority="213" operator="containsText" text="Full feature implementation">
      <formula>NOT(ISERROR(SEARCH("Full feature implementation",I396)))</formula>
    </cfRule>
  </conditionalFormatting>
  <conditionalFormatting sqref="K355:M355">
    <cfRule type="containsText" dxfId="68" priority="208" operator="containsText" text="Full feature implementation">
      <formula>NOT(ISERROR(SEARCH("Full feature implementation",K355)))</formula>
    </cfRule>
  </conditionalFormatting>
  <conditionalFormatting sqref="I356:R356">
    <cfRule type="containsText" dxfId="67" priority="210" operator="containsText" text="Full feature implementation">
      <formula>NOT(ISERROR(SEARCH("Full feature implementation",I356)))</formula>
    </cfRule>
  </conditionalFormatting>
  <conditionalFormatting sqref="N355:R355 I355:J355">
    <cfRule type="containsText" dxfId="66" priority="209" operator="containsText" text="Full feature implementation">
      <formula>NOT(ISERROR(SEARCH("Full feature implementation",I355)))</formula>
    </cfRule>
  </conditionalFormatting>
  <conditionalFormatting sqref="K314:M314">
    <cfRule type="containsText" dxfId="65" priority="204" operator="containsText" text="Full feature implementation">
      <formula>NOT(ISERROR(SEARCH("Full feature implementation",K314)))</formula>
    </cfRule>
  </conditionalFormatting>
  <conditionalFormatting sqref="I315:R315">
    <cfRule type="containsText" dxfId="64" priority="206" operator="containsText" text="Full feature implementation">
      <formula>NOT(ISERROR(SEARCH("Full feature implementation",I315)))</formula>
    </cfRule>
  </conditionalFormatting>
  <conditionalFormatting sqref="N314:R314 I314:J314">
    <cfRule type="containsText" dxfId="63" priority="205" operator="containsText" text="Full feature implementation">
      <formula>NOT(ISERROR(SEARCH("Full feature implementation",I314)))</formula>
    </cfRule>
  </conditionalFormatting>
  <conditionalFormatting sqref="K273:M273">
    <cfRule type="containsText" dxfId="62" priority="200" operator="containsText" text="Full feature implementation">
      <formula>NOT(ISERROR(SEARCH("Full feature implementation",K273)))</formula>
    </cfRule>
  </conditionalFormatting>
  <conditionalFormatting sqref="I274:R274">
    <cfRule type="containsText" dxfId="61" priority="202" operator="containsText" text="Full feature implementation">
      <formula>NOT(ISERROR(SEARCH("Full feature implementation",I274)))</formula>
    </cfRule>
  </conditionalFormatting>
  <conditionalFormatting sqref="N273:R273 I273:J273">
    <cfRule type="containsText" dxfId="60" priority="201" operator="containsText" text="Full feature implementation">
      <formula>NOT(ISERROR(SEARCH("Full feature implementation",I273)))</formula>
    </cfRule>
  </conditionalFormatting>
  <conditionalFormatting sqref="K232:M232">
    <cfRule type="containsText" dxfId="59" priority="196" operator="containsText" text="Full feature implementation">
      <formula>NOT(ISERROR(SEARCH("Full feature implementation",K232)))</formula>
    </cfRule>
  </conditionalFormatting>
  <conditionalFormatting sqref="I233:R233">
    <cfRule type="containsText" dxfId="58" priority="198" operator="containsText" text="Full feature implementation">
      <formula>NOT(ISERROR(SEARCH("Full feature implementation",I233)))</formula>
    </cfRule>
  </conditionalFormatting>
  <conditionalFormatting sqref="N232:R232 I232:J232">
    <cfRule type="containsText" dxfId="57" priority="197" operator="containsText" text="Full feature implementation">
      <formula>NOT(ISERROR(SEARCH("Full feature implementation",I232)))</formula>
    </cfRule>
  </conditionalFormatting>
  <conditionalFormatting sqref="K191:M191">
    <cfRule type="containsText" dxfId="56" priority="192" operator="containsText" text="Full feature implementation">
      <formula>NOT(ISERROR(SEARCH("Full feature implementation",K191)))</formula>
    </cfRule>
  </conditionalFormatting>
  <conditionalFormatting sqref="I192:R192">
    <cfRule type="containsText" dxfId="55" priority="194" operator="containsText" text="Full feature implementation">
      <formula>NOT(ISERROR(SEARCH("Full feature implementation",I192)))</formula>
    </cfRule>
  </conditionalFormatting>
  <conditionalFormatting sqref="N191:R191 I191:J191">
    <cfRule type="containsText" dxfId="54" priority="193" operator="containsText" text="Full feature implementation">
      <formula>NOT(ISERROR(SEARCH("Full feature implementation",I191)))</formula>
    </cfRule>
  </conditionalFormatting>
  <conditionalFormatting sqref="K150:M150">
    <cfRule type="containsText" dxfId="53" priority="188" operator="containsText" text="Full feature implementation">
      <formula>NOT(ISERROR(SEARCH("Full feature implementation",K150)))</formula>
    </cfRule>
  </conditionalFormatting>
  <conditionalFormatting sqref="I151:R151">
    <cfRule type="containsText" dxfId="52" priority="190" operator="containsText" text="Full feature implementation">
      <formula>NOT(ISERROR(SEARCH("Full feature implementation",I151)))</formula>
    </cfRule>
  </conditionalFormatting>
  <conditionalFormatting sqref="N150:R150 I150:J150">
    <cfRule type="containsText" dxfId="51" priority="189" operator="containsText" text="Full feature implementation">
      <formula>NOT(ISERROR(SEARCH("Full feature implementation",I150)))</formula>
    </cfRule>
  </conditionalFormatting>
  <conditionalFormatting sqref="K109:M109">
    <cfRule type="containsText" dxfId="50" priority="184" operator="containsText" text="Full feature implementation">
      <formula>NOT(ISERROR(SEARCH("Full feature implementation",K109)))</formula>
    </cfRule>
  </conditionalFormatting>
  <conditionalFormatting sqref="I110:R110">
    <cfRule type="containsText" dxfId="49" priority="186" operator="containsText" text="Full feature implementation">
      <formula>NOT(ISERROR(SEARCH("Full feature implementation",I110)))</formula>
    </cfRule>
  </conditionalFormatting>
  <conditionalFormatting sqref="N109:R109 I109:J109">
    <cfRule type="containsText" dxfId="48" priority="185" operator="containsText" text="Full feature implementation">
      <formula>NOT(ISERROR(SEARCH("Full feature implementation",I109)))</formula>
    </cfRule>
  </conditionalFormatting>
  <conditionalFormatting sqref="K68:M68">
    <cfRule type="containsText" dxfId="47" priority="180" operator="containsText" text="Full feature implementation">
      <formula>NOT(ISERROR(SEARCH("Full feature implementation",K68)))</formula>
    </cfRule>
  </conditionalFormatting>
  <conditionalFormatting sqref="I69:R69">
    <cfRule type="containsText" dxfId="46" priority="182" operator="containsText" text="Full feature implementation">
      <formula>NOT(ISERROR(SEARCH("Full feature implementation",I69)))</formula>
    </cfRule>
  </conditionalFormatting>
  <conditionalFormatting sqref="N68:R68 I68:J68">
    <cfRule type="containsText" dxfId="45" priority="181" operator="containsText" text="Full feature implementation">
      <formula>NOT(ISERROR(SEARCH("Full feature implementation",I68)))</formula>
    </cfRule>
  </conditionalFormatting>
  <conditionalFormatting sqref="K27:M27">
    <cfRule type="containsText" dxfId="44" priority="176" operator="containsText" text="Full feature implementation">
      <formula>NOT(ISERROR(SEARCH("Full feature implementation",K27)))</formula>
    </cfRule>
  </conditionalFormatting>
  <conditionalFormatting sqref="I28:R28">
    <cfRule type="containsText" dxfId="43" priority="178" operator="containsText" text="Full feature implementation">
      <formula>NOT(ISERROR(SEARCH("Full feature implementation",I28)))</formula>
    </cfRule>
  </conditionalFormatting>
  <conditionalFormatting sqref="I29:R29">
    <cfRule type="containsText" dxfId="42" priority="179" operator="containsText" text="Full feature implementation">
      <formula>NOT(ISERROR(SEARCH("Full feature implementation",I29)))</formula>
    </cfRule>
  </conditionalFormatting>
  <conditionalFormatting sqref="N27:R27 I27:J27">
    <cfRule type="containsText" dxfId="41" priority="177" operator="containsText" text="Full feature implementation">
      <formula>NOT(ISERROR(SEARCH("Full feature implementation",I27)))</formula>
    </cfRule>
  </conditionalFormatting>
  <conditionalFormatting sqref="I70:R70">
    <cfRule type="containsText" dxfId="40" priority="175" operator="containsText" text="Full feature implementation">
      <formula>NOT(ISERROR(SEARCH("Full feature implementation",I70)))</formula>
    </cfRule>
  </conditionalFormatting>
  <conditionalFormatting sqref="I111:R111">
    <cfRule type="containsText" dxfId="39" priority="174" operator="containsText" text="Full feature implementation">
      <formula>NOT(ISERROR(SEARCH("Full feature implementation",I111)))</formula>
    </cfRule>
  </conditionalFormatting>
  <conditionalFormatting sqref="I152:R152">
    <cfRule type="containsText" dxfId="38" priority="172" operator="containsText" text="Full feature implementation">
      <formula>NOT(ISERROR(SEARCH("Full feature implementation",I152)))</formula>
    </cfRule>
  </conditionalFormatting>
  <conditionalFormatting sqref="I193:R193">
    <cfRule type="containsText" dxfId="37" priority="171" operator="containsText" text="Full feature implementation">
      <formula>NOT(ISERROR(SEARCH("Full feature implementation",I193)))</formula>
    </cfRule>
  </conditionalFormatting>
  <conditionalFormatting sqref="I234:R234">
    <cfRule type="containsText" dxfId="36" priority="170" operator="containsText" text="Full feature implementation">
      <formula>NOT(ISERROR(SEARCH("Full feature implementation",I234)))</formula>
    </cfRule>
  </conditionalFormatting>
  <conditionalFormatting sqref="I275:R275">
    <cfRule type="containsText" dxfId="35" priority="169" operator="containsText" text="Full feature implementation">
      <formula>NOT(ISERROR(SEARCH("Full feature implementation",I275)))</formula>
    </cfRule>
  </conditionalFormatting>
  <conditionalFormatting sqref="I316:R316">
    <cfRule type="containsText" dxfId="34" priority="168" operator="containsText" text="Full feature implementation">
      <formula>NOT(ISERROR(SEARCH("Full feature implementation",I316)))</formula>
    </cfRule>
  </conditionalFormatting>
  <conditionalFormatting sqref="I357:R357">
    <cfRule type="containsText" dxfId="33" priority="167" operator="containsText" text="Full feature implementation">
      <formula>NOT(ISERROR(SEARCH("Full feature implementation",I357)))</formula>
    </cfRule>
  </conditionalFormatting>
  <conditionalFormatting sqref="I398:R398">
    <cfRule type="containsText" dxfId="32" priority="166" operator="containsText" text="Full feature implementation">
      <formula>NOT(ISERROR(SEARCH("Full feature implementation",I398)))</formula>
    </cfRule>
  </conditionalFormatting>
  <conditionalFormatting sqref="I439:R439">
    <cfRule type="containsText" dxfId="31" priority="165" operator="containsText" text="Full feature implementation">
      <formula>NOT(ISERROR(SEARCH("Full feature implementation",I439)))</formula>
    </cfRule>
  </conditionalFormatting>
  <conditionalFormatting sqref="I480:R480">
    <cfRule type="containsText" dxfId="30" priority="164" operator="containsText" text="Full feature implementation">
      <formula>NOT(ISERROR(SEARCH("Full feature implementation",I480)))</formula>
    </cfRule>
  </conditionalFormatting>
  <conditionalFormatting sqref="I521:R521">
    <cfRule type="containsText" dxfId="29" priority="163" operator="containsText" text="Full feature implementation">
      <formula>NOT(ISERROR(SEARCH("Full feature implementation",I521)))</formula>
    </cfRule>
  </conditionalFormatting>
  <conditionalFormatting sqref="I562:R562">
    <cfRule type="containsText" dxfId="28" priority="162" operator="containsText" text="Full feature implementation">
      <formula>NOT(ISERROR(SEARCH("Full feature implementation",I562)))</formula>
    </cfRule>
  </conditionalFormatting>
  <conditionalFormatting sqref="I603:R603">
    <cfRule type="containsText" dxfId="27" priority="161" operator="containsText" text="Full feature implementation">
      <formula>NOT(ISERROR(SEARCH("Full feature implementation",I603)))</formula>
    </cfRule>
  </conditionalFormatting>
  <conditionalFormatting sqref="I644:R644">
    <cfRule type="containsText" dxfId="26" priority="160" operator="containsText" text="Full feature implementation">
      <formula>NOT(ISERROR(SEARCH("Full feature implementation",I644)))</formula>
    </cfRule>
  </conditionalFormatting>
  <conditionalFormatting sqref="I685:R685">
    <cfRule type="containsText" dxfId="25" priority="159" operator="containsText" text="Full feature implementation">
      <formula>NOT(ISERROR(SEARCH("Full feature implementation",I685)))</formula>
    </cfRule>
  </conditionalFormatting>
  <conditionalFormatting sqref="I726:R726">
    <cfRule type="containsText" dxfId="24" priority="158" operator="containsText" text="Full feature implementation">
      <formula>NOT(ISERROR(SEARCH("Full feature implementation",I726)))</formula>
    </cfRule>
  </conditionalFormatting>
  <conditionalFormatting sqref="I767:R767">
    <cfRule type="containsText" dxfId="23" priority="157" operator="containsText" text="Full feature implementation">
      <formula>NOT(ISERROR(SEARCH("Full feature implementation",I767)))</formula>
    </cfRule>
  </conditionalFormatting>
  <conditionalFormatting sqref="I808:R808">
    <cfRule type="containsText" dxfId="22" priority="156" operator="containsText" text="Full feature implementation">
      <formula>NOT(ISERROR(SEARCH("Full feature implementation",I808)))</formula>
    </cfRule>
  </conditionalFormatting>
  <conditionalFormatting sqref="I849:R849">
    <cfRule type="containsText" dxfId="21" priority="155" operator="containsText" text="Full feature implementation">
      <formula>NOT(ISERROR(SEARCH("Full feature implementation",I849)))</formula>
    </cfRule>
  </conditionalFormatting>
  <conditionalFormatting sqref="I890:R890">
    <cfRule type="containsText" dxfId="20" priority="154" operator="containsText" text="Full feature implementation">
      <formula>NOT(ISERROR(SEARCH("Full feature implementation",I890)))</formula>
    </cfRule>
  </conditionalFormatting>
  <conditionalFormatting sqref="I931:R931">
    <cfRule type="containsText" dxfId="19" priority="153" operator="containsText" text="Full feature implementation">
      <formula>NOT(ISERROR(SEARCH("Full feature implementation",I931)))</formula>
    </cfRule>
  </conditionalFormatting>
  <conditionalFormatting sqref="I972:R972">
    <cfRule type="containsText" dxfId="18" priority="152" operator="containsText" text="Full feature implementation">
      <formula>NOT(ISERROR(SEARCH("Full feature implementation",I972)))</formula>
    </cfRule>
  </conditionalFormatting>
  <conditionalFormatting sqref="I1013:R1013">
    <cfRule type="containsText" dxfId="17" priority="151" operator="containsText" text="Full feature implementation">
      <formula>NOT(ISERROR(SEARCH("Full feature implementation",I1013)))</formula>
    </cfRule>
  </conditionalFormatting>
  <conditionalFormatting sqref="I1054:R1054">
    <cfRule type="containsText" dxfId="16" priority="150" operator="containsText" text="Full feature implementation">
      <formula>NOT(ISERROR(SEARCH("Full feature implementation",I1054)))</formula>
    </cfRule>
  </conditionalFormatting>
  <conditionalFormatting sqref="I1095:R1095">
    <cfRule type="containsText" dxfId="15" priority="149" operator="containsText" text="Full feature implementation">
      <formula>NOT(ISERROR(SEARCH("Full feature implementation",I1095)))</formula>
    </cfRule>
  </conditionalFormatting>
  <conditionalFormatting sqref="L4">
    <cfRule type="containsText" dxfId="14" priority="145" operator="containsText" text="Full feature implementation">
      <formula>NOT(ISERROR(SEARCH("Full feature implementation",L4)))</formula>
    </cfRule>
  </conditionalFormatting>
  <conditionalFormatting sqref="I2:K2 M2:R2">
    <cfRule type="cellIs" dxfId="13" priority="1" operator="equal">
      <formula>1</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EB76-ECB1-43D9-8F0E-18943938926E}">
  <sheetPr codeName="Sheet3"/>
  <dimension ref="B1:T48"/>
  <sheetViews>
    <sheetView showGridLines="0" zoomScaleNormal="100" workbookViewId="0">
      <pane xSplit="4" ySplit="3" topLeftCell="E8" activePane="bottomRight" state="frozen"/>
      <selection pane="topRight" activeCell="E1" sqref="E1"/>
      <selection pane="bottomLeft" activeCell="A4" sqref="A4"/>
      <selection pane="bottomRight" activeCell="I22" sqref="I22"/>
    </sheetView>
  </sheetViews>
  <sheetFormatPr defaultColWidth="11.42578125" defaultRowHeight="12.75" x14ac:dyDescent="0.2"/>
  <cols>
    <col min="1" max="1" width="2.7109375" style="66" customWidth="1"/>
    <col min="2" max="2" width="29" style="62" customWidth="1"/>
    <col min="3" max="3" width="15.7109375" style="63" customWidth="1"/>
    <col min="4" max="4" width="41.7109375" style="64" customWidth="1"/>
    <col min="5" max="5" width="15.5703125" style="64" customWidth="1"/>
    <col min="6" max="6" width="11.7109375" style="65" customWidth="1"/>
    <col min="7" max="7" width="13.140625" style="65" customWidth="1"/>
    <col min="8" max="8" width="14.28515625" style="64" customWidth="1"/>
    <col min="9" max="11" width="14" style="64" customWidth="1"/>
    <col min="12" max="12" width="14.140625" style="64" customWidth="1"/>
    <col min="13" max="13" width="12.28515625" style="64" customWidth="1"/>
    <col min="14" max="14" width="12.7109375" style="64" customWidth="1"/>
    <col min="15" max="15" width="12.5703125" style="64" customWidth="1"/>
    <col min="16" max="17" width="15" style="64" customWidth="1"/>
    <col min="18" max="18" width="13.7109375" style="64" customWidth="1"/>
    <col min="19" max="19" width="32.42578125" style="66" customWidth="1"/>
    <col min="20" max="22" width="11.42578125" style="66" customWidth="1"/>
    <col min="23" max="23" width="11.42578125" style="66"/>
    <col min="24" max="24" width="11.42578125" style="66" customWidth="1"/>
    <col min="25" max="25" width="11.42578125" style="66"/>
    <col min="26" max="28" width="11.42578125" style="66" customWidth="1"/>
    <col min="29" max="29" width="11.42578125" style="66"/>
    <col min="30" max="30" width="11.42578125" style="66" customWidth="1"/>
    <col min="31" max="16384" width="11.42578125" style="66"/>
  </cols>
  <sheetData>
    <row r="1" spans="2:20" ht="13.5" thickBot="1" x14ac:dyDescent="0.25">
      <c r="C1" s="301" t="s">
        <v>258</v>
      </c>
      <c r="D1" s="268" t="s">
        <v>133</v>
      </c>
      <c r="E1" s="64">
        <f>IF(D1='Detailed estimation'!I1,7,IF(D1='Detailed estimation'!J1,8,IF(D1='Detailed estimation'!K1,9,IF(D1='Detailed estimation'!M1,10,IF(D1='Detailed estimation'!N1,11,IF(D1='Detailed estimation'!P1,12,IF(D1='Detailed estimation'!Q1,13,IF(D1='Detailed estimation'!R1,14,""))))))))</f>
        <v>8</v>
      </c>
      <c r="F1" s="65" t="s">
        <v>215</v>
      </c>
      <c r="G1" s="65" t="s">
        <v>216</v>
      </c>
      <c r="H1" s="64" t="s">
        <v>260</v>
      </c>
      <c r="I1" s="64" t="s">
        <v>259</v>
      </c>
      <c r="J1" s="64" t="s">
        <v>92</v>
      </c>
      <c r="N1" s="300">
        <v>0.2</v>
      </c>
      <c r="O1" s="300">
        <v>0.05</v>
      </c>
    </row>
    <row r="2" spans="2:20" s="67" customFormat="1" ht="15" x14ac:dyDescent="0.2">
      <c r="B2" s="496" t="s">
        <v>50</v>
      </c>
      <c r="C2" s="497"/>
      <c r="D2" s="497"/>
      <c r="E2" s="498" t="s">
        <v>51</v>
      </c>
      <c r="F2" s="500" t="s">
        <v>52</v>
      </c>
      <c r="G2" s="501"/>
      <c r="H2" s="501"/>
      <c r="I2" s="501"/>
      <c r="J2" s="501"/>
      <c r="K2" s="501"/>
      <c r="L2" s="501"/>
      <c r="M2" s="501"/>
      <c r="N2" s="501"/>
      <c r="O2" s="501"/>
      <c r="P2" s="501"/>
      <c r="Q2" s="501"/>
      <c r="R2" s="502"/>
      <c r="S2" s="490" t="s">
        <v>53</v>
      </c>
      <c r="T2" s="492" t="s">
        <v>54</v>
      </c>
    </row>
    <row r="3" spans="2:20" s="67" customFormat="1" ht="42" customHeight="1" thickBot="1" x14ac:dyDescent="0.25">
      <c r="B3" s="307" t="s">
        <v>55</v>
      </c>
      <c r="C3" s="68" t="s">
        <v>56</v>
      </c>
      <c r="D3" s="68" t="s">
        <v>57</v>
      </c>
      <c r="E3" s="499"/>
      <c r="F3" s="68" t="s">
        <v>58</v>
      </c>
      <c r="G3" s="68" t="s">
        <v>59</v>
      </c>
      <c r="H3" s="68" t="s">
        <v>60</v>
      </c>
      <c r="I3" s="68" t="s">
        <v>61</v>
      </c>
      <c r="J3" s="68" t="s">
        <v>92</v>
      </c>
      <c r="K3" s="68" t="s">
        <v>62</v>
      </c>
      <c r="L3" s="68" t="s">
        <v>63</v>
      </c>
      <c r="M3" s="68" t="s">
        <v>84</v>
      </c>
      <c r="N3" s="68" t="s">
        <v>87</v>
      </c>
      <c r="O3" s="68" t="s">
        <v>86</v>
      </c>
      <c r="P3" s="68" t="s">
        <v>85</v>
      </c>
      <c r="Q3" s="68" t="s">
        <v>88</v>
      </c>
      <c r="R3" s="308" t="s">
        <v>64</v>
      </c>
      <c r="S3" s="491"/>
      <c r="T3" s="493"/>
    </row>
    <row r="4" spans="2:20" ht="89.25" x14ac:dyDescent="0.2">
      <c r="B4" s="303" t="str">
        <f>IF(Feature_Plan!E11="","",Feature_Plan!E11)</f>
        <v>Accelerometer driver implementation</v>
      </c>
      <c r="C4" s="304" t="str">
        <f>IF(Feature_Plan!F11="","",Feature_Plan!F11)</f>
        <v/>
      </c>
      <c r="D4" s="304" t="str">
        <f>IF(Feature_Plan!G11="","",Feature_Plan!G11)</f>
        <v xml:space="preserve">6 axis to 3 axis
</v>
      </c>
      <c r="E4" s="305"/>
      <c r="F4" s="302">
        <f>_xlfn.IFNA(IF(VLOOKUP(CONCATENATE($B4,"\",F$1),'Detailed estimation'!$C$30:$R$1176,$E$1,0)=0,"",VLOOKUP(CONCATENATE($B4,"\",F$1),'Detailed estimation'!$C$30:$R$1176,$E$1,0)),"")</f>
        <v>16</v>
      </c>
      <c r="G4" s="302">
        <f>_xlfn.IFNA(IF(VLOOKUP(CONCATENATE($B4,"\",G$1),'Detailed estimation'!$C$30:$R$1176,$E$1,0)=0,"",VLOOKUP(CONCATENATE($B4,"\",G$1),'Detailed estimation'!$C$30:$R$1176,$E$1,0)),"")</f>
        <v>30</v>
      </c>
      <c r="H4" s="302" t="str">
        <f>_xlfn.IFNA(IF(VLOOKUP(CONCATENATE($B4,"\",H$1),'Detailed estimation'!$C$30:$R$1176,$E$1,0)=0,"",VLOOKUP(CONCATENATE($B4,"\",H$1),'Detailed estimation'!$C$30:$R$1176,$E$1,0)),"")</f>
        <v/>
      </c>
      <c r="I4" s="302" t="str">
        <f>_xlfn.IFNA(IF(VLOOKUP(CONCATENATE($B4,"\",I$1),'Detailed estimation'!$C$30:$R$1176,$E$1,0)=0,"",VLOOKUP(CONCATENATE($B4,"\",I$1),'Detailed estimation'!$C$30:$R$1176,$E$1,0)),"")</f>
        <v/>
      </c>
      <c r="J4" s="302">
        <f>_xlfn.IFNA(IF(VLOOKUP(CONCATENATE($B4,"\",J$1),'Detailed estimation'!$C$30:$R$1176,$E$1,0)=0,"",VLOOKUP(CONCATENATE($B4,"\",J$1),'Detailed estimation'!$C$30:$R$1176,$E$1,0)),"")</f>
        <v>24</v>
      </c>
      <c r="K4" s="306"/>
      <c r="L4" s="306"/>
      <c r="M4" s="503">
        <f>IF(D1='Detailed estimation'!I1,'Detailed estimation'!I22,IF(D1='Detailed estimation'!J1,'Detailed estimation'!J22,IF(D1='Detailed estimation'!K1,'Detailed estimation'!K22,IF(D1='Detailed estimation'!M1,'Detailed estimation'!M22,IF(D1='Detailed estimation'!N1,'Detailed estimation'!N22,IF(D1='Detailed estimation'!P1,'Detailed estimation'!P22,IF(D1='Detailed estimation'!Q1,'Detailed estimation'!Q22,IF(D1='Detailed estimation'!R1,'Detailed estimation'!R22,""))))))))</f>
        <v>160</v>
      </c>
      <c r="N4" s="306">
        <f>CEILING(SUM(F4:L4)*$N$1,1)</f>
        <v>14</v>
      </c>
      <c r="O4" s="306">
        <f>CEILING(SUM(F4:L4)*$O$1,1)</f>
        <v>4</v>
      </c>
      <c r="P4" s="494">
        <v>380</v>
      </c>
      <c r="Q4" s="494">
        <f>IF(D1='Detailed estimation'!I1,'Detailed estimation'!I24,IF(D1='Detailed estimation'!J1,'Detailed estimation'!J24,IF(D1='Detailed estimation'!K1,'Detailed estimation'!K24,IF(D1='Detailed estimation'!M1,'Detailed estimation'!M24,IF(D1='Detailed estimation'!N1,'Detailed estimation'!N24,IF(D1='Detailed estimation'!P1,'Detailed estimation'!P24,IF(D1='Detailed estimation'!Q1,'Detailed estimation'!Q24,IF(D1='Detailed estimation'!R1,'Detailed estimation'!R24,""))))))))</f>
        <v>80</v>
      </c>
      <c r="R4" s="494">
        <f>IF(D1='Detailed estimation'!I1,'Detailed estimation'!I20,IF(D1='Detailed estimation'!J1,'Detailed estimation'!J20,IF(D1='Detailed estimation'!K1,'Detailed estimation'!K20,IF(D1='Detailed estimation'!M1,'Detailed estimation'!M20,IF(D1='Detailed estimation'!N1,'Detailed estimation'!N20,IF(D1='Detailed estimation'!P1,'Detailed estimation'!P20,IF(D1='Detailed estimation'!Q1,'Detailed estimation'!Q20,IF(D1='Detailed estimation'!R1,'Detailed estimation'!R20,""))))))))</f>
        <v>425</v>
      </c>
      <c r="S4" s="309"/>
      <c r="T4" s="310"/>
    </row>
    <row r="5" spans="2:20" ht="25.5" x14ac:dyDescent="0.2">
      <c r="B5" s="104" t="str">
        <f>IF(Feature_Plan!E12="","",Feature_Plan!E12)</f>
        <v>eCS Algo</v>
      </c>
      <c r="C5" s="105" t="str">
        <f>IF(Feature_Plan!F12="","",Feature_Plan!F12)</f>
        <v/>
      </c>
      <c r="D5" s="105" t="str">
        <f>IF(Feature_Plan!G12="","",Feature_Plan!G12)</f>
        <v>&gt; Acceleration evaluation
&gt; Crash signal evaluation</v>
      </c>
      <c r="E5" s="72"/>
      <c r="F5" s="302">
        <f>_xlfn.IFNA(IF(VLOOKUP(CONCATENATE($B5,"\",F$1),'Detailed estimation'!$C$30:$R$1176,$E$1,0)=0,"",VLOOKUP(CONCATENATE($B5,"\",F$1),'Detailed estimation'!$C$30:$R$1176,$E$1,0)),"")</f>
        <v>74</v>
      </c>
      <c r="G5" s="302">
        <f>_xlfn.IFNA(IF(VLOOKUP(CONCATENATE($B5,"\",G$1),'Detailed estimation'!$C$30:$R$1176,$E$1,0)=0,"",VLOOKUP(CONCATENATE($B5,"\",G$1),'Detailed estimation'!$C$30:$R$1176,$E$1,0)),"")</f>
        <v>217</v>
      </c>
      <c r="H5" s="302" t="str">
        <f>_xlfn.IFNA(IF(VLOOKUP(CONCATENATE($B5,"\",H$1),'Detailed estimation'!$C$30:$R$1176,$E$1,0)=0,"",VLOOKUP(CONCATENATE($B5,"\",H$1),'Detailed estimation'!$C$30:$R$1176,$E$1,0)),"")</f>
        <v/>
      </c>
      <c r="I5" s="302" t="str">
        <f>_xlfn.IFNA(IF(VLOOKUP(CONCATENATE($B5,"\",I$1),'Detailed estimation'!$C$30:$R$1176,$E$1,0)=0,"",VLOOKUP(CONCATENATE($B5,"\",I$1),'Detailed estimation'!$C$30:$R$1176,$E$1,0)),"")</f>
        <v/>
      </c>
      <c r="J5" s="302">
        <f>_xlfn.IFNA(IF(VLOOKUP(CONCATENATE($B5,"\",J$1),'Detailed estimation'!$C$30:$R$1176,$E$1,0)=0,"",VLOOKUP(CONCATENATE($B5,"\",J$1),'Detailed estimation'!$C$30:$R$1176,$E$1,0)),"")</f>
        <v>166</v>
      </c>
      <c r="K5" s="261"/>
      <c r="L5" s="261"/>
      <c r="M5" s="504"/>
      <c r="N5" s="261">
        <f t="shared" ref="N5:N45" si="0">CEILING(SUM(F5:L5)*$N$1,1)</f>
        <v>92</v>
      </c>
      <c r="O5" s="261">
        <f>CEILING(SUM(F5:L5)*$O$1,1)</f>
        <v>23</v>
      </c>
      <c r="P5" s="494"/>
      <c r="Q5" s="494"/>
      <c r="R5" s="494"/>
      <c r="S5" s="86"/>
      <c r="T5" s="69"/>
    </row>
    <row r="6" spans="2:20" ht="25.5" x14ac:dyDescent="0.2">
      <c r="B6" s="104" t="str">
        <f>IF(Feature_Plan!E13="","",Feature_Plan!E13)</f>
        <v>Solenoid control</v>
      </c>
      <c r="C6" s="105" t="str">
        <f>IF(Feature_Plan!F13="","",Feature_Plan!F13)</f>
        <v/>
      </c>
      <c r="D6" s="105" t="str">
        <f>IF(Feature_Plan!G13="","",Feature_Plan!G13)</f>
        <v>&gt; Lock/Unlock implementation
&gt; Lock/Unlock counters</v>
      </c>
      <c r="E6" s="72"/>
      <c r="F6" s="302">
        <f>_xlfn.IFNA(IF(VLOOKUP(CONCATENATE($B6,"\",F$1),'Detailed estimation'!$C$30:$R$1176,$E$1,0)=0,"",VLOOKUP(CONCATENATE($B6,"\",F$1),'Detailed estimation'!$C$30:$R$1176,$E$1,0)),"")</f>
        <v>55</v>
      </c>
      <c r="G6" s="302">
        <f>_xlfn.IFNA(IF(VLOOKUP(CONCATENATE($B6,"\",G$1),'Detailed estimation'!$C$30:$R$1176,$E$1,0)=0,"",VLOOKUP(CONCATENATE($B6,"\",G$1),'Detailed estimation'!$C$30:$R$1176,$E$1,0)),"")</f>
        <v>148</v>
      </c>
      <c r="H6" s="302" t="str">
        <f>_xlfn.IFNA(IF(VLOOKUP(CONCATENATE($B6,"\",H$1),'Detailed estimation'!$C$30:$R$1176,$E$1,0)=0,"",VLOOKUP(CONCATENATE($B6,"\",H$1),'Detailed estimation'!$C$30:$R$1176,$E$1,0)),"")</f>
        <v/>
      </c>
      <c r="I6" s="302" t="str">
        <f>_xlfn.IFNA(IF(VLOOKUP(CONCATENATE($B6,"\",I$1),'Detailed estimation'!$C$30:$R$1176,$E$1,0)=0,"",VLOOKUP(CONCATENATE($B6,"\",I$1),'Detailed estimation'!$C$30:$R$1176,$E$1,0)),"")</f>
        <v/>
      </c>
      <c r="J6" s="302">
        <f>_xlfn.IFNA(IF(VLOOKUP(CONCATENATE($B6,"\",J$1),'Detailed estimation'!$C$30:$R$1176,$E$1,0)=0,"",VLOOKUP(CONCATENATE($B6,"\",J$1),'Detailed estimation'!$C$30:$R$1176,$E$1,0)),"")</f>
        <v>114</v>
      </c>
      <c r="K6" s="261"/>
      <c r="L6" s="261"/>
      <c r="M6" s="504"/>
      <c r="N6" s="261">
        <f t="shared" si="0"/>
        <v>64</v>
      </c>
      <c r="O6" s="261">
        <f t="shared" ref="O6:O45" si="1">CEILING(SUM(F6:L6)*$O$1,1)</f>
        <v>16</v>
      </c>
      <c r="P6" s="494"/>
      <c r="Q6" s="494"/>
      <c r="R6" s="494"/>
      <c r="S6" s="86"/>
      <c r="T6" s="69"/>
    </row>
    <row r="7" spans="2:20" x14ac:dyDescent="0.2">
      <c r="B7" s="104" t="str">
        <f>IF(Feature_Plan!E14="","",Feature_Plan!E14)</f>
        <v>Solenoid Diagnostic</v>
      </c>
      <c r="C7" s="105" t="str">
        <f>IF(Feature_Plan!F14="","",Feature_Plan!F14)</f>
        <v/>
      </c>
      <c r="D7" s="105" t="str">
        <f>IF(Feature_Plan!G14="","",Feature_Plan!G14)</f>
        <v>&gt; Failure detection mechanism for solenoid</v>
      </c>
      <c r="E7" s="72"/>
      <c r="F7" s="302">
        <f>_xlfn.IFNA(IF(VLOOKUP(CONCATENATE($B7,"\",F$1),'Detailed estimation'!$C$30:$R$1176,$E$1,0)=0,"",VLOOKUP(CONCATENATE($B7,"\",F$1),'Detailed estimation'!$C$30:$R$1176,$E$1,0)),"")</f>
        <v>65</v>
      </c>
      <c r="G7" s="302">
        <f>_xlfn.IFNA(IF(VLOOKUP(CONCATENATE($B7,"\",G$1),'Detailed estimation'!$C$30:$R$1176,$E$1,0)=0,"",VLOOKUP(CONCATENATE($B7,"\",G$1),'Detailed estimation'!$C$30:$R$1176,$E$1,0)),"")</f>
        <v>189</v>
      </c>
      <c r="H7" s="302" t="str">
        <f>_xlfn.IFNA(IF(VLOOKUP(CONCATENATE($B7,"\",H$1),'Detailed estimation'!$C$30:$R$1176,$E$1,0)=0,"",VLOOKUP(CONCATENATE($B7,"\",H$1),'Detailed estimation'!$C$30:$R$1176,$E$1,0)),"")</f>
        <v/>
      </c>
      <c r="I7" s="302" t="str">
        <f>_xlfn.IFNA(IF(VLOOKUP(CONCATENATE($B7,"\",I$1),'Detailed estimation'!$C$30:$R$1176,$E$1,0)=0,"",VLOOKUP(CONCATENATE($B7,"\",I$1),'Detailed estimation'!$C$30:$R$1176,$E$1,0)),"")</f>
        <v/>
      </c>
      <c r="J7" s="302">
        <f>_xlfn.IFNA(IF(VLOOKUP(CONCATENATE($B7,"\",J$1),'Detailed estimation'!$C$30:$R$1176,$E$1,0)=0,"",VLOOKUP(CONCATENATE($B7,"\",J$1),'Detailed estimation'!$C$30:$R$1176,$E$1,0)),"")</f>
        <v>146</v>
      </c>
      <c r="K7" s="261"/>
      <c r="L7" s="261"/>
      <c r="M7" s="504"/>
      <c r="N7" s="261">
        <f t="shared" si="0"/>
        <v>80</v>
      </c>
      <c r="O7" s="261">
        <f t="shared" si="1"/>
        <v>20</v>
      </c>
      <c r="P7" s="494"/>
      <c r="Q7" s="494"/>
      <c r="R7" s="494"/>
      <c r="S7" s="86"/>
      <c r="T7" s="69"/>
    </row>
    <row r="8" spans="2:20" ht="25.5" x14ac:dyDescent="0.2">
      <c r="B8" s="104" t="str">
        <f>IF(Feature_Plan!E15="","",Feature_Plan!E15)</f>
        <v>Wake-up by wire</v>
      </c>
      <c r="C8" s="105" t="str">
        <f>IF(Feature_Plan!F15="","",Feature_Plan!F15)</f>
        <v>Buckle+SBR</v>
      </c>
      <c r="D8" s="105" t="str">
        <f>IF(Feature_Plan!G15="","",Feature_Plan!G15)</f>
        <v>&gt; Wake-up/Sleep strategy
&gt; Compute seat occupancy information</v>
      </c>
      <c r="E8" s="72"/>
      <c r="F8" s="302">
        <f>_xlfn.IFNA(IF(VLOOKUP(CONCATENATE($B8,"\",F$1),'Detailed estimation'!$C$30:$R$1176,$E$1,0)=0,"",VLOOKUP(CONCATENATE($B8,"\",F$1),'Detailed estimation'!$C$30:$R$1176,$E$1,0)),"")</f>
        <v>81</v>
      </c>
      <c r="G8" s="302">
        <f>_xlfn.IFNA(IF(VLOOKUP(CONCATENATE($B8,"\",G$1),'Detailed estimation'!$C$30:$R$1176,$E$1,0)=0,"",VLOOKUP(CONCATENATE($B8,"\",G$1),'Detailed estimation'!$C$30:$R$1176,$E$1,0)),"")</f>
        <v>244</v>
      </c>
      <c r="H8" s="302" t="str">
        <f>_xlfn.IFNA(IF(VLOOKUP(CONCATENATE($B8,"\",H$1),'Detailed estimation'!$C$30:$R$1176,$E$1,0)=0,"",VLOOKUP(CONCATENATE($B8,"\",H$1),'Detailed estimation'!$C$30:$R$1176,$E$1,0)),"")</f>
        <v/>
      </c>
      <c r="I8" s="302" t="str">
        <f>_xlfn.IFNA(IF(VLOOKUP(CONCATENATE($B8,"\",I$1),'Detailed estimation'!$C$30:$R$1176,$E$1,0)=0,"",VLOOKUP(CONCATENATE($B8,"\",I$1),'Detailed estimation'!$C$30:$R$1176,$E$1,0)),"")</f>
        <v/>
      </c>
      <c r="J8" s="302">
        <f>_xlfn.IFNA(IF(VLOOKUP(CONCATENATE($B8,"\",J$1),'Detailed estimation'!$C$30:$R$1176,$E$1,0)=0,"",VLOOKUP(CONCATENATE($B8,"\",J$1),'Detailed estimation'!$C$30:$R$1176,$E$1,0)),"")</f>
        <v>186</v>
      </c>
      <c r="K8" s="261"/>
      <c r="L8" s="261"/>
      <c r="M8" s="504"/>
      <c r="N8" s="261">
        <f t="shared" si="0"/>
        <v>103</v>
      </c>
      <c r="O8" s="261">
        <f t="shared" si="1"/>
        <v>26</v>
      </c>
      <c r="P8" s="494"/>
      <c r="Q8" s="494"/>
      <c r="R8" s="494"/>
      <c r="S8" s="86"/>
      <c r="T8" s="69"/>
    </row>
    <row r="9" spans="2:20" x14ac:dyDescent="0.2">
      <c r="B9" s="104" t="str">
        <f>IF(Feature_Plan!E16="","",Feature_Plan!E16)</f>
        <v>Bootloader</v>
      </c>
      <c r="C9" s="105" t="str">
        <f>IF(Feature_Plan!F16="","",Feature_Plan!F16)</f>
        <v/>
      </c>
      <c r="D9" s="105" t="str">
        <f>IF(Feature_Plan!G16="","",Feature_Plan!G16)</f>
        <v/>
      </c>
      <c r="E9" s="72"/>
      <c r="F9" s="302" t="str">
        <f>_xlfn.IFNA(IF(VLOOKUP(CONCATENATE($B9,"\",F$1),'Detailed estimation'!$C$30:$R$1176,$E$1,0)=0,"",VLOOKUP(CONCATENATE($B9,"\",F$1),'Detailed estimation'!$C$30:$R$1176,$E$1,0)),"")</f>
        <v/>
      </c>
      <c r="G9" s="302" t="str">
        <f>_xlfn.IFNA(IF(VLOOKUP(CONCATENATE($B9,"\",G$1),'Detailed estimation'!$C$30:$R$1176,$E$1,0)=0,"",VLOOKUP(CONCATENATE($B9,"\",G$1),'Detailed estimation'!$C$30:$R$1176,$E$1,0)),"")</f>
        <v/>
      </c>
      <c r="H9" s="302" t="str">
        <f>_xlfn.IFNA(IF(VLOOKUP(CONCATENATE($B9,"\",H$1),'Detailed estimation'!$C$30:$R$1176,$E$1,0)=0,"",VLOOKUP(CONCATENATE($B9,"\",H$1),'Detailed estimation'!$C$30:$R$1176,$E$1,0)),"")</f>
        <v/>
      </c>
      <c r="I9" s="302" t="str">
        <f>_xlfn.IFNA(IF(VLOOKUP(CONCATENATE($B9,"\",I$1),'Detailed estimation'!$C$30:$R$1176,$E$1,0)=0,"",VLOOKUP(CONCATENATE($B9,"\",I$1),'Detailed estimation'!$C$30:$R$1176,$E$1,0)),"")</f>
        <v/>
      </c>
      <c r="J9" s="302" t="str">
        <f>_xlfn.IFNA(IF(VLOOKUP(CONCATENATE($B9,"\",J$1),'Detailed estimation'!$C$30:$R$1176,$E$1,0)=0,"",VLOOKUP(CONCATENATE($B9,"\",J$1),'Detailed estimation'!$C$30:$R$1176,$E$1,0)),"")</f>
        <v/>
      </c>
      <c r="K9" s="261"/>
      <c r="L9" s="261"/>
      <c r="M9" s="504"/>
      <c r="N9" s="261">
        <f t="shared" si="0"/>
        <v>0</v>
      </c>
      <c r="O9" s="261">
        <f t="shared" si="1"/>
        <v>0</v>
      </c>
      <c r="P9" s="494"/>
      <c r="Q9" s="494"/>
      <c r="R9" s="494"/>
      <c r="S9" s="86"/>
      <c r="T9" s="69"/>
    </row>
    <row r="10" spans="2:20" ht="51" x14ac:dyDescent="0.2">
      <c r="B10" s="104" t="str">
        <f>IF(Feature_Plan!E17="","",Feature_Plan!E17)</f>
        <v>COM Matrix integration</v>
      </c>
      <c r="C10" s="105" t="str">
        <f>IF(Feature_Plan!F17="","",Feature_Plan!F17)</f>
        <v/>
      </c>
      <c r="D10" s="105" t="str">
        <f>IF(Feature_Plan!G17="","",Feature_Plan!G17)</f>
        <v>&gt; OEM arxml / com matrix integration
&gt; eCS status information based on the com matrix
&gt; SBR &amp; Buckle Status</v>
      </c>
      <c r="E10" s="72"/>
      <c r="F10" s="302">
        <f>_xlfn.IFNA(IF(VLOOKUP(CONCATENATE($B10,"\",F$1),'Detailed estimation'!$C$30:$R$1176,$E$1,0)=0,"",VLOOKUP(CONCATENATE($B10,"\",F$1),'Detailed estimation'!$C$30:$R$1176,$E$1,0)),"")</f>
        <v>140</v>
      </c>
      <c r="G10" s="302">
        <f>_xlfn.IFNA(IF(VLOOKUP(CONCATENATE($B10,"\",G$1),'Detailed estimation'!$C$30:$R$1176,$E$1,0)=0,"",VLOOKUP(CONCATENATE($B10,"\",G$1),'Detailed estimation'!$C$30:$R$1176,$E$1,0)),"")</f>
        <v>420</v>
      </c>
      <c r="H10" s="302" t="str">
        <f>_xlfn.IFNA(IF(VLOOKUP(CONCATENATE($B10,"\",H$1),'Detailed estimation'!$C$30:$R$1176,$E$1,0)=0,"",VLOOKUP(CONCATENATE($B10,"\",H$1),'Detailed estimation'!$C$30:$R$1176,$E$1,0)),"")</f>
        <v/>
      </c>
      <c r="I10" s="302" t="str">
        <f>_xlfn.IFNA(IF(VLOOKUP(CONCATENATE($B10,"\",I$1),'Detailed estimation'!$C$30:$R$1176,$E$1,0)=0,"",VLOOKUP(CONCATENATE($B10,"\",I$1),'Detailed estimation'!$C$30:$R$1176,$E$1,0)),"")</f>
        <v/>
      </c>
      <c r="J10" s="302">
        <f>_xlfn.IFNA(IF(VLOOKUP(CONCATENATE($B10,"\",J$1),'Detailed estimation'!$C$30:$R$1176,$E$1,0)=0,"",VLOOKUP(CONCATENATE($B10,"\",J$1),'Detailed estimation'!$C$30:$R$1176,$E$1,0)),"")</f>
        <v>324</v>
      </c>
      <c r="K10" s="261"/>
      <c r="L10" s="261"/>
      <c r="M10" s="504"/>
      <c r="N10" s="261">
        <f t="shared" si="0"/>
        <v>177</v>
      </c>
      <c r="O10" s="261">
        <f t="shared" si="1"/>
        <v>45</v>
      </c>
      <c r="P10" s="494"/>
      <c r="Q10" s="494"/>
      <c r="R10" s="494"/>
      <c r="S10" s="86"/>
      <c r="T10" s="69"/>
    </row>
    <row r="11" spans="2:20" ht="25.5" x14ac:dyDescent="0.2">
      <c r="B11" s="104" t="str">
        <f>IF(Feature_Plan!E18="","",Feature_Plan!E18)</f>
        <v>CAN Stack</v>
      </c>
      <c r="C11" s="105" t="str">
        <f>IF(Feature_Plan!F18="","",Feature_Plan!F18)</f>
        <v/>
      </c>
      <c r="D11" s="105" t="str">
        <f>IF(Feature_Plan!G18="","",Feature_Plan!G18)</f>
        <v>Implementation according to Autosar 4.3 CAN FD specification.</v>
      </c>
      <c r="E11" s="72"/>
      <c r="F11" s="302">
        <f>_xlfn.IFNA(IF(VLOOKUP(CONCATENATE($B11,"\",F$1),'Detailed estimation'!$C$30:$R$1176,$E$1,0)=0,"",VLOOKUP(CONCATENATE($B11,"\",F$1),'Detailed estimation'!$C$30:$R$1176,$E$1,0)),"")</f>
        <v>58</v>
      </c>
      <c r="G11" s="302">
        <f>_xlfn.IFNA(IF(VLOOKUP(CONCATENATE($B11,"\",G$1),'Detailed estimation'!$C$30:$R$1176,$E$1,0)=0,"",VLOOKUP(CONCATENATE($B11,"\",G$1),'Detailed estimation'!$C$30:$R$1176,$E$1,0)),"")</f>
        <v>162</v>
      </c>
      <c r="H11" s="302" t="str">
        <f>_xlfn.IFNA(IF(VLOOKUP(CONCATENATE($B11,"\",H$1),'Detailed estimation'!$C$30:$R$1176,$E$1,0)=0,"",VLOOKUP(CONCATENATE($B11,"\",H$1),'Detailed estimation'!$C$30:$R$1176,$E$1,0)),"")</f>
        <v/>
      </c>
      <c r="I11" s="302" t="str">
        <f>_xlfn.IFNA(IF(VLOOKUP(CONCATENATE($B11,"\",I$1),'Detailed estimation'!$C$30:$R$1176,$E$1,0)=0,"",VLOOKUP(CONCATENATE($B11,"\",I$1),'Detailed estimation'!$C$30:$R$1176,$E$1,0)),"")</f>
        <v/>
      </c>
      <c r="J11" s="302">
        <f>_xlfn.IFNA(IF(VLOOKUP(CONCATENATE($B11,"\",J$1),'Detailed estimation'!$C$30:$R$1176,$E$1,0)=0,"",VLOOKUP(CONCATENATE($B11,"\",J$1),'Detailed estimation'!$C$30:$R$1176,$E$1,0)),"")</f>
        <v>126</v>
      </c>
      <c r="K11" s="385"/>
      <c r="L11" s="385"/>
      <c r="M11" s="504"/>
      <c r="N11" s="261">
        <f t="shared" si="0"/>
        <v>70</v>
      </c>
      <c r="O11" s="261">
        <f t="shared" si="1"/>
        <v>18</v>
      </c>
      <c r="P11" s="494"/>
      <c r="Q11" s="494"/>
      <c r="R11" s="494"/>
      <c r="S11" s="302"/>
      <c r="T11" s="69"/>
    </row>
    <row r="12" spans="2:20" x14ac:dyDescent="0.2">
      <c r="B12" s="104" t="str">
        <f>IF(Feature_Plan!E19="","",Feature_Plan!E19)</f>
        <v>Network Management</v>
      </c>
      <c r="C12" s="105" t="str">
        <f>IF(Feature_Plan!F19="","",Feature_Plan!F19)</f>
        <v/>
      </c>
      <c r="D12" s="105" t="str">
        <f>IF(Feature_Plan!G19="","",Feature_Plan!G19)</f>
        <v/>
      </c>
      <c r="E12" s="72"/>
      <c r="F12" s="302">
        <f>_xlfn.IFNA(IF(VLOOKUP(CONCATENATE($B12,"\",F$1),'Detailed estimation'!$C$30:$R$1176,$E$1,0)=0,"",VLOOKUP(CONCATENATE($B12,"\",F$1),'Detailed estimation'!$C$30:$R$1176,$E$1,0)),"")</f>
        <v>100</v>
      </c>
      <c r="G12" s="302">
        <f>_xlfn.IFNA(IF(VLOOKUP(CONCATENATE($B12,"\",G$1),'Detailed estimation'!$C$30:$R$1176,$E$1,0)=0,"",VLOOKUP(CONCATENATE($B12,"\",G$1),'Detailed estimation'!$C$30:$R$1176,$E$1,0)),"")</f>
        <v>297</v>
      </c>
      <c r="H12" s="302" t="str">
        <f>_xlfn.IFNA(IF(VLOOKUP(CONCATENATE($B12,"\",H$1),'Detailed estimation'!$C$30:$R$1176,$E$1,0)=0,"",VLOOKUP(CONCATENATE($B12,"\",H$1),'Detailed estimation'!$C$30:$R$1176,$E$1,0)),"")</f>
        <v/>
      </c>
      <c r="I12" s="302" t="str">
        <f>_xlfn.IFNA(IF(VLOOKUP(CONCATENATE($B12,"\",I$1),'Detailed estimation'!$C$30:$R$1176,$E$1,0)=0,"",VLOOKUP(CONCATENATE($B12,"\",I$1),'Detailed estimation'!$C$30:$R$1176,$E$1,0)),"")</f>
        <v/>
      </c>
      <c r="J12" s="302">
        <f>_xlfn.IFNA(IF(VLOOKUP(CONCATENATE($B12,"\",J$1),'Detailed estimation'!$C$30:$R$1176,$E$1,0)=0,"",VLOOKUP(CONCATENATE($B12,"\",J$1),'Detailed estimation'!$C$30:$R$1176,$E$1,0)),"")</f>
        <v>231</v>
      </c>
      <c r="K12" s="385"/>
      <c r="L12" s="385"/>
      <c r="M12" s="504"/>
      <c r="N12" s="261">
        <f t="shared" si="0"/>
        <v>126</v>
      </c>
      <c r="O12" s="261">
        <f t="shared" si="1"/>
        <v>32</v>
      </c>
      <c r="P12" s="494"/>
      <c r="Q12" s="494"/>
      <c r="R12" s="494"/>
      <c r="S12" s="86"/>
      <c r="T12" s="69"/>
    </row>
    <row r="13" spans="2:20" ht="25.5" x14ac:dyDescent="0.2">
      <c r="B13" s="104" t="str">
        <f>IF(Feature_Plan!E20="","",Feature_Plan!E20)</f>
        <v>AUTOSAR &amp; OS</v>
      </c>
      <c r="C13" s="105" t="str">
        <f>IF(Feature_Plan!F20="","",Feature_Plan!F20)</f>
        <v/>
      </c>
      <c r="D13" s="105" t="str">
        <f>IF(Feature_Plan!G20="","",Feature_Plan!G20)</f>
        <v>Implementation according to Autosar 4.3 specification.</v>
      </c>
      <c r="E13" s="72"/>
      <c r="F13" s="302">
        <f>_xlfn.IFNA(IF(VLOOKUP(CONCATENATE($B13,"\",F$1),'Detailed estimation'!$C$30:$R$1176,$E$1,0)=0,"",VLOOKUP(CONCATENATE($B13,"\",F$1),'Detailed estimation'!$C$30:$R$1176,$E$1,0)),"")</f>
        <v>210</v>
      </c>
      <c r="G13" s="302">
        <f>_xlfn.IFNA(IF(VLOOKUP(CONCATENATE($B13,"\",G$1),'Detailed estimation'!$C$30:$R$1176,$E$1,0)=0,"",VLOOKUP(CONCATENATE($B13,"\",G$1),'Detailed estimation'!$C$30:$R$1176,$E$1,0)),"")</f>
        <v>660</v>
      </c>
      <c r="H13" s="302" t="str">
        <f>_xlfn.IFNA(IF(VLOOKUP(CONCATENATE($B13,"\",H$1),'Detailed estimation'!$C$30:$R$1176,$E$1,0)=0,"",VLOOKUP(CONCATENATE($B13,"\",H$1),'Detailed estimation'!$C$30:$R$1176,$E$1,0)),"")</f>
        <v/>
      </c>
      <c r="I13" s="302" t="str">
        <f>_xlfn.IFNA(IF(VLOOKUP(CONCATENATE($B13,"\",I$1),'Detailed estimation'!$C$30:$R$1176,$E$1,0)=0,"",VLOOKUP(CONCATENATE($B13,"\",I$1),'Detailed estimation'!$C$30:$R$1176,$E$1,0)),"")</f>
        <v/>
      </c>
      <c r="J13" s="302">
        <f>_xlfn.IFNA(IF(VLOOKUP(CONCATENATE($B13,"\",J$1),'Detailed estimation'!$C$30:$R$1176,$E$1,0)=0,"",VLOOKUP(CONCATENATE($B13,"\",J$1),'Detailed estimation'!$C$30:$R$1176,$E$1,0)),"")</f>
        <v>510</v>
      </c>
      <c r="K13" s="385"/>
      <c r="L13" s="385"/>
      <c r="M13" s="504"/>
      <c r="N13" s="261">
        <f t="shared" si="0"/>
        <v>276</v>
      </c>
      <c r="O13" s="261">
        <f t="shared" si="1"/>
        <v>69</v>
      </c>
      <c r="P13" s="494"/>
      <c r="Q13" s="494"/>
      <c r="R13" s="494"/>
      <c r="S13" s="86"/>
      <c r="T13" s="69"/>
    </row>
    <row r="14" spans="2:20" x14ac:dyDescent="0.2">
      <c r="B14" s="104" t="str">
        <f>IF(Feature_Plan!E21="","",Feature_Plan!E21)</f>
        <v>Self-Tests</v>
      </c>
      <c r="C14" s="105" t="str">
        <f>IF(Feature_Plan!F21="","",Feature_Plan!F21)</f>
        <v/>
      </c>
      <c r="D14" s="105" t="str">
        <f>IF(Feature_Plan!G21="","",Feature_Plan!G21)</f>
        <v/>
      </c>
      <c r="E14" s="72"/>
      <c r="F14" s="302">
        <f>_xlfn.IFNA(IF(VLOOKUP(CONCATENATE($B14,"\",F$1),'Detailed estimation'!$C$30:$R$1176,$E$1,0)=0,"",VLOOKUP(CONCATENATE($B14,"\",F$1),'Detailed estimation'!$C$30:$R$1176,$E$1,0)),"")</f>
        <v>192</v>
      </c>
      <c r="G14" s="302">
        <f>_xlfn.IFNA(IF(VLOOKUP(CONCATENATE($B14,"\",G$1),'Detailed estimation'!$C$30:$R$1176,$E$1,0)=0,"",VLOOKUP(CONCATENATE($B14,"\",G$1),'Detailed estimation'!$C$30:$R$1176,$E$1,0)),"")</f>
        <v>594</v>
      </c>
      <c r="H14" s="302" t="str">
        <f>_xlfn.IFNA(IF(VLOOKUP(CONCATENATE($B14,"\",H$1),'Detailed estimation'!$C$30:$R$1176,$E$1,0)=0,"",VLOOKUP(CONCATENATE($B14,"\",H$1),'Detailed estimation'!$C$30:$R$1176,$E$1,0)),"")</f>
        <v/>
      </c>
      <c r="I14" s="302" t="str">
        <f>_xlfn.IFNA(IF(VLOOKUP(CONCATENATE($B14,"\",I$1),'Detailed estimation'!$C$30:$R$1176,$E$1,0)=0,"",VLOOKUP(CONCATENATE($B14,"\",I$1),'Detailed estimation'!$C$30:$R$1176,$E$1,0)),"")</f>
        <v/>
      </c>
      <c r="J14" s="302">
        <f>_xlfn.IFNA(IF(VLOOKUP(CONCATENATE($B14,"\",J$1),'Detailed estimation'!$C$30:$R$1176,$E$1,0)=0,"",VLOOKUP(CONCATENATE($B14,"\",J$1),'Detailed estimation'!$C$30:$R$1176,$E$1,0)),"")</f>
        <v>460</v>
      </c>
      <c r="K14" s="385"/>
      <c r="L14" s="385"/>
      <c r="M14" s="504"/>
      <c r="N14" s="261">
        <f t="shared" si="0"/>
        <v>250</v>
      </c>
      <c r="O14" s="261">
        <f t="shared" si="1"/>
        <v>63</v>
      </c>
      <c r="P14" s="494"/>
      <c r="Q14" s="494"/>
      <c r="R14" s="494"/>
      <c r="S14" s="86"/>
      <c r="T14" s="69"/>
    </row>
    <row r="15" spans="2:20" x14ac:dyDescent="0.2">
      <c r="B15" s="104" t="str">
        <f>IF(Feature_Plan!E22="","",Feature_Plan!E22)</f>
        <v>ECU Fault Detection</v>
      </c>
      <c r="C15" s="105" t="str">
        <f>IF(Feature_Plan!F22="","",Feature_Plan!F22)</f>
        <v/>
      </c>
      <c r="D15" s="105" t="str">
        <f>IF(Feature_Plan!G22="","",Feature_Plan!G22)</f>
        <v>Fault handling</v>
      </c>
      <c r="E15" s="72"/>
      <c r="F15" s="302">
        <f>_xlfn.IFNA(IF(VLOOKUP(CONCATENATE($B15,"\",F$1),'Detailed estimation'!$C$30:$R$1176,$E$1,0)=0,"",VLOOKUP(CONCATENATE($B15,"\",F$1),'Detailed estimation'!$C$30:$R$1176,$E$1,0)),"")</f>
        <v>126</v>
      </c>
      <c r="G15" s="302">
        <f>_xlfn.IFNA(IF(VLOOKUP(CONCATENATE($B15,"\",G$1),'Detailed estimation'!$C$30:$R$1176,$E$1,0)=0,"",VLOOKUP(CONCATENATE($B15,"\",G$1),'Detailed estimation'!$C$30:$R$1176,$E$1,0)),"")</f>
        <v>396</v>
      </c>
      <c r="H15" s="302" t="str">
        <f>_xlfn.IFNA(IF(VLOOKUP(CONCATENATE($B15,"\",H$1),'Detailed estimation'!$C$30:$R$1176,$E$1,0)=0,"",VLOOKUP(CONCATENATE($B15,"\",H$1),'Detailed estimation'!$C$30:$R$1176,$E$1,0)),"")</f>
        <v/>
      </c>
      <c r="I15" s="302" t="str">
        <f>_xlfn.IFNA(IF(VLOOKUP(CONCATENATE($B15,"\",I$1),'Detailed estimation'!$C$30:$R$1176,$E$1,0)=0,"",VLOOKUP(CONCATENATE($B15,"\",I$1),'Detailed estimation'!$C$30:$R$1176,$E$1,0)),"")</f>
        <v/>
      </c>
      <c r="J15" s="302">
        <f>_xlfn.IFNA(IF(VLOOKUP(CONCATENATE($B15,"\",J$1),'Detailed estimation'!$C$30:$R$1176,$E$1,0)=0,"",VLOOKUP(CONCATENATE($B15,"\",J$1),'Detailed estimation'!$C$30:$R$1176,$E$1,0)),"")</f>
        <v>306</v>
      </c>
      <c r="K15" s="385"/>
      <c r="L15" s="385"/>
      <c r="M15" s="504"/>
      <c r="N15" s="261">
        <f t="shared" si="0"/>
        <v>166</v>
      </c>
      <c r="O15" s="261">
        <f t="shared" si="1"/>
        <v>42</v>
      </c>
      <c r="P15" s="494"/>
      <c r="Q15" s="494"/>
      <c r="R15" s="494"/>
      <c r="S15" s="86"/>
      <c r="T15" s="69"/>
    </row>
    <row r="16" spans="2:20" ht="51" x14ac:dyDescent="0.2">
      <c r="B16" s="104" t="str">
        <f>IF(Feature_Plan!E23="","",Feature_Plan!E23)</f>
        <v>ECU-External Specific Diag</v>
      </c>
      <c r="C16" s="105" t="str">
        <f>IF(Feature_Plan!F23="","",Feature_Plan!F23)</f>
        <v/>
      </c>
      <c r="D16" s="105" t="str">
        <f>IF(Feature_Plan!G23="","",Feature_Plan!G23)</f>
        <v>(UDS)
&gt; eCS specific diag services
&gt; Identifikation
&gt; Messwerte</v>
      </c>
      <c r="E16" s="72"/>
      <c r="F16" s="302" t="str">
        <f>_xlfn.IFNA(IF(VLOOKUP(CONCATENATE($B16,"\",F$1),'Detailed estimation'!$C$30:$R$1176,$E$1,0)=0,"",VLOOKUP(CONCATENATE($B16,"\",F$1),'Detailed estimation'!$C$30:$R$1176,$E$1,0)),"")</f>
        <v/>
      </c>
      <c r="G16" s="302" t="str">
        <f>_xlfn.IFNA(IF(VLOOKUP(CONCATENATE($B16,"\",G$1),'Detailed estimation'!$C$30:$R$1176,$E$1,0)=0,"",VLOOKUP(CONCATENATE($B16,"\",G$1),'Detailed estimation'!$C$30:$R$1176,$E$1,0)),"")</f>
        <v/>
      </c>
      <c r="H16" s="302" t="str">
        <f>_xlfn.IFNA(IF(VLOOKUP(CONCATENATE($B16,"\",H$1),'Detailed estimation'!$C$30:$R$1176,$E$1,0)=0,"",VLOOKUP(CONCATENATE($B16,"\",H$1),'Detailed estimation'!$C$30:$R$1176,$E$1,0)),"")</f>
        <v/>
      </c>
      <c r="I16" s="302" t="str">
        <f>_xlfn.IFNA(IF(VLOOKUP(CONCATENATE($B16,"\",I$1),'Detailed estimation'!$C$30:$R$1176,$E$1,0)=0,"",VLOOKUP(CONCATENATE($B16,"\",I$1),'Detailed estimation'!$C$30:$R$1176,$E$1,0)),"")</f>
        <v/>
      </c>
      <c r="J16" s="302" t="str">
        <f>_xlfn.IFNA(IF(VLOOKUP(CONCATENATE($B16,"\",J$1),'Detailed estimation'!$C$30:$R$1176,$E$1,0)=0,"",VLOOKUP(CONCATENATE($B16,"\",J$1),'Detailed estimation'!$C$30:$R$1176,$E$1,0)),"")</f>
        <v/>
      </c>
      <c r="K16" s="385"/>
      <c r="L16" s="385"/>
      <c r="M16" s="504"/>
      <c r="N16" s="261">
        <f t="shared" si="0"/>
        <v>0</v>
      </c>
      <c r="O16" s="261">
        <f t="shared" si="1"/>
        <v>0</v>
      </c>
      <c r="P16" s="494"/>
      <c r="Q16" s="494"/>
      <c r="R16" s="494"/>
      <c r="S16" s="86"/>
      <c r="T16" s="69"/>
    </row>
    <row r="17" spans="2:20" ht="38.25" x14ac:dyDescent="0.2">
      <c r="B17" s="104" t="str">
        <f>IF(Feature_Plan!E24="","",Feature_Plan!E24)</f>
        <v>ECU-Internal Specific Diag</v>
      </c>
      <c r="C17" s="105" t="str">
        <f>IF(Feature_Plan!F24="","",Feature_Plan!F24)</f>
        <v/>
      </c>
      <c r="D17" s="105" t="str">
        <f>IF(Feature_Plan!G24="","",Feature_Plan!G24)</f>
        <v>(UDS)
&gt; ALV internal diagnostic services vs mem by address?</v>
      </c>
      <c r="E17" s="72"/>
      <c r="F17" s="302" t="str">
        <f>_xlfn.IFNA(IF(VLOOKUP(CONCATENATE($B17,"\",F$1),'Detailed estimation'!$C$30:$R$1176,$E$1,0)=0,"",VLOOKUP(CONCATENATE($B17,"\",F$1),'Detailed estimation'!$C$30:$R$1176,$E$1,0)),"")</f>
        <v/>
      </c>
      <c r="G17" s="302" t="str">
        <f>_xlfn.IFNA(IF(VLOOKUP(CONCATENATE($B17,"\",G$1),'Detailed estimation'!$C$30:$R$1176,$E$1,0)=0,"",VLOOKUP(CONCATENATE($B17,"\",G$1),'Detailed estimation'!$C$30:$R$1176,$E$1,0)),"")</f>
        <v/>
      </c>
      <c r="H17" s="302" t="str">
        <f>_xlfn.IFNA(IF(VLOOKUP(CONCATENATE($B17,"\",H$1),'Detailed estimation'!$C$30:$R$1176,$E$1,0)=0,"",VLOOKUP(CONCATENATE($B17,"\",H$1),'Detailed estimation'!$C$30:$R$1176,$E$1,0)),"")</f>
        <v/>
      </c>
      <c r="I17" s="302" t="str">
        <f>_xlfn.IFNA(IF(VLOOKUP(CONCATENATE($B17,"\",I$1),'Detailed estimation'!$C$30:$R$1176,$E$1,0)=0,"",VLOOKUP(CONCATENATE($B17,"\",I$1),'Detailed estimation'!$C$30:$R$1176,$E$1,0)),"")</f>
        <v/>
      </c>
      <c r="J17" s="302" t="str">
        <f>_xlfn.IFNA(IF(VLOOKUP(CONCATENATE($B17,"\",J$1),'Detailed estimation'!$C$30:$R$1176,$E$1,0)=0,"",VLOOKUP(CONCATENATE($B17,"\",J$1),'Detailed estimation'!$C$30:$R$1176,$E$1,0)),"")</f>
        <v/>
      </c>
      <c r="K17" s="385"/>
      <c r="L17" s="385"/>
      <c r="M17" s="504"/>
      <c r="N17" s="261">
        <f t="shared" si="0"/>
        <v>0</v>
      </c>
      <c r="O17" s="261">
        <f t="shared" si="1"/>
        <v>0</v>
      </c>
      <c r="P17" s="494"/>
      <c r="Q17" s="494"/>
      <c r="R17" s="494"/>
      <c r="S17" s="86"/>
      <c r="T17" s="69"/>
    </row>
    <row r="18" spans="2:20" x14ac:dyDescent="0.2">
      <c r="B18" s="104" t="str">
        <f>IF(Feature_Plan!E25="","",Feature_Plan!E25)</f>
        <v>Error mapping strategy</v>
      </c>
      <c r="C18" s="105" t="str">
        <f>IF(Feature_Plan!F25="","",Feature_Plan!F25)</f>
        <v/>
      </c>
      <c r="D18" s="105" t="str">
        <f>IF(Feature_Plan!G25="","",Feature_Plan!G25)</f>
        <v/>
      </c>
      <c r="E18" s="72"/>
      <c r="F18" s="302" t="str">
        <f>_xlfn.IFNA(IF(VLOOKUP(CONCATENATE($B18,"\",F$1),'Detailed estimation'!$C$30:$R$1176,$E$1,0)=0,"",VLOOKUP(CONCATENATE($B18,"\",F$1),'Detailed estimation'!$C$30:$R$1176,$E$1,0)),"")</f>
        <v/>
      </c>
      <c r="G18" s="302" t="str">
        <f>_xlfn.IFNA(IF(VLOOKUP(CONCATENATE($B18,"\",G$1),'Detailed estimation'!$C$30:$R$1176,$E$1,0)=0,"",VLOOKUP(CONCATENATE($B18,"\",G$1),'Detailed estimation'!$C$30:$R$1176,$E$1,0)),"")</f>
        <v/>
      </c>
      <c r="H18" s="302" t="str">
        <f>_xlfn.IFNA(IF(VLOOKUP(CONCATENATE($B18,"\",H$1),'Detailed estimation'!$C$30:$R$1176,$E$1,0)=0,"",VLOOKUP(CONCATENATE($B18,"\",H$1),'Detailed estimation'!$C$30:$R$1176,$E$1,0)),"")</f>
        <v/>
      </c>
      <c r="I18" s="302" t="str">
        <f>_xlfn.IFNA(IF(VLOOKUP(CONCATENATE($B18,"\",I$1),'Detailed estimation'!$C$30:$R$1176,$E$1,0)=0,"",VLOOKUP(CONCATENATE($B18,"\",I$1),'Detailed estimation'!$C$30:$R$1176,$E$1,0)),"")</f>
        <v/>
      </c>
      <c r="J18" s="302" t="str">
        <f>_xlfn.IFNA(IF(VLOOKUP(CONCATENATE($B18,"\",J$1),'Detailed estimation'!$C$30:$R$1176,$E$1,0)=0,"",VLOOKUP(CONCATENATE($B18,"\",J$1),'Detailed estimation'!$C$30:$R$1176,$E$1,0)),"")</f>
        <v/>
      </c>
      <c r="K18" s="385"/>
      <c r="L18" s="385"/>
      <c r="M18" s="504"/>
      <c r="N18" s="261">
        <f t="shared" si="0"/>
        <v>0</v>
      </c>
      <c r="O18" s="261">
        <f t="shared" si="1"/>
        <v>0</v>
      </c>
      <c r="P18" s="494"/>
      <c r="Q18" s="494"/>
      <c r="R18" s="494"/>
      <c r="S18" s="86"/>
      <c r="T18" s="69"/>
    </row>
    <row r="19" spans="2:20" ht="38.25" x14ac:dyDescent="0.2">
      <c r="B19" s="104" t="str">
        <f>IF(Feature_Plan!E26="","",Feature_Plan!E26)</f>
        <v>Temperature Sensor</v>
      </c>
      <c r="C19" s="105" t="str">
        <f>IF(Feature_Plan!F26="","",Feature_Plan!F26)</f>
        <v>Accuracy 
Calibration
Error detection</v>
      </c>
      <c r="D19" s="105" t="str">
        <f>IF(Feature_Plan!G26="","",Feature_Plan!G26)</f>
        <v/>
      </c>
      <c r="E19" s="72"/>
      <c r="F19" s="302">
        <f>_xlfn.IFNA(IF(VLOOKUP(CONCATENATE($B19,"\",F$1),'Detailed estimation'!$C$30:$R$1176,$E$1,0)=0,"",VLOOKUP(CONCATENATE($B19,"\",F$1),'Detailed estimation'!$C$30:$R$1176,$E$1,0)),"")</f>
        <v>16</v>
      </c>
      <c r="G19" s="302">
        <f>_xlfn.IFNA(IF(VLOOKUP(CONCATENATE($B19,"\",G$1),'Detailed estimation'!$C$30:$R$1176,$E$1,0)=0,"",VLOOKUP(CONCATENATE($B19,"\",G$1),'Detailed estimation'!$C$30:$R$1176,$E$1,0)),"")</f>
        <v>33</v>
      </c>
      <c r="H19" s="302" t="str">
        <f>_xlfn.IFNA(IF(VLOOKUP(CONCATENATE($B19,"\",H$1),'Detailed estimation'!$C$30:$R$1176,$E$1,0)=0,"",VLOOKUP(CONCATENATE($B19,"\",H$1),'Detailed estimation'!$C$30:$R$1176,$E$1,0)),"")</f>
        <v/>
      </c>
      <c r="I19" s="302" t="str">
        <f>_xlfn.IFNA(IF(VLOOKUP(CONCATENATE($B19,"\",I$1),'Detailed estimation'!$C$30:$R$1176,$E$1,0)=0,"",VLOOKUP(CONCATENATE($B19,"\",I$1),'Detailed estimation'!$C$30:$R$1176,$E$1,0)),"")</f>
        <v/>
      </c>
      <c r="J19" s="302">
        <f>_xlfn.IFNA(IF(VLOOKUP(CONCATENATE($B19,"\",J$1),'Detailed estimation'!$C$30:$R$1176,$E$1,0)=0,"",VLOOKUP(CONCATENATE($B19,"\",J$1),'Detailed estimation'!$C$30:$R$1176,$E$1,0)),"")</f>
        <v>27</v>
      </c>
      <c r="K19" s="385"/>
      <c r="L19" s="385"/>
      <c r="M19" s="504"/>
      <c r="N19" s="261">
        <f t="shared" si="0"/>
        <v>16</v>
      </c>
      <c r="O19" s="261">
        <f t="shared" si="1"/>
        <v>4</v>
      </c>
      <c r="P19" s="494"/>
      <c r="Q19" s="494"/>
      <c r="R19" s="494"/>
      <c r="S19" s="86"/>
      <c r="T19" s="69"/>
    </row>
    <row r="20" spans="2:20" x14ac:dyDescent="0.2">
      <c r="B20" s="104" t="str">
        <f>IF(Feature_Plan!E27="","",Feature_Plan!E27)</f>
        <v>Temperature adaptation</v>
      </c>
      <c r="C20" s="105" t="str">
        <f>IF(Feature_Plan!F27="","",Feature_Plan!F27)</f>
        <v/>
      </c>
      <c r="D20" s="105" t="str">
        <f>IF(Feature_Plan!G27="","",Feature_Plan!G27)</f>
        <v/>
      </c>
      <c r="E20" s="72"/>
      <c r="F20" s="302">
        <f>_xlfn.IFNA(IF(VLOOKUP(CONCATENATE($B20,"\",F$1),'Detailed estimation'!$C$30:$R$1176,$E$1,0)=0,"",VLOOKUP(CONCATENATE($B20,"\",F$1),'Detailed estimation'!$C$30:$R$1176,$E$1,0)),"")</f>
        <v>18</v>
      </c>
      <c r="G20" s="302">
        <f>_xlfn.IFNA(IF(VLOOKUP(CONCATENATE($B20,"\",G$1),'Detailed estimation'!$C$30:$R$1176,$E$1,0)=0,"",VLOOKUP(CONCATENATE($B20,"\",G$1),'Detailed estimation'!$C$30:$R$1176,$E$1,0)),"")</f>
        <v>46</v>
      </c>
      <c r="H20" s="302" t="str">
        <f>_xlfn.IFNA(IF(VLOOKUP(CONCATENATE($B20,"\",H$1),'Detailed estimation'!$C$30:$R$1176,$E$1,0)=0,"",VLOOKUP(CONCATENATE($B20,"\",H$1),'Detailed estimation'!$C$30:$R$1176,$E$1,0)),"")</f>
        <v/>
      </c>
      <c r="I20" s="302" t="str">
        <f>_xlfn.IFNA(IF(VLOOKUP(CONCATENATE($B20,"\",I$1),'Detailed estimation'!$C$30:$R$1176,$E$1,0)=0,"",VLOOKUP(CONCATENATE($B20,"\",I$1),'Detailed estimation'!$C$30:$R$1176,$E$1,0)),"")</f>
        <v/>
      </c>
      <c r="J20" s="302">
        <f>_xlfn.IFNA(IF(VLOOKUP(CONCATENATE($B20,"\",J$1),'Detailed estimation'!$C$30:$R$1176,$E$1,0)=0,"",VLOOKUP(CONCATENATE($B20,"\",J$1),'Detailed estimation'!$C$30:$R$1176,$E$1,0)),"")</f>
        <v>33</v>
      </c>
      <c r="K20" s="385"/>
      <c r="L20" s="385"/>
      <c r="M20" s="504"/>
      <c r="N20" s="261">
        <f t="shared" si="0"/>
        <v>20</v>
      </c>
      <c r="O20" s="261">
        <f t="shared" si="1"/>
        <v>5</v>
      </c>
      <c r="P20" s="494"/>
      <c r="Q20" s="494"/>
      <c r="R20" s="494"/>
      <c r="S20" s="86"/>
      <c r="T20" s="69"/>
    </row>
    <row r="21" spans="2:20" x14ac:dyDescent="0.2">
      <c r="B21" s="104" t="str">
        <f>IF(Feature_Plan!E28="","",Feature_Plan!E28)</f>
        <v>Ageing compensation</v>
      </c>
      <c r="C21" s="105" t="str">
        <f>IF(Feature_Plan!F28="","",Feature_Plan!F28)</f>
        <v/>
      </c>
      <c r="D21" s="105" t="str">
        <f>IF(Feature_Plan!G28="","",Feature_Plan!G28)</f>
        <v/>
      </c>
      <c r="E21" s="72"/>
      <c r="F21" s="302" t="str">
        <f>_xlfn.IFNA(IF(VLOOKUP(CONCATENATE($B21,"\",F$1),'Detailed estimation'!$C$30:$R$1176,$E$1,0)=0,"",VLOOKUP(CONCATENATE($B21,"\",F$1),'Detailed estimation'!$C$30:$R$1176,$E$1,0)),"")</f>
        <v/>
      </c>
      <c r="G21" s="302" t="str">
        <f>_xlfn.IFNA(IF(VLOOKUP(CONCATENATE($B21,"\",G$1),'Detailed estimation'!$C$30:$R$1176,$E$1,0)=0,"",VLOOKUP(CONCATENATE($B21,"\",G$1),'Detailed estimation'!$C$30:$R$1176,$E$1,0)),"")</f>
        <v/>
      </c>
      <c r="H21" s="302" t="str">
        <f>_xlfn.IFNA(IF(VLOOKUP(CONCATENATE($B21,"\",H$1),'Detailed estimation'!$C$30:$R$1176,$E$1,0)=0,"",VLOOKUP(CONCATENATE($B21,"\",H$1),'Detailed estimation'!$C$30:$R$1176,$E$1,0)),"")</f>
        <v/>
      </c>
      <c r="I21" s="302" t="str">
        <f>_xlfn.IFNA(IF(VLOOKUP(CONCATENATE($B21,"\",I$1),'Detailed estimation'!$C$30:$R$1176,$E$1,0)=0,"",VLOOKUP(CONCATENATE($B21,"\",I$1),'Detailed estimation'!$C$30:$R$1176,$E$1,0)),"")</f>
        <v/>
      </c>
      <c r="J21" s="302" t="str">
        <f>_xlfn.IFNA(IF(VLOOKUP(CONCATENATE($B21,"\",J$1),'Detailed estimation'!$C$30:$R$1176,$E$1,0)=0,"",VLOOKUP(CONCATENATE($B21,"\",J$1),'Detailed estimation'!$C$30:$R$1176,$E$1,0)),"")</f>
        <v/>
      </c>
      <c r="K21" s="385"/>
      <c r="L21" s="385"/>
      <c r="M21" s="504"/>
      <c r="N21" s="261">
        <f t="shared" si="0"/>
        <v>0</v>
      </c>
      <c r="O21" s="261">
        <f t="shared" si="1"/>
        <v>0</v>
      </c>
      <c r="P21" s="494"/>
      <c r="Q21" s="494"/>
      <c r="R21" s="494"/>
      <c r="S21" s="86"/>
      <c r="T21" s="69"/>
    </row>
    <row r="22" spans="2:20" ht="25.5" x14ac:dyDescent="0.2">
      <c r="B22" s="104" t="str">
        <f>IF(Feature_Plan!E29="","",Feature_Plan!E29)</f>
        <v>Nachlauf</v>
      </c>
      <c r="C22" s="105" t="str">
        <f>IF(Feature_Plan!F29="","",Feature_Plan!F29)</f>
        <v>Low Power Mode</v>
      </c>
      <c r="D22" s="105" t="str">
        <f>IF(Feature_Plan!G29="","",Feature_Plan!G29)</f>
        <v>Full functionality according to Audi requirements.</v>
      </c>
      <c r="E22" s="72"/>
      <c r="F22" s="302">
        <f>_xlfn.IFNA(IF(VLOOKUP(CONCATENATE($B22,"\",F$1),'Detailed estimation'!$C$30:$R$1176,$E$1,0)=0,"",VLOOKUP(CONCATENATE($B22,"\",F$1),'Detailed estimation'!$C$30:$R$1176,$E$1,0)),"")</f>
        <v>14</v>
      </c>
      <c r="G22" s="302">
        <f>_xlfn.IFNA(IF(VLOOKUP(CONCATENATE($B22,"\",G$1),'Detailed estimation'!$C$30:$R$1176,$E$1,0)=0,"",VLOOKUP(CONCATENATE($B22,"\",G$1),'Detailed estimation'!$C$30:$R$1176,$E$1,0)),"")</f>
        <v>27</v>
      </c>
      <c r="H22" s="302" t="str">
        <f>_xlfn.IFNA(IF(VLOOKUP(CONCATENATE($B22,"\",H$1),'Detailed estimation'!$C$30:$R$1176,$E$1,0)=0,"",VLOOKUP(CONCATENATE($B22,"\",H$1),'Detailed estimation'!$C$30:$R$1176,$E$1,0)),"")</f>
        <v/>
      </c>
      <c r="I22" s="302" t="str">
        <f>_xlfn.IFNA(IF(VLOOKUP(CONCATENATE($B22,"\",I$1),'Detailed estimation'!$C$30:$R$1176,$E$1,0)=0,"",VLOOKUP(CONCATENATE($B22,"\",I$1),'Detailed estimation'!$C$30:$R$1176,$E$1,0)),"")</f>
        <v/>
      </c>
      <c r="J22" s="302">
        <f>_xlfn.IFNA(IF(VLOOKUP(CONCATENATE($B22,"\",J$1),'Detailed estimation'!$C$30:$R$1176,$E$1,0)=0,"",VLOOKUP(CONCATENATE($B22,"\",J$1),'Detailed estimation'!$C$30:$R$1176,$E$1,0)),"")</f>
        <v>20</v>
      </c>
      <c r="K22" s="385"/>
      <c r="L22" s="385"/>
      <c r="M22" s="504"/>
      <c r="N22" s="261">
        <f t="shared" si="0"/>
        <v>13</v>
      </c>
      <c r="O22" s="261">
        <f t="shared" si="1"/>
        <v>4</v>
      </c>
      <c r="P22" s="494"/>
      <c r="Q22" s="494"/>
      <c r="R22" s="494"/>
      <c r="S22" s="86"/>
      <c r="T22" s="69"/>
    </row>
    <row r="23" spans="2:20" x14ac:dyDescent="0.2">
      <c r="B23" s="104" t="str">
        <f>IF(Feature_Plan!E30="","",Feature_Plan!E30)</f>
        <v>Coding parameters</v>
      </c>
      <c r="C23" s="105" t="str">
        <f>IF(Feature_Plan!F30="","",Feature_Plan!F30)</f>
        <v/>
      </c>
      <c r="D23" s="105" t="str">
        <f>IF(Feature_Plan!G30="","",Feature_Plan!G30)</f>
        <v/>
      </c>
      <c r="E23" s="72"/>
      <c r="F23" s="302" t="str">
        <f>_xlfn.IFNA(IF(VLOOKUP(CONCATENATE($B23,"\",F$1),'Detailed estimation'!$C$30:$R$1176,$E$1,0)=0,"",VLOOKUP(CONCATENATE($B23,"\",F$1),'Detailed estimation'!$C$30:$R$1176,$E$1,0)),"")</f>
        <v/>
      </c>
      <c r="G23" s="302" t="str">
        <f>_xlfn.IFNA(IF(VLOOKUP(CONCATENATE($B23,"\",G$1),'Detailed estimation'!$C$30:$R$1176,$E$1,0)=0,"",VLOOKUP(CONCATENATE($B23,"\",G$1),'Detailed estimation'!$C$30:$R$1176,$E$1,0)),"")</f>
        <v/>
      </c>
      <c r="H23" s="302" t="str">
        <f>_xlfn.IFNA(IF(VLOOKUP(CONCATENATE($B23,"\",H$1),'Detailed estimation'!$C$30:$R$1176,$E$1,0)=0,"",VLOOKUP(CONCATENATE($B23,"\",H$1),'Detailed estimation'!$C$30:$R$1176,$E$1,0)),"")</f>
        <v/>
      </c>
      <c r="I23" s="302" t="str">
        <f>_xlfn.IFNA(IF(VLOOKUP(CONCATENATE($B23,"\",I$1),'Detailed estimation'!$C$30:$R$1176,$E$1,0)=0,"",VLOOKUP(CONCATENATE($B23,"\",I$1),'Detailed estimation'!$C$30:$R$1176,$E$1,0)),"")</f>
        <v/>
      </c>
      <c r="J23" s="302" t="str">
        <f>_xlfn.IFNA(IF(VLOOKUP(CONCATENATE($B23,"\",J$1),'Detailed estimation'!$C$30:$R$1176,$E$1,0)=0,"",VLOOKUP(CONCATENATE($B23,"\",J$1),'Detailed estimation'!$C$30:$R$1176,$E$1,0)),"")</f>
        <v/>
      </c>
      <c r="K23" s="385"/>
      <c r="L23" s="385"/>
      <c r="M23" s="504"/>
      <c r="N23" s="261">
        <f t="shared" si="0"/>
        <v>0</v>
      </c>
      <c r="O23" s="261">
        <f t="shared" si="1"/>
        <v>0</v>
      </c>
      <c r="P23" s="494"/>
      <c r="Q23" s="494"/>
      <c r="R23" s="494"/>
      <c r="S23" s="86"/>
      <c r="T23" s="69"/>
    </row>
    <row r="24" spans="2:20" x14ac:dyDescent="0.2">
      <c r="B24" s="104" t="str">
        <f>IF(Feature_Plan!E31="","",Feature_Plan!E31)</f>
        <v>Calibrateable ECU</v>
      </c>
      <c r="C24" s="105" t="str">
        <f>IF(Feature_Plan!F31="","",Feature_Plan!F31)</f>
        <v/>
      </c>
      <c r="D24" s="105" t="str">
        <f>IF(Feature_Plan!G31="","",Feature_Plan!G31)</f>
        <v/>
      </c>
      <c r="E24" s="72"/>
      <c r="F24" s="302" t="str">
        <f>_xlfn.IFNA(IF(VLOOKUP(CONCATENATE($B24,"\",F$1),'Detailed estimation'!$C$30:$R$1176,$E$1,0)=0,"",VLOOKUP(CONCATENATE($B24,"\",F$1),'Detailed estimation'!$C$30:$R$1176,$E$1,0)),"")</f>
        <v/>
      </c>
      <c r="G24" s="302" t="str">
        <f>_xlfn.IFNA(IF(VLOOKUP(CONCATENATE($B24,"\",G$1),'Detailed estimation'!$C$30:$R$1176,$E$1,0)=0,"",VLOOKUP(CONCATENATE($B24,"\",G$1),'Detailed estimation'!$C$30:$R$1176,$E$1,0)),"")</f>
        <v/>
      </c>
      <c r="H24" s="302" t="str">
        <f>_xlfn.IFNA(IF(VLOOKUP(CONCATENATE($B24,"\",H$1),'Detailed estimation'!$C$30:$R$1176,$E$1,0)=0,"",VLOOKUP(CONCATENATE($B24,"\",H$1),'Detailed estimation'!$C$30:$R$1176,$E$1,0)),"")</f>
        <v/>
      </c>
      <c r="I24" s="302" t="str">
        <f>_xlfn.IFNA(IF(VLOOKUP(CONCATENATE($B24,"\",I$1),'Detailed estimation'!$C$30:$R$1176,$E$1,0)=0,"",VLOOKUP(CONCATENATE($B24,"\",I$1),'Detailed estimation'!$C$30:$R$1176,$E$1,0)),"")</f>
        <v/>
      </c>
      <c r="J24" s="302" t="str">
        <f>_xlfn.IFNA(IF(VLOOKUP(CONCATENATE($B24,"\",J$1),'Detailed estimation'!$C$30:$R$1176,$E$1,0)=0,"",VLOOKUP(CONCATENATE($B24,"\",J$1),'Detailed estimation'!$C$30:$R$1176,$E$1,0)),"")</f>
        <v/>
      </c>
      <c r="K24" s="385"/>
      <c r="L24" s="385"/>
      <c r="M24" s="504"/>
      <c r="N24" s="261">
        <f t="shared" si="0"/>
        <v>0</v>
      </c>
      <c r="O24" s="261">
        <f t="shared" si="1"/>
        <v>0</v>
      </c>
      <c r="P24" s="494"/>
      <c r="Q24" s="494"/>
      <c r="R24" s="494"/>
      <c r="S24" s="86"/>
      <c r="T24" s="69"/>
    </row>
    <row r="25" spans="2:20" ht="25.5" x14ac:dyDescent="0.2">
      <c r="B25" s="104" t="str">
        <f>IF(Feature_Plan!E32="","",Feature_Plan!E32)</f>
        <v xml:space="preserve">Variant handling </v>
      </c>
      <c r="C25" s="105" t="str">
        <f>IF(Feature_Plan!F32="","",Feature_Plan!F32)</f>
        <v/>
      </c>
      <c r="D25" s="105" t="str">
        <f>IF(Feature_Plan!G32="","",Feature_Plan!G32)</f>
        <v>Handling of NVM data for different OEMs (Audi, VW)</v>
      </c>
      <c r="E25" s="72"/>
      <c r="F25" s="302" t="str">
        <f>_xlfn.IFNA(IF(VLOOKUP(CONCATENATE($B25,"\",F$1),'Detailed estimation'!$C$30:$R$1176,$E$1,0)=0,"",VLOOKUP(CONCATENATE($B25,"\",F$1),'Detailed estimation'!$C$30:$R$1176,$E$1,0)),"")</f>
        <v/>
      </c>
      <c r="G25" s="302" t="str">
        <f>_xlfn.IFNA(IF(VLOOKUP(CONCATENATE($B25,"\",G$1),'Detailed estimation'!$C$30:$R$1176,$E$1,0)=0,"",VLOOKUP(CONCATENATE($B25,"\",G$1),'Detailed estimation'!$C$30:$R$1176,$E$1,0)),"")</f>
        <v/>
      </c>
      <c r="H25" s="302" t="str">
        <f>_xlfn.IFNA(IF(VLOOKUP(CONCATENATE($B25,"\",H$1),'Detailed estimation'!$C$30:$R$1176,$E$1,0)=0,"",VLOOKUP(CONCATENATE($B25,"\",H$1),'Detailed estimation'!$C$30:$R$1176,$E$1,0)),"")</f>
        <v/>
      </c>
      <c r="I25" s="302" t="str">
        <f>_xlfn.IFNA(IF(VLOOKUP(CONCATENATE($B25,"\",I$1),'Detailed estimation'!$C$30:$R$1176,$E$1,0)=0,"",VLOOKUP(CONCATENATE($B25,"\",I$1),'Detailed estimation'!$C$30:$R$1176,$E$1,0)),"")</f>
        <v/>
      </c>
      <c r="J25" s="302" t="str">
        <f>_xlfn.IFNA(IF(VLOOKUP(CONCATENATE($B25,"\",J$1),'Detailed estimation'!$C$30:$R$1176,$E$1,0)=0,"",VLOOKUP(CONCATENATE($B25,"\",J$1),'Detailed estimation'!$C$30:$R$1176,$E$1,0)),"")</f>
        <v/>
      </c>
      <c r="K25" s="385"/>
      <c r="L25" s="385"/>
      <c r="M25" s="504"/>
      <c r="N25" s="261">
        <f t="shared" si="0"/>
        <v>0</v>
      </c>
      <c r="O25" s="261">
        <f t="shared" si="1"/>
        <v>0</v>
      </c>
      <c r="P25" s="494"/>
      <c r="Q25" s="494"/>
      <c r="R25" s="494"/>
      <c r="S25" s="86"/>
      <c r="T25" s="69"/>
    </row>
    <row r="26" spans="2:20" x14ac:dyDescent="0.2">
      <c r="B26" s="104" t="str">
        <f>IF(Feature_Plan!E33="","",Feature_Plan!E33)</f>
        <v>UNECE</v>
      </c>
      <c r="C26" s="105" t="str">
        <f>IF(Feature_Plan!F33="","",Feature_Plan!F33)</f>
        <v/>
      </c>
      <c r="D26" s="105" t="str">
        <f>IF(Feature_Plan!G33="","",Feature_Plan!G33)</f>
        <v/>
      </c>
      <c r="E26" s="72"/>
      <c r="F26" s="302" t="str">
        <f>_xlfn.IFNA(IF(VLOOKUP(CONCATENATE($B26,"\",F$1),'Detailed estimation'!$C$30:$R$1176,$E$1,0)=0,"",VLOOKUP(CONCATENATE($B26,"\",F$1),'Detailed estimation'!$C$30:$R$1176,$E$1,0)),"")</f>
        <v/>
      </c>
      <c r="G26" s="302" t="str">
        <f>_xlfn.IFNA(IF(VLOOKUP(CONCATENATE($B26,"\",G$1),'Detailed estimation'!$C$30:$R$1176,$E$1,0)=0,"",VLOOKUP(CONCATENATE($B26,"\",G$1),'Detailed estimation'!$C$30:$R$1176,$E$1,0)),"")</f>
        <v/>
      </c>
      <c r="H26" s="302" t="str">
        <f>_xlfn.IFNA(IF(VLOOKUP(CONCATENATE($B26,"\",H$1),'Detailed estimation'!$C$30:$R$1176,$E$1,0)=0,"",VLOOKUP(CONCATENATE($B26,"\",H$1),'Detailed estimation'!$C$30:$R$1176,$E$1,0)),"")</f>
        <v/>
      </c>
      <c r="I26" s="302" t="str">
        <f>_xlfn.IFNA(IF(VLOOKUP(CONCATENATE($B26,"\",I$1),'Detailed estimation'!$C$30:$R$1176,$E$1,0)=0,"",VLOOKUP(CONCATENATE($B26,"\",I$1),'Detailed estimation'!$C$30:$R$1176,$E$1,0)),"")</f>
        <v/>
      </c>
      <c r="J26" s="302" t="str">
        <f>_xlfn.IFNA(IF(VLOOKUP(CONCATENATE($B26,"\",J$1),'Detailed estimation'!$C$30:$R$1176,$E$1,0)=0,"",VLOOKUP(CONCATENATE($B26,"\",J$1),'Detailed estimation'!$C$30:$R$1176,$E$1,0)),"")</f>
        <v/>
      </c>
      <c r="K26" s="385"/>
      <c r="L26" s="385"/>
      <c r="M26" s="504"/>
      <c r="N26" s="261">
        <f t="shared" si="0"/>
        <v>0</v>
      </c>
      <c r="O26" s="261">
        <f t="shared" si="1"/>
        <v>0</v>
      </c>
      <c r="P26" s="494"/>
      <c r="Q26" s="494"/>
      <c r="R26" s="494"/>
      <c r="S26" s="86"/>
      <c r="T26" s="69"/>
    </row>
    <row r="27" spans="2:20" ht="25.5" x14ac:dyDescent="0.2">
      <c r="B27" s="104" t="str">
        <f>IF(Feature_Plan!E34="","",Feature_Plan!E34)</f>
        <v>Knockout</v>
      </c>
      <c r="C27" s="105" t="str">
        <f>IF(Feature_Plan!F34="","",Feature_Plan!F34)</f>
        <v/>
      </c>
      <c r="D27" s="105" t="str">
        <f>IF(Feature_Plan!G34="","",Feature_Plan!G34)</f>
        <v>Knockout feature implementation based on Autoliv proposal</v>
      </c>
      <c r="E27" s="72"/>
      <c r="F27" s="302" t="str">
        <f>_xlfn.IFNA(IF(VLOOKUP(CONCATENATE($B27,"\",F$1),'Detailed estimation'!$C$30:$R$1176,$E$1,0)=0,"",VLOOKUP(CONCATENATE($B27,"\",F$1),'Detailed estimation'!$C$30:$R$1176,$E$1,0)),"")</f>
        <v/>
      </c>
      <c r="G27" s="302" t="str">
        <f>_xlfn.IFNA(IF(VLOOKUP(CONCATENATE($B27,"\",G$1),'Detailed estimation'!$C$30:$R$1176,$E$1,0)=0,"",VLOOKUP(CONCATENATE($B27,"\",G$1),'Detailed estimation'!$C$30:$R$1176,$E$1,0)),"")</f>
        <v/>
      </c>
      <c r="H27" s="302" t="str">
        <f>_xlfn.IFNA(IF(VLOOKUP(CONCATENATE($B27,"\",H$1),'Detailed estimation'!$C$30:$R$1176,$E$1,0)=0,"",VLOOKUP(CONCATENATE($B27,"\",H$1),'Detailed estimation'!$C$30:$R$1176,$E$1,0)),"")</f>
        <v/>
      </c>
      <c r="I27" s="302" t="str">
        <f>_xlfn.IFNA(IF(VLOOKUP(CONCATENATE($B27,"\",I$1),'Detailed estimation'!$C$30:$R$1176,$E$1,0)=0,"",VLOOKUP(CONCATENATE($B27,"\",I$1),'Detailed estimation'!$C$30:$R$1176,$E$1,0)),"")</f>
        <v/>
      </c>
      <c r="J27" s="302" t="str">
        <f>_xlfn.IFNA(IF(VLOOKUP(CONCATENATE($B27,"\",J$1),'Detailed estimation'!$C$30:$R$1176,$E$1,0)=0,"",VLOOKUP(CONCATENATE($B27,"\",J$1),'Detailed estimation'!$C$30:$R$1176,$E$1,0)),"")</f>
        <v/>
      </c>
      <c r="K27" s="385"/>
      <c r="L27" s="385"/>
      <c r="M27" s="504"/>
      <c r="N27" s="261">
        <f t="shared" si="0"/>
        <v>0</v>
      </c>
      <c r="O27" s="261">
        <f t="shared" si="1"/>
        <v>0</v>
      </c>
      <c r="P27" s="494"/>
      <c r="Q27" s="494"/>
      <c r="R27" s="494"/>
      <c r="S27" s="86"/>
      <c r="T27" s="69"/>
    </row>
    <row r="28" spans="2:20" x14ac:dyDescent="0.2">
      <c r="B28" s="104" t="str">
        <f>IF(Feature_Plan!E35="","",Feature_Plan!E35)</f>
        <v>System context</v>
      </c>
      <c r="C28" s="105" t="str">
        <f>IF(Feature_Plan!F35="","",Feature_Plan!F35)</f>
        <v/>
      </c>
      <c r="D28" s="105" t="str">
        <f>IF(Feature_Plan!G35="","",Feature_Plan!G35)</f>
        <v/>
      </c>
      <c r="E28" s="72"/>
      <c r="F28" s="302" t="str">
        <f>_xlfn.IFNA(IF(VLOOKUP(CONCATENATE($B28,"\",F$1),'Detailed estimation'!$C$30:$R$1176,$E$1,0)=0,"",VLOOKUP(CONCATENATE($B28,"\",F$1),'Detailed estimation'!$C$30:$R$1176,$E$1,0)),"")</f>
        <v/>
      </c>
      <c r="G28" s="302" t="str">
        <f>_xlfn.IFNA(IF(VLOOKUP(CONCATENATE($B28,"\",G$1),'Detailed estimation'!$C$30:$R$1176,$E$1,0)=0,"",VLOOKUP(CONCATENATE($B28,"\",G$1),'Detailed estimation'!$C$30:$R$1176,$E$1,0)),"")</f>
        <v/>
      </c>
      <c r="H28" s="302" t="str">
        <f>_xlfn.IFNA(IF(VLOOKUP(CONCATENATE($B28,"\",H$1),'Detailed estimation'!$C$30:$R$1176,$E$1,0)=0,"",VLOOKUP(CONCATENATE($B28,"\",H$1),'Detailed estimation'!$C$30:$R$1176,$E$1,0)),"")</f>
        <v/>
      </c>
      <c r="I28" s="302" t="str">
        <f>_xlfn.IFNA(IF(VLOOKUP(CONCATENATE($B28,"\",I$1),'Detailed estimation'!$C$30:$R$1176,$E$1,0)=0,"",VLOOKUP(CONCATENATE($B28,"\",I$1),'Detailed estimation'!$C$30:$R$1176,$E$1,0)),"")</f>
        <v/>
      </c>
      <c r="J28" s="302" t="str">
        <f>_xlfn.IFNA(IF(VLOOKUP(CONCATENATE($B28,"\",J$1),'Detailed estimation'!$C$30:$R$1176,$E$1,0)=0,"",VLOOKUP(CONCATENATE($B28,"\",J$1),'Detailed estimation'!$C$30:$R$1176,$E$1,0)),"")</f>
        <v/>
      </c>
      <c r="K28" s="385"/>
      <c r="L28" s="385"/>
      <c r="M28" s="504"/>
      <c r="N28" s="261">
        <f t="shared" si="0"/>
        <v>0</v>
      </c>
      <c r="O28" s="261">
        <f t="shared" si="1"/>
        <v>0</v>
      </c>
      <c r="P28" s="494"/>
      <c r="Q28" s="494"/>
      <c r="R28" s="494"/>
      <c r="S28" s="86"/>
      <c r="T28" s="69"/>
    </row>
    <row r="29" spans="2:20" x14ac:dyDescent="0.2">
      <c r="B29" s="104" t="str">
        <f>IF(Feature_Plan!E36="","",Feature_Plan!E36)</f>
        <v>Flash lock</v>
      </c>
      <c r="C29" s="105" t="str">
        <f>IF(Feature_Plan!F36="","",Feature_Plan!F36)</f>
        <v/>
      </c>
      <c r="D29" s="105" t="str">
        <f>IF(Feature_Plan!G36="","",Feature_Plan!G36)</f>
        <v>Flash locking for serial life</v>
      </c>
      <c r="E29" s="72"/>
      <c r="F29" s="302" t="str">
        <f>_xlfn.IFNA(IF(VLOOKUP(CONCATENATE($B29,"\",F$1),'Detailed estimation'!$C$30:$R$1176,$E$1,0)=0,"",VLOOKUP(CONCATENATE($B29,"\",F$1),'Detailed estimation'!$C$30:$R$1176,$E$1,0)),"")</f>
        <v/>
      </c>
      <c r="G29" s="302" t="str">
        <f>_xlfn.IFNA(IF(VLOOKUP(CONCATENATE($B29,"\",G$1),'Detailed estimation'!$C$30:$R$1176,$E$1,0)=0,"",VLOOKUP(CONCATENATE($B29,"\",G$1),'Detailed estimation'!$C$30:$R$1176,$E$1,0)),"")</f>
        <v/>
      </c>
      <c r="H29" s="302" t="str">
        <f>_xlfn.IFNA(IF(VLOOKUP(CONCATENATE($B29,"\",H$1),'Detailed estimation'!$C$30:$R$1176,$E$1,0)=0,"",VLOOKUP(CONCATENATE($B29,"\",H$1),'Detailed estimation'!$C$30:$R$1176,$E$1,0)),"")</f>
        <v/>
      </c>
      <c r="I29" s="302" t="str">
        <f>_xlfn.IFNA(IF(VLOOKUP(CONCATENATE($B29,"\",I$1),'Detailed estimation'!$C$30:$R$1176,$E$1,0)=0,"",VLOOKUP(CONCATENATE($B29,"\",I$1),'Detailed estimation'!$C$30:$R$1176,$E$1,0)),"")</f>
        <v/>
      </c>
      <c r="J29" s="302" t="str">
        <f>_xlfn.IFNA(IF(VLOOKUP(CONCATENATE($B29,"\",J$1),'Detailed estimation'!$C$30:$R$1176,$E$1,0)=0,"",VLOOKUP(CONCATENATE($B29,"\",J$1),'Detailed estimation'!$C$30:$R$1176,$E$1,0)),"")</f>
        <v/>
      </c>
      <c r="K29" s="385"/>
      <c r="L29" s="385"/>
      <c r="M29" s="504"/>
      <c r="N29" s="261">
        <f t="shared" si="0"/>
        <v>0</v>
      </c>
      <c r="O29" s="261">
        <f t="shared" si="1"/>
        <v>0</v>
      </c>
      <c r="P29" s="494"/>
      <c r="Q29" s="494"/>
      <c r="R29" s="494"/>
      <c r="S29" s="86"/>
      <c r="T29" s="69"/>
    </row>
    <row r="30" spans="2:20" x14ac:dyDescent="0.2">
      <c r="B30" s="104" t="str">
        <f>IF(Feature_Plan!E37="","",Feature_Plan!E37)</f>
        <v>Safety mechanisms</v>
      </c>
      <c r="C30" s="105" t="str">
        <f>IF(Feature_Plan!F37="","",Feature_Plan!F37)</f>
        <v/>
      </c>
      <c r="D30" s="105" t="str">
        <f>IF(Feature_Plan!G37="","",Feature_Plan!G37)</f>
        <v/>
      </c>
      <c r="E30" s="72"/>
      <c r="F30" s="302" t="str">
        <f>_xlfn.IFNA(IF(VLOOKUP(CONCATENATE($B30,"\",F$1),'Detailed estimation'!$C$30:$R$1176,$E$1,0)=0,"",VLOOKUP(CONCATENATE($B30,"\",F$1),'Detailed estimation'!$C$30:$R$1176,$E$1,0)),"")</f>
        <v/>
      </c>
      <c r="G30" s="302" t="str">
        <f>_xlfn.IFNA(IF(VLOOKUP(CONCATENATE($B30,"\",G$1),'Detailed estimation'!$C$30:$R$1176,$E$1,0)=0,"",VLOOKUP(CONCATENATE($B30,"\",G$1),'Detailed estimation'!$C$30:$R$1176,$E$1,0)),"")</f>
        <v/>
      </c>
      <c r="H30" s="302" t="str">
        <f>_xlfn.IFNA(IF(VLOOKUP(CONCATENATE($B30,"\",H$1),'Detailed estimation'!$C$30:$R$1176,$E$1,0)=0,"",VLOOKUP(CONCATENATE($B30,"\",H$1),'Detailed estimation'!$C$30:$R$1176,$E$1,0)),"")</f>
        <v/>
      </c>
      <c r="I30" s="302" t="str">
        <f>_xlfn.IFNA(IF(VLOOKUP(CONCATENATE($B30,"\",I$1),'Detailed estimation'!$C$30:$R$1176,$E$1,0)=0,"",VLOOKUP(CONCATENATE($B30,"\",I$1),'Detailed estimation'!$C$30:$R$1176,$E$1,0)),"")</f>
        <v/>
      </c>
      <c r="J30" s="302" t="str">
        <f>_xlfn.IFNA(IF(VLOOKUP(CONCATENATE($B30,"\",J$1),'Detailed estimation'!$C$30:$R$1176,$E$1,0)=0,"",VLOOKUP(CONCATENATE($B30,"\",J$1),'Detailed estimation'!$C$30:$R$1176,$E$1,0)),"")</f>
        <v/>
      </c>
      <c r="K30" s="385"/>
      <c r="L30" s="385"/>
      <c r="M30" s="504"/>
      <c r="N30" s="261">
        <f t="shared" si="0"/>
        <v>0</v>
      </c>
      <c r="O30" s="261">
        <f t="shared" si="1"/>
        <v>0</v>
      </c>
      <c r="P30" s="494"/>
      <c r="Q30" s="494"/>
      <c r="R30" s="494"/>
      <c r="S30" s="86"/>
      <c r="T30" s="69"/>
    </row>
    <row r="31" spans="2:20" x14ac:dyDescent="0.2">
      <c r="B31" s="104" t="str">
        <f>IF(Feature_Plan!E38="","",Feature_Plan!E38)</f>
        <v>HW Development</v>
      </c>
      <c r="C31" s="105" t="str">
        <f>IF(Feature_Plan!F38="","",Feature_Plan!F38)</f>
        <v/>
      </c>
      <c r="D31" s="105" t="str">
        <f>IF(Feature_Plan!G38="","",Feature_Plan!G38)</f>
        <v/>
      </c>
      <c r="E31" s="72"/>
      <c r="F31" s="302" t="str">
        <f>_xlfn.IFNA(IF(VLOOKUP(CONCATENATE($B31,"\",F$1),'Detailed estimation'!$C$30:$R$1176,$E$1,0)=0,"",VLOOKUP(CONCATENATE($B31,"\",F$1),'Detailed estimation'!$C$30:$R$1176,$E$1,0)),"")</f>
        <v/>
      </c>
      <c r="G31" s="302" t="str">
        <f>_xlfn.IFNA(IF(VLOOKUP(CONCATENATE($B31,"\",G$1),'Detailed estimation'!$C$30:$R$1176,$E$1,0)=0,"",VLOOKUP(CONCATENATE($B31,"\",G$1),'Detailed estimation'!$C$30:$R$1176,$E$1,0)),"")</f>
        <v/>
      </c>
      <c r="H31" s="302">
        <f>_xlfn.IFNA(IF(VLOOKUP(CONCATENATE($B31,"\",H$1),'Detailed estimation'!$C$30:$R$1176,$E$1,0)=0,"",VLOOKUP(CONCATENATE($B31,"\",H$1),'Detailed estimation'!$C$30:$R$1176,$E$1,0)),"")</f>
        <v>960</v>
      </c>
      <c r="I31" s="302" t="str">
        <f>_xlfn.IFNA(IF(VLOOKUP(CONCATENATE($B31,"\",I$1),'Detailed estimation'!$C$30:$R$1176,$E$1,0)=0,"",VLOOKUP(CONCATENATE($B31,"\",I$1),'Detailed estimation'!$C$30:$R$1176,$E$1,0)),"")</f>
        <v/>
      </c>
      <c r="J31" s="302" t="str">
        <f>_xlfn.IFNA(IF(VLOOKUP(CONCATENATE($B31,"\",J$1),'Detailed estimation'!$C$30:$R$1176,$E$1,0)=0,"",VLOOKUP(CONCATENATE($B31,"\",J$1),'Detailed estimation'!$C$30:$R$1176,$E$1,0)),"")</f>
        <v/>
      </c>
      <c r="K31" s="385"/>
      <c r="L31" s="385"/>
      <c r="M31" s="504"/>
      <c r="N31" s="261">
        <f t="shared" si="0"/>
        <v>192</v>
      </c>
      <c r="O31" s="261">
        <f t="shared" si="1"/>
        <v>48</v>
      </c>
      <c r="P31" s="494"/>
      <c r="Q31" s="494"/>
      <c r="R31" s="494"/>
      <c r="S31" s="86"/>
      <c r="T31" s="69"/>
    </row>
    <row r="32" spans="2:20" x14ac:dyDescent="0.2">
      <c r="B32" s="104" t="str">
        <f>IF(Feature_Plan!E39="","",Feature_Plan!E39)</f>
        <v>Mechanical</v>
      </c>
      <c r="C32" s="105" t="str">
        <f>IF(Feature_Plan!F39="","",Feature_Plan!F39)</f>
        <v/>
      </c>
      <c r="D32" s="105" t="str">
        <f>IF(Feature_Plan!G39="","",Feature_Plan!G39)</f>
        <v/>
      </c>
      <c r="E32" s="72"/>
      <c r="F32" s="302" t="str">
        <f>_xlfn.IFNA(IF(VLOOKUP(CONCATENATE($B32,"\",F$1),'Detailed estimation'!$C$30:$R$1176,$E$1,0)=0,"",VLOOKUP(CONCATENATE($B32,"\",F$1),'Detailed estimation'!$C$30:$R$1176,$E$1,0)),"")</f>
        <v/>
      </c>
      <c r="G32" s="302" t="str">
        <f>_xlfn.IFNA(IF(VLOOKUP(CONCATENATE($B32,"\",G$1),'Detailed estimation'!$C$30:$R$1176,$E$1,0)=0,"",VLOOKUP(CONCATENATE($B32,"\",G$1),'Detailed estimation'!$C$30:$R$1176,$E$1,0)),"")</f>
        <v/>
      </c>
      <c r="H32" s="302" t="str">
        <f>_xlfn.IFNA(IF(VLOOKUP(CONCATENATE($B32,"\",H$1),'Detailed estimation'!$C$30:$R$1176,$E$1,0)=0,"",VLOOKUP(CONCATENATE($B32,"\",H$1),'Detailed estimation'!$C$30:$R$1176,$E$1,0)),"")</f>
        <v/>
      </c>
      <c r="I32" s="302">
        <f>_xlfn.IFNA(IF(VLOOKUP(CONCATENATE($B32,"\",I$1),'Detailed estimation'!$C$30:$R$1176,$E$1,0)=0,"",VLOOKUP(CONCATENATE($B32,"\",I$1),'Detailed estimation'!$C$30:$R$1176,$E$1,0)),"")</f>
        <v>222</v>
      </c>
      <c r="J32" s="302" t="str">
        <f>_xlfn.IFNA(IF(VLOOKUP(CONCATENATE($B32,"\",J$1),'Detailed estimation'!$C$30:$R$1176,$E$1,0)=0,"",VLOOKUP(CONCATENATE($B32,"\",J$1),'Detailed estimation'!$C$30:$R$1176,$E$1,0)),"")</f>
        <v/>
      </c>
      <c r="K32" s="385"/>
      <c r="L32" s="385"/>
      <c r="M32" s="504"/>
      <c r="N32" s="261">
        <f t="shared" si="0"/>
        <v>45</v>
      </c>
      <c r="O32" s="261">
        <f t="shared" si="1"/>
        <v>12</v>
      </c>
      <c r="P32" s="494"/>
      <c r="Q32" s="494"/>
      <c r="R32" s="494"/>
      <c r="S32" s="86"/>
      <c r="T32" s="69"/>
    </row>
    <row r="33" spans="2:20" x14ac:dyDescent="0.2">
      <c r="B33" s="104" t="str">
        <f>IF(Feature_Plan!E40="","",Feature_Plan!E40)</f>
        <v>Product Validation</v>
      </c>
      <c r="C33" s="105" t="str">
        <f>IF(Feature_Plan!F40="","",Feature_Plan!F40)</f>
        <v/>
      </c>
      <c r="D33" s="105" t="str">
        <f>IF(Feature_Plan!G40="","",Feature_Plan!G40)</f>
        <v/>
      </c>
      <c r="E33" s="72"/>
      <c r="F33" s="302" t="str">
        <f>_xlfn.IFNA(IF(VLOOKUP(CONCATENATE($B33,"\",F$1),'Detailed estimation'!$C$30:$R$1176,$E$1,0)=0,"",VLOOKUP(CONCATENATE($B33,"\",F$1),'Detailed estimation'!$C$30:$R$1176,$E$1,0)),"")</f>
        <v/>
      </c>
      <c r="G33" s="302" t="str">
        <f>_xlfn.IFNA(IF(VLOOKUP(CONCATENATE($B33,"\",G$1),'Detailed estimation'!$C$30:$R$1176,$E$1,0)=0,"",VLOOKUP(CONCATENATE($B33,"\",G$1),'Detailed estimation'!$C$30:$R$1176,$E$1,0)),"")</f>
        <v/>
      </c>
      <c r="H33" s="302" t="str">
        <f>_xlfn.IFNA(IF(VLOOKUP(CONCATENATE($B33,"\",H$1),'Detailed estimation'!$C$30:$R$1176,$E$1,0)=0,"",VLOOKUP(CONCATENATE($B33,"\",H$1),'Detailed estimation'!$C$30:$R$1176,$E$1,0)),"")</f>
        <v/>
      </c>
      <c r="I33" s="302" t="str">
        <f>_xlfn.IFNA(IF(VLOOKUP(CONCATENATE($B33,"\",I$1),'Detailed estimation'!$C$30:$R$1176,$E$1,0)=0,"",VLOOKUP(CONCATENATE($B33,"\",I$1),'Detailed estimation'!$C$30:$R$1176,$E$1,0)),"")</f>
        <v/>
      </c>
      <c r="J33" s="302" t="str">
        <f>_xlfn.IFNA(IF(VLOOKUP(CONCATENATE($B33,"\",J$1),'Detailed estimation'!$C$30:$R$1176,$E$1,0)=0,"",VLOOKUP(CONCATENATE($B33,"\",J$1),'Detailed estimation'!$C$30:$R$1176,$E$1,0)),"")</f>
        <v/>
      </c>
      <c r="K33" s="385"/>
      <c r="L33" s="385"/>
      <c r="M33" s="504"/>
      <c r="N33" s="261">
        <f t="shared" si="0"/>
        <v>0</v>
      </c>
      <c r="O33" s="261">
        <f t="shared" si="1"/>
        <v>0</v>
      </c>
      <c r="P33" s="494"/>
      <c r="Q33" s="494"/>
      <c r="R33" s="494"/>
      <c r="S33" s="86"/>
      <c r="T33" s="69"/>
    </row>
    <row r="34" spans="2:20" x14ac:dyDescent="0.2">
      <c r="B34" s="104" t="str">
        <f>IF(Feature_Plan!E41="","",Feature_Plan!E41)</f>
        <v/>
      </c>
      <c r="C34" s="105" t="str">
        <f>IF(Feature_Plan!F41="","",Feature_Plan!F41)</f>
        <v/>
      </c>
      <c r="D34" s="105" t="str">
        <f>IF(Feature_Plan!G41="","",Feature_Plan!G41)</f>
        <v/>
      </c>
      <c r="E34" s="72"/>
      <c r="F34" s="302" t="str">
        <f>_xlfn.IFNA(IF(VLOOKUP(CONCATENATE($B34,"\",F$1),'Detailed estimation'!$C$30:$R$1176,$E$1,0)=0,"",VLOOKUP(CONCATENATE($B34,"\",F$1),'Detailed estimation'!$C$30:$R$1176,$E$1,0)),"")</f>
        <v/>
      </c>
      <c r="G34" s="302" t="str">
        <f>_xlfn.IFNA(IF(VLOOKUP(CONCATENATE($B34,"\",G$1),'Detailed estimation'!$C$30:$R$1176,$E$1,0)=0,"",VLOOKUP(CONCATENATE($B34,"\",G$1),'Detailed estimation'!$C$30:$R$1176,$E$1,0)),"")</f>
        <v/>
      </c>
      <c r="H34" s="302" t="str">
        <f>_xlfn.IFNA(IF(VLOOKUP(CONCATENATE($B34,"\",H$1),'Detailed estimation'!$C$30:$R$1176,$E$1,0)=0,"",VLOOKUP(CONCATENATE($B34,"\",H$1),'Detailed estimation'!$C$30:$R$1176,$E$1,0)),"")</f>
        <v/>
      </c>
      <c r="I34" s="302" t="str">
        <f>_xlfn.IFNA(IF(VLOOKUP(CONCATENATE($B34,"\",I$1),'Detailed estimation'!$C$30:$R$1176,$E$1,0)=0,"",VLOOKUP(CONCATENATE($B34,"\",I$1),'Detailed estimation'!$C$30:$R$1176,$E$1,0)),"")</f>
        <v/>
      </c>
      <c r="J34" s="302" t="str">
        <f>_xlfn.IFNA(IF(VLOOKUP(CONCATENATE($B34,"\",J$1),'Detailed estimation'!$C$30:$R$1176,$E$1,0)=0,"",VLOOKUP(CONCATENATE($B34,"\",J$1),'Detailed estimation'!$C$30:$R$1176,$E$1,0)),"")</f>
        <v/>
      </c>
      <c r="K34" s="385"/>
      <c r="L34" s="385"/>
      <c r="M34" s="504"/>
      <c r="N34" s="261">
        <f t="shared" si="0"/>
        <v>0</v>
      </c>
      <c r="O34" s="261">
        <f t="shared" si="1"/>
        <v>0</v>
      </c>
      <c r="P34" s="494"/>
      <c r="Q34" s="494"/>
      <c r="R34" s="494"/>
      <c r="S34" s="86"/>
      <c r="T34" s="69"/>
    </row>
    <row r="35" spans="2:20" x14ac:dyDescent="0.2">
      <c r="B35" s="104" t="str">
        <f>IF(Feature_Plan!E42="","",Feature_Plan!E42)</f>
        <v/>
      </c>
      <c r="C35" s="105" t="str">
        <f>IF(Feature_Plan!F42="","",Feature_Plan!F42)</f>
        <v/>
      </c>
      <c r="D35" s="105" t="str">
        <f>IF(Feature_Plan!G42="","",Feature_Plan!G42)</f>
        <v/>
      </c>
      <c r="E35" s="72"/>
      <c r="F35" s="302" t="str">
        <f>_xlfn.IFNA(IF(VLOOKUP(CONCATENATE($B35,"\",F$1),'Detailed estimation'!$C$30:$R$1176,$E$1,0)=0,"",VLOOKUP(CONCATENATE($B35,"\",F$1),'Detailed estimation'!$C$30:$R$1176,$E$1,0)),"")</f>
        <v/>
      </c>
      <c r="G35" s="302" t="str">
        <f>_xlfn.IFNA(IF(VLOOKUP(CONCATENATE($B35,"\",G$1),'Detailed estimation'!$C$30:$R$1176,$E$1,0)=0,"",VLOOKUP(CONCATENATE($B35,"\",G$1),'Detailed estimation'!$C$30:$R$1176,$E$1,0)),"")</f>
        <v/>
      </c>
      <c r="H35" s="302" t="str">
        <f>_xlfn.IFNA(IF(VLOOKUP(CONCATENATE($B35,"\",H$1),'Detailed estimation'!$C$30:$R$1176,$E$1,0)=0,"",VLOOKUP(CONCATENATE($B35,"\",H$1),'Detailed estimation'!$C$30:$R$1176,$E$1,0)),"")</f>
        <v/>
      </c>
      <c r="I35" s="302" t="str">
        <f>_xlfn.IFNA(IF(VLOOKUP(CONCATENATE($B35,"\",I$1),'Detailed estimation'!$C$30:$R$1176,$E$1,0)=0,"",VLOOKUP(CONCATENATE($B35,"\",I$1),'Detailed estimation'!$C$30:$R$1176,$E$1,0)),"")</f>
        <v/>
      </c>
      <c r="J35" s="302" t="str">
        <f>_xlfn.IFNA(IF(VLOOKUP(CONCATENATE($B35,"\",J$1),'Detailed estimation'!$C$30:$R$1176,$E$1,0)=0,"",VLOOKUP(CONCATENATE($B35,"\",J$1),'Detailed estimation'!$C$30:$R$1176,$E$1,0)),"")</f>
        <v/>
      </c>
      <c r="K35" s="385"/>
      <c r="L35" s="385"/>
      <c r="M35" s="504"/>
      <c r="N35" s="261">
        <f t="shared" si="0"/>
        <v>0</v>
      </c>
      <c r="O35" s="261">
        <f t="shared" si="1"/>
        <v>0</v>
      </c>
      <c r="P35" s="494"/>
      <c r="Q35" s="494"/>
      <c r="R35" s="494"/>
      <c r="S35" s="86"/>
      <c r="T35" s="69"/>
    </row>
    <row r="36" spans="2:20" x14ac:dyDescent="0.2">
      <c r="B36" s="104" t="str">
        <f>IF(Feature_Plan!E43="","",Feature_Plan!E43)</f>
        <v/>
      </c>
      <c r="C36" s="105" t="str">
        <f>IF(Feature_Plan!F43="","",Feature_Plan!F43)</f>
        <v/>
      </c>
      <c r="D36" s="105" t="str">
        <f>IF(Feature_Plan!G43="","",Feature_Plan!G43)</f>
        <v/>
      </c>
      <c r="E36" s="72"/>
      <c r="F36" s="302" t="str">
        <f>_xlfn.IFNA(IF(VLOOKUP(CONCATENATE($B36,"\",F$1),'Detailed estimation'!$C$30:$R$1176,$E$1,0)=0,"",VLOOKUP(CONCATENATE($B36,"\",F$1),'Detailed estimation'!$C$30:$R$1176,$E$1,0)),"")</f>
        <v/>
      </c>
      <c r="G36" s="302" t="str">
        <f>_xlfn.IFNA(IF(VLOOKUP(CONCATENATE($B36,"\",G$1),'Detailed estimation'!$C$30:$R$1176,$E$1,0)=0,"",VLOOKUP(CONCATENATE($B36,"\",G$1),'Detailed estimation'!$C$30:$R$1176,$E$1,0)),"")</f>
        <v/>
      </c>
      <c r="H36" s="302" t="str">
        <f>_xlfn.IFNA(IF(VLOOKUP(CONCATENATE($B36,"\",H$1),'Detailed estimation'!$C$30:$R$1176,$E$1,0)=0,"",VLOOKUP(CONCATENATE($B36,"\",H$1),'Detailed estimation'!$C$30:$R$1176,$E$1,0)),"")</f>
        <v/>
      </c>
      <c r="I36" s="302" t="str">
        <f>_xlfn.IFNA(IF(VLOOKUP(CONCATENATE($B36,"\",I$1),'Detailed estimation'!$C$30:$R$1176,$E$1,0)=0,"",VLOOKUP(CONCATENATE($B36,"\",I$1),'Detailed estimation'!$C$30:$R$1176,$E$1,0)),"")</f>
        <v/>
      </c>
      <c r="J36" s="302" t="str">
        <f>_xlfn.IFNA(IF(VLOOKUP(CONCATENATE($B36,"\",J$1),'Detailed estimation'!$C$30:$R$1176,$E$1,0)=0,"",VLOOKUP(CONCATENATE($B36,"\",J$1),'Detailed estimation'!$C$30:$R$1176,$E$1,0)),"")</f>
        <v/>
      </c>
      <c r="K36" s="385"/>
      <c r="L36" s="385"/>
      <c r="M36" s="504"/>
      <c r="N36" s="261">
        <f t="shared" si="0"/>
        <v>0</v>
      </c>
      <c r="O36" s="261">
        <f t="shared" si="1"/>
        <v>0</v>
      </c>
      <c r="P36" s="494"/>
      <c r="Q36" s="494"/>
      <c r="R36" s="494"/>
      <c r="S36" s="86"/>
      <c r="T36" s="69"/>
    </row>
    <row r="37" spans="2:20" x14ac:dyDescent="0.2">
      <c r="B37" s="104" t="str">
        <f>IF(Feature_Plan!E44="","",Feature_Plan!E44)</f>
        <v/>
      </c>
      <c r="C37" s="105" t="str">
        <f>IF(Feature_Plan!F44="","",Feature_Plan!F44)</f>
        <v/>
      </c>
      <c r="D37" s="105" t="str">
        <f>IF(Feature_Plan!G44="","",Feature_Plan!G44)</f>
        <v/>
      </c>
      <c r="E37" s="72"/>
      <c r="F37" s="302" t="str">
        <f>_xlfn.IFNA(IF(VLOOKUP(CONCATENATE($B37,"\",F$1),'Detailed estimation'!$C$30:$R$1176,$E$1,0)=0,"",VLOOKUP(CONCATENATE($B37,"\",F$1),'Detailed estimation'!$C$30:$R$1176,$E$1,0)),"")</f>
        <v/>
      </c>
      <c r="G37" s="302" t="str">
        <f>_xlfn.IFNA(IF(VLOOKUP(CONCATENATE($B37,"\",G$1),'Detailed estimation'!$C$30:$R$1176,$E$1,0)=0,"",VLOOKUP(CONCATENATE($B37,"\",G$1),'Detailed estimation'!$C$30:$R$1176,$E$1,0)),"")</f>
        <v/>
      </c>
      <c r="H37" s="302" t="str">
        <f>_xlfn.IFNA(IF(VLOOKUP(CONCATENATE($B37,"\",H$1),'Detailed estimation'!$C$30:$R$1176,$E$1,0)=0,"",VLOOKUP(CONCATENATE($B37,"\",H$1),'Detailed estimation'!$C$30:$R$1176,$E$1,0)),"")</f>
        <v/>
      </c>
      <c r="I37" s="302" t="str">
        <f>_xlfn.IFNA(IF(VLOOKUP(CONCATENATE($B37,"\",I$1),'Detailed estimation'!$C$30:$R$1176,$E$1,0)=0,"",VLOOKUP(CONCATENATE($B37,"\",I$1),'Detailed estimation'!$C$30:$R$1176,$E$1,0)),"")</f>
        <v/>
      </c>
      <c r="J37" s="302" t="str">
        <f>_xlfn.IFNA(IF(VLOOKUP(CONCATENATE($B37,"\",J$1),'Detailed estimation'!$C$30:$R$1176,$E$1,0)=0,"",VLOOKUP(CONCATENATE($B37,"\",J$1),'Detailed estimation'!$C$30:$R$1176,$E$1,0)),"")</f>
        <v/>
      </c>
      <c r="K37" s="385"/>
      <c r="L37" s="385"/>
      <c r="M37" s="504"/>
      <c r="N37" s="261">
        <f t="shared" si="0"/>
        <v>0</v>
      </c>
      <c r="O37" s="261">
        <f t="shared" si="1"/>
        <v>0</v>
      </c>
      <c r="P37" s="494"/>
      <c r="Q37" s="494"/>
      <c r="R37" s="494"/>
      <c r="S37" s="86"/>
      <c r="T37" s="69"/>
    </row>
    <row r="38" spans="2:20" x14ac:dyDescent="0.2">
      <c r="B38" s="104" t="str">
        <f>IF(Feature_Plan!E45="","",Feature_Plan!E45)</f>
        <v/>
      </c>
      <c r="C38" s="105" t="str">
        <f>IF(Feature_Plan!F45="","",Feature_Plan!F45)</f>
        <v/>
      </c>
      <c r="D38" s="105" t="str">
        <f>IF(Feature_Plan!G45="","",Feature_Plan!G45)</f>
        <v/>
      </c>
      <c r="E38" s="72"/>
      <c r="F38" s="302" t="str">
        <f>_xlfn.IFNA(IF(VLOOKUP(CONCATENATE($B38,"\",F$1),'Detailed estimation'!$C$30:$R$1176,$E$1,0)=0,"",VLOOKUP(CONCATENATE($B38,"\",F$1),'Detailed estimation'!$C$30:$R$1176,$E$1,0)),"")</f>
        <v/>
      </c>
      <c r="G38" s="302" t="str">
        <f>_xlfn.IFNA(IF(VLOOKUP(CONCATENATE($B38,"\",G$1),'Detailed estimation'!$C$30:$R$1176,$E$1,0)=0,"",VLOOKUP(CONCATENATE($B38,"\",G$1),'Detailed estimation'!$C$30:$R$1176,$E$1,0)),"")</f>
        <v/>
      </c>
      <c r="H38" s="302" t="str">
        <f>_xlfn.IFNA(IF(VLOOKUP(CONCATENATE($B38,"\",H$1),'Detailed estimation'!$C$30:$R$1176,$E$1,0)=0,"",VLOOKUP(CONCATENATE($B38,"\",H$1),'Detailed estimation'!$C$30:$R$1176,$E$1,0)),"")</f>
        <v/>
      </c>
      <c r="I38" s="302" t="str">
        <f>_xlfn.IFNA(IF(VLOOKUP(CONCATENATE($B38,"\",I$1),'Detailed estimation'!$C$30:$R$1176,$E$1,0)=0,"",VLOOKUP(CONCATENATE($B38,"\",I$1),'Detailed estimation'!$C$30:$R$1176,$E$1,0)),"")</f>
        <v/>
      </c>
      <c r="J38" s="302" t="str">
        <f>_xlfn.IFNA(IF(VLOOKUP(CONCATENATE($B38,"\",J$1),'Detailed estimation'!$C$30:$R$1176,$E$1,0)=0,"",VLOOKUP(CONCATENATE($B38,"\",J$1),'Detailed estimation'!$C$30:$R$1176,$E$1,0)),"")</f>
        <v/>
      </c>
      <c r="K38" s="385"/>
      <c r="L38" s="385"/>
      <c r="M38" s="504"/>
      <c r="N38" s="261">
        <f t="shared" si="0"/>
        <v>0</v>
      </c>
      <c r="O38" s="261">
        <f t="shared" si="1"/>
        <v>0</v>
      </c>
      <c r="P38" s="494"/>
      <c r="Q38" s="494"/>
      <c r="R38" s="494"/>
      <c r="S38" s="86"/>
      <c r="T38" s="69"/>
    </row>
    <row r="39" spans="2:20" x14ac:dyDescent="0.2">
      <c r="B39" s="104" t="str">
        <f>IF(Feature_Plan!E46="","",Feature_Plan!E46)</f>
        <v/>
      </c>
      <c r="C39" s="105" t="str">
        <f>IF(Feature_Plan!F46="","",Feature_Plan!F46)</f>
        <v/>
      </c>
      <c r="D39" s="105" t="str">
        <f>IF(Feature_Plan!G46="","",Feature_Plan!G46)</f>
        <v/>
      </c>
      <c r="E39" s="72"/>
      <c r="F39" s="302" t="str">
        <f>_xlfn.IFNA(IF(VLOOKUP(CONCATENATE($B39,"\",F$1),'Detailed estimation'!$C$30:$R$1176,$E$1,0)=0,"",VLOOKUP(CONCATENATE($B39,"\",F$1),'Detailed estimation'!$C$30:$R$1176,$E$1,0)),"")</f>
        <v/>
      </c>
      <c r="G39" s="302" t="str">
        <f>_xlfn.IFNA(IF(VLOOKUP(CONCATENATE($B39,"\",G$1),'Detailed estimation'!$C$30:$R$1176,$E$1,0)=0,"",VLOOKUP(CONCATENATE($B39,"\",G$1),'Detailed estimation'!$C$30:$R$1176,$E$1,0)),"")</f>
        <v/>
      </c>
      <c r="H39" s="302" t="str">
        <f>_xlfn.IFNA(IF(VLOOKUP(CONCATENATE($B39,"\",H$1),'Detailed estimation'!$C$30:$R$1176,$E$1,0)=0,"",VLOOKUP(CONCATENATE($B39,"\",H$1),'Detailed estimation'!$C$30:$R$1176,$E$1,0)),"")</f>
        <v/>
      </c>
      <c r="I39" s="302" t="str">
        <f>_xlfn.IFNA(IF(VLOOKUP(CONCATENATE($B39,"\",I$1),'Detailed estimation'!$C$30:$R$1176,$E$1,0)=0,"",VLOOKUP(CONCATENATE($B39,"\",I$1),'Detailed estimation'!$C$30:$R$1176,$E$1,0)),"")</f>
        <v/>
      </c>
      <c r="J39" s="302" t="str">
        <f>_xlfn.IFNA(IF(VLOOKUP(CONCATENATE($B39,"\",J$1),'Detailed estimation'!$C$30:$R$1176,$E$1,0)=0,"",VLOOKUP(CONCATENATE($B39,"\",J$1),'Detailed estimation'!$C$30:$R$1176,$E$1,0)),"")</f>
        <v/>
      </c>
      <c r="K39" s="385"/>
      <c r="L39" s="385"/>
      <c r="M39" s="504"/>
      <c r="N39" s="261">
        <f t="shared" si="0"/>
        <v>0</v>
      </c>
      <c r="O39" s="261">
        <f t="shared" si="1"/>
        <v>0</v>
      </c>
      <c r="P39" s="494"/>
      <c r="Q39" s="494"/>
      <c r="R39" s="494"/>
      <c r="S39" s="86"/>
      <c r="T39" s="69"/>
    </row>
    <row r="40" spans="2:20" x14ac:dyDescent="0.2">
      <c r="B40" s="104" t="str">
        <f>IF(Feature_Plan!E47="","",Feature_Plan!E47)</f>
        <v/>
      </c>
      <c r="C40" s="105" t="str">
        <f>IF(Feature_Plan!F47="","",Feature_Plan!F47)</f>
        <v/>
      </c>
      <c r="D40" s="105" t="str">
        <f>IF(Feature_Plan!G47="","",Feature_Plan!G47)</f>
        <v/>
      </c>
      <c r="E40" s="72"/>
      <c r="F40" s="302" t="str">
        <f>_xlfn.IFNA(IF(VLOOKUP(CONCATENATE($B40,"\",F$1),'Detailed estimation'!$C$30:$R$1176,$E$1,0)=0,"",VLOOKUP(CONCATENATE($B40,"\",F$1),'Detailed estimation'!$C$30:$R$1176,$E$1,0)),"")</f>
        <v/>
      </c>
      <c r="G40" s="302" t="str">
        <f>_xlfn.IFNA(IF(VLOOKUP(CONCATENATE($B40,"\",G$1),'Detailed estimation'!$C$30:$R$1176,$E$1,0)=0,"",VLOOKUP(CONCATENATE($B40,"\",G$1),'Detailed estimation'!$C$30:$R$1176,$E$1,0)),"")</f>
        <v/>
      </c>
      <c r="H40" s="302" t="str">
        <f>_xlfn.IFNA(IF(VLOOKUP(CONCATENATE($B40,"\",H$1),'Detailed estimation'!$C$30:$R$1176,$E$1,0)=0,"",VLOOKUP(CONCATENATE($B40,"\",H$1),'Detailed estimation'!$C$30:$R$1176,$E$1,0)),"")</f>
        <v/>
      </c>
      <c r="I40" s="302" t="str">
        <f>_xlfn.IFNA(IF(VLOOKUP(CONCATENATE($B40,"\",I$1),'Detailed estimation'!$C$30:$R$1176,$E$1,0)=0,"",VLOOKUP(CONCATENATE($B40,"\",I$1),'Detailed estimation'!$C$30:$R$1176,$E$1,0)),"")</f>
        <v/>
      </c>
      <c r="J40" s="302" t="str">
        <f>_xlfn.IFNA(IF(VLOOKUP(CONCATENATE($B40,"\",J$1),'Detailed estimation'!$C$30:$R$1176,$E$1,0)=0,"",VLOOKUP(CONCATENATE($B40,"\",J$1),'Detailed estimation'!$C$30:$R$1176,$E$1,0)),"")</f>
        <v/>
      </c>
      <c r="K40" s="385"/>
      <c r="L40" s="385"/>
      <c r="M40" s="504"/>
      <c r="N40" s="261">
        <f t="shared" si="0"/>
        <v>0</v>
      </c>
      <c r="O40" s="261">
        <f t="shared" si="1"/>
        <v>0</v>
      </c>
      <c r="P40" s="494"/>
      <c r="Q40" s="494"/>
      <c r="R40" s="494"/>
      <c r="S40" s="86"/>
      <c r="T40" s="69"/>
    </row>
    <row r="41" spans="2:20" x14ac:dyDescent="0.2">
      <c r="B41" s="104" t="str">
        <f>IF(Feature_Plan!E48="","",Feature_Plan!E48)</f>
        <v/>
      </c>
      <c r="C41" s="105" t="str">
        <f>IF(Feature_Plan!F48="","",Feature_Plan!F48)</f>
        <v/>
      </c>
      <c r="D41" s="105" t="str">
        <f>IF(Feature_Plan!G48="","",Feature_Plan!G48)</f>
        <v/>
      </c>
      <c r="E41" s="72"/>
      <c r="F41" s="302" t="str">
        <f>_xlfn.IFNA(IF(VLOOKUP(CONCATENATE($B41,"\",F$1),'Detailed estimation'!$C$30:$R$1176,$E$1,0)=0,"",VLOOKUP(CONCATENATE($B41,"\",F$1),'Detailed estimation'!$C$30:$R$1176,$E$1,0)),"")</f>
        <v/>
      </c>
      <c r="G41" s="302" t="str">
        <f>_xlfn.IFNA(IF(VLOOKUP(CONCATENATE($B41,"\",G$1),'Detailed estimation'!$C$30:$R$1176,$E$1,0)=0,"",VLOOKUP(CONCATENATE($B41,"\",G$1),'Detailed estimation'!$C$30:$R$1176,$E$1,0)),"")</f>
        <v/>
      </c>
      <c r="H41" s="302" t="str">
        <f>_xlfn.IFNA(IF(VLOOKUP(CONCATENATE($B41,"\",H$1),'Detailed estimation'!$C$30:$R$1176,$E$1,0)=0,"",VLOOKUP(CONCATENATE($B41,"\",H$1),'Detailed estimation'!$C$30:$R$1176,$E$1,0)),"")</f>
        <v/>
      </c>
      <c r="I41" s="302" t="str">
        <f>_xlfn.IFNA(IF(VLOOKUP(CONCATENATE($B41,"\",I$1),'Detailed estimation'!$C$30:$R$1176,$E$1,0)=0,"",VLOOKUP(CONCATENATE($B41,"\",I$1),'Detailed estimation'!$C$30:$R$1176,$E$1,0)),"")</f>
        <v/>
      </c>
      <c r="J41" s="302" t="str">
        <f>_xlfn.IFNA(IF(VLOOKUP(CONCATENATE($B41,"\",J$1),'Detailed estimation'!$C$30:$R$1176,$E$1,0)=0,"",VLOOKUP(CONCATENATE($B41,"\",J$1),'Detailed estimation'!$C$30:$R$1176,$E$1,0)),"")</f>
        <v/>
      </c>
      <c r="K41" s="385"/>
      <c r="L41" s="385"/>
      <c r="M41" s="504"/>
      <c r="N41" s="261">
        <f t="shared" si="0"/>
        <v>0</v>
      </c>
      <c r="O41" s="261">
        <f t="shared" si="1"/>
        <v>0</v>
      </c>
      <c r="P41" s="494"/>
      <c r="Q41" s="494"/>
      <c r="R41" s="494"/>
      <c r="S41" s="86"/>
      <c r="T41" s="69"/>
    </row>
    <row r="42" spans="2:20" ht="38.25" x14ac:dyDescent="0.2">
      <c r="B42" s="104" t="str">
        <f>IF(Feature_Plan!E49="","",Feature_Plan!E49)</f>
        <v/>
      </c>
      <c r="C42" s="105" t="str">
        <f>IF(Feature_Plan!F49="","",Feature_Plan!F49)</f>
        <v/>
      </c>
      <c r="D42" s="105" t="str">
        <f>IF(Feature_Plan!G49="","",Feature_Plan!G49)</f>
        <v/>
      </c>
      <c r="E42" s="72"/>
      <c r="F42" s="302" t="str">
        <f>_xlfn.IFNA(IF(VLOOKUP(CONCATENATE($B42,"\",F$1),'Detailed estimation'!$C$30:$R$1176,$E$1,0)=0,"",VLOOKUP(CONCATENATE($B42,"\",F$1),'Detailed estimation'!$C$30:$R$1176,$E$1,0)),"")</f>
        <v/>
      </c>
      <c r="G42" s="302" t="str">
        <f>_xlfn.IFNA(IF(VLOOKUP(CONCATENATE($B42,"\",G$1),'Detailed estimation'!$C$30:$R$1176,$E$1,0)=0,"",VLOOKUP(CONCATENATE($B42,"\",G$1),'Detailed estimation'!$C$30:$R$1176,$E$1,0)),"")</f>
        <v/>
      </c>
      <c r="H42" s="302" t="str">
        <f>_xlfn.IFNA(IF(VLOOKUP(CONCATENATE($B42,"\",H$1),'Detailed estimation'!$C$30:$R$1176,$E$1,0)=0,"",VLOOKUP(CONCATENATE($B42,"\",H$1),'Detailed estimation'!$C$30:$R$1176,$E$1,0)),"")</f>
        <v/>
      </c>
      <c r="I42" s="302" t="str">
        <f>_xlfn.IFNA(IF(VLOOKUP(CONCATENATE($B42,"\",I$1),'Detailed estimation'!$C$30:$R$1176,$E$1,0)=0,"",VLOOKUP(CONCATENATE($B42,"\",I$1),'Detailed estimation'!$C$30:$R$1176,$E$1,0)),"")</f>
        <v/>
      </c>
      <c r="J42" s="302" t="str">
        <f>_xlfn.IFNA(IF(VLOOKUP(CONCATENATE($B42,"\",J$1),'Detailed estimation'!$C$30:$R$1176,$E$1,0)=0,"",VLOOKUP(CONCATENATE($B42,"\",J$1),'Detailed estimation'!$C$30:$R$1176,$E$1,0)),"")</f>
        <v/>
      </c>
      <c r="K42" s="385"/>
      <c r="L42" s="385"/>
      <c r="M42" s="504"/>
      <c r="N42" s="261">
        <f t="shared" si="0"/>
        <v>0</v>
      </c>
      <c r="O42" s="261">
        <f t="shared" si="1"/>
        <v>0</v>
      </c>
      <c r="P42" s="494"/>
      <c r="Q42" s="494"/>
      <c r="R42" s="494"/>
      <c r="S42" s="261" t="s">
        <v>65</v>
      </c>
      <c r="T42" s="73">
        <v>44674</v>
      </c>
    </row>
    <row r="43" spans="2:20" x14ac:dyDescent="0.2">
      <c r="B43" s="104" t="str">
        <f>IF(Feature_Plan!E50="","",Feature_Plan!E50)</f>
        <v/>
      </c>
      <c r="C43" s="105" t="str">
        <f>IF(Feature_Plan!F50="","",Feature_Plan!F50)</f>
        <v/>
      </c>
      <c r="D43" s="105" t="str">
        <f>IF(Feature_Plan!G50="","",Feature_Plan!G50)</f>
        <v/>
      </c>
      <c r="E43" s="72"/>
      <c r="F43" s="302" t="str">
        <f>_xlfn.IFNA(IF(VLOOKUP(CONCATENATE($B43,"\",F$1),'Detailed estimation'!$C$30:$R$1176,$E$1,0)=0,"",VLOOKUP(CONCATENATE($B43,"\",F$1),'Detailed estimation'!$C$30:$R$1176,$E$1,0)),"")</f>
        <v/>
      </c>
      <c r="G43" s="302" t="str">
        <f>_xlfn.IFNA(IF(VLOOKUP(CONCATENATE($B43,"\",G$1),'Detailed estimation'!$C$30:$R$1176,$E$1,0)=0,"",VLOOKUP(CONCATENATE($B43,"\",G$1),'Detailed estimation'!$C$30:$R$1176,$E$1,0)),"")</f>
        <v/>
      </c>
      <c r="H43" s="302" t="str">
        <f>_xlfn.IFNA(IF(VLOOKUP(CONCATENATE($B43,"\",H$1),'Detailed estimation'!$C$30:$R$1176,$E$1,0)=0,"",VLOOKUP(CONCATENATE($B43,"\",H$1),'Detailed estimation'!$C$30:$R$1176,$E$1,0)),"")</f>
        <v/>
      </c>
      <c r="I43" s="302" t="str">
        <f>_xlfn.IFNA(IF(VLOOKUP(CONCATENATE($B43,"\",I$1),'Detailed estimation'!$C$30:$R$1176,$E$1,0)=0,"",VLOOKUP(CONCATENATE($B43,"\",I$1),'Detailed estimation'!$C$30:$R$1176,$E$1,0)),"")</f>
        <v/>
      </c>
      <c r="J43" s="302" t="str">
        <f>_xlfn.IFNA(IF(VLOOKUP(CONCATENATE($B43,"\",J$1),'Detailed estimation'!$C$30:$R$1176,$E$1,0)=0,"",VLOOKUP(CONCATENATE($B43,"\",J$1),'Detailed estimation'!$C$30:$R$1176,$E$1,0)),"")</f>
        <v/>
      </c>
      <c r="K43" s="385"/>
      <c r="L43" s="385"/>
      <c r="M43" s="504"/>
      <c r="N43" s="261">
        <f t="shared" si="0"/>
        <v>0</v>
      </c>
      <c r="O43" s="261">
        <f t="shared" si="1"/>
        <v>0</v>
      </c>
      <c r="P43" s="494"/>
      <c r="Q43" s="494"/>
      <c r="R43" s="494"/>
      <c r="S43" s="86"/>
      <c r="T43" s="69"/>
    </row>
    <row r="44" spans="2:20" x14ac:dyDescent="0.2">
      <c r="B44" s="104" t="str">
        <f>IF(Feature_Plan!E51="","",Feature_Plan!E51)</f>
        <v/>
      </c>
      <c r="C44" s="105" t="str">
        <f>IF(Feature_Plan!F51="","",Feature_Plan!F51)</f>
        <v/>
      </c>
      <c r="D44" s="105" t="str">
        <f>IF(Feature_Plan!G51="","",Feature_Plan!G51)</f>
        <v/>
      </c>
      <c r="E44" s="72"/>
      <c r="F44" s="302" t="str">
        <f>_xlfn.IFNA(IF(VLOOKUP(CONCATENATE($B44,"\",F$1),'Detailed estimation'!$C$30:$R$1176,$E$1,0)=0,"",VLOOKUP(CONCATENATE($B44,"\",F$1),'Detailed estimation'!$C$30:$R$1176,$E$1,0)),"")</f>
        <v/>
      </c>
      <c r="G44" s="302" t="str">
        <f>_xlfn.IFNA(IF(VLOOKUP(CONCATENATE($B44,"\",G$1),'Detailed estimation'!$C$30:$R$1176,$E$1,0)=0,"",VLOOKUP(CONCATENATE($B44,"\",G$1),'Detailed estimation'!$C$30:$R$1176,$E$1,0)),"")</f>
        <v/>
      </c>
      <c r="H44" s="302" t="str">
        <f>_xlfn.IFNA(IF(VLOOKUP(CONCATENATE($B44,"\",H$1),'Detailed estimation'!$C$30:$R$1176,$E$1,0)=0,"",VLOOKUP(CONCATENATE($B44,"\",H$1),'Detailed estimation'!$C$30:$R$1176,$E$1,0)),"")</f>
        <v/>
      </c>
      <c r="I44" s="302" t="str">
        <f>_xlfn.IFNA(IF(VLOOKUP(CONCATENATE($B44,"\",I$1),'Detailed estimation'!$C$30:$R$1176,$E$1,0)=0,"",VLOOKUP(CONCATENATE($B44,"\",I$1),'Detailed estimation'!$C$30:$R$1176,$E$1,0)),"")</f>
        <v/>
      </c>
      <c r="J44" s="302" t="str">
        <f>_xlfn.IFNA(IF(VLOOKUP(CONCATENATE($B44,"\",J$1),'Detailed estimation'!$C$30:$R$1176,$E$1,0)=0,"",VLOOKUP(CONCATENATE($B44,"\",J$1),'Detailed estimation'!$C$30:$R$1176,$E$1,0)),"")</f>
        <v/>
      </c>
      <c r="K44" s="261"/>
      <c r="L44" s="261"/>
      <c r="M44" s="504"/>
      <c r="N44" s="261">
        <f t="shared" si="0"/>
        <v>0</v>
      </c>
      <c r="O44" s="261">
        <f t="shared" si="1"/>
        <v>0</v>
      </c>
      <c r="P44" s="494"/>
      <c r="Q44" s="494"/>
      <c r="R44" s="494"/>
      <c r="S44" s="86"/>
      <c r="T44" s="69"/>
    </row>
    <row r="45" spans="2:20" ht="8.25" customHeight="1" thickBot="1" x14ac:dyDescent="0.25">
      <c r="B45" s="104" t="str">
        <f>IF(Feature_Plan!E52="","",Feature_Plan!E52)</f>
        <v/>
      </c>
      <c r="C45" s="105" t="str">
        <f>IF(Feature_Plan!F52="","",Feature_Plan!F52)</f>
        <v/>
      </c>
      <c r="D45" s="105" t="str">
        <f>IF(Feature_Plan!G52="","",Feature_Plan!G52)</f>
        <v/>
      </c>
      <c r="E45" s="78"/>
      <c r="F45" s="302" t="str">
        <f>_xlfn.IFNA(IF(VLOOKUP(CONCATENATE($B45,"\",F$1),'Detailed estimation'!$C$30:$R$1176,$E$1,0)=0,"",VLOOKUP(CONCATENATE($B45,"\",F$1),'Detailed estimation'!$C$30:$R$1176,$E$1,0)),"")</f>
        <v/>
      </c>
      <c r="G45" s="302" t="str">
        <f>_xlfn.IFNA(IF(VLOOKUP(CONCATENATE($B45,"\",G$1),'Detailed estimation'!$C$30:$R$1176,$E$1,0)=0,"",VLOOKUP(CONCATENATE($B45,"\",G$1),'Detailed estimation'!$C$30:$R$1176,$E$1,0)),"")</f>
        <v/>
      </c>
      <c r="H45" s="302" t="str">
        <f>_xlfn.IFNA(IF(VLOOKUP(CONCATENATE($B45,"\",H$1),'Detailed estimation'!$C$30:$R$1176,$E$1,0)=0,"",VLOOKUP(CONCATENATE($B45,"\",H$1),'Detailed estimation'!$C$30:$R$1176,$E$1,0)),"")</f>
        <v/>
      </c>
      <c r="I45" s="302" t="str">
        <f>_xlfn.IFNA(IF(VLOOKUP(CONCATENATE($B45,"\",I$1),'Detailed estimation'!$C$30:$R$1176,$E$1,0)=0,"",VLOOKUP(CONCATENATE($B45,"\",I$1),'Detailed estimation'!$C$30:$R$1176,$E$1,0)),"")</f>
        <v/>
      </c>
      <c r="J45" s="302" t="str">
        <f>_xlfn.IFNA(IF(VLOOKUP(CONCATENATE($B45,"\",J$1),'Detailed estimation'!$C$30:$R$1176,$E$1,0)=0,"",VLOOKUP(CONCATENATE($B45,"\",J$1),'Detailed estimation'!$C$30:$R$1176,$E$1,0)),"")</f>
        <v/>
      </c>
      <c r="K45" s="261"/>
      <c r="L45" s="261"/>
      <c r="M45" s="504"/>
      <c r="N45" s="261">
        <f t="shared" si="0"/>
        <v>0</v>
      </c>
      <c r="O45" s="261">
        <f t="shared" si="1"/>
        <v>0</v>
      </c>
      <c r="P45" s="495"/>
      <c r="Q45" s="495"/>
      <c r="R45" s="495"/>
      <c r="S45" s="94"/>
      <c r="T45" s="79"/>
    </row>
    <row r="46" spans="2:20" x14ac:dyDescent="0.2">
      <c r="F46" s="64"/>
      <c r="G46" s="64"/>
    </row>
    <row r="47" spans="2:20" x14ac:dyDescent="0.2">
      <c r="D47" s="80" t="s">
        <v>89</v>
      </c>
      <c r="F47" s="265">
        <f>SUMIF(F4:F46,"&lt;&gt;#N/A",F4:F46)</f>
        <v>1165</v>
      </c>
      <c r="G47" s="265">
        <f t="shared" ref="G47:R47" si="2">SUMIF(G4:G46,"&lt;&gt;#N/A",G4:G46)</f>
        <v>3463</v>
      </c>
      <c r="H47" s="265">
        <f t="shared" si="2"/>
        <v>960</v>
      </c>
      <c r="I47" s="265">
        <f t="shared" si="2"/>
        <v>222</v>
      </c>
      <c r="J47" s="265">
        <f t="shared" si="2"/>
        <v>2673</v>
      </c>
      <c r="K47" s="265">
        <f t="shared" si="2"/>
        <v>0</v>
      </c>
      <c r="L47" s="265">
        <f t="shared" si="2"/>
        <v>0</v>
      </c>
      <c r="M47" s="265">
        <f t="shared" si="2"/>
        <v>160</v>
      </c>
      <c r="N47" s="265">
        <f t="shared" si="2"/>
        <v>1704</v>
      </c>
      <c r="O47" s="265">
        <f t="shared" si="2"/>
        <v>431</v>
      </c>
      <c r="P47" s="265">
        <f t="shared" si="2"/>
        <v>380</v>
      </c>
      <c r="Q47" s="265">
        <f t="shared" si="2"/>
        <v>80</v>
      </c>
      <c r="R47" s="265">
        <f t="shared" si="2"/>
        <v>425</v>
      </c>
    </row>
    <row r="48" spans="2:20" x14ac:dyDescent="0.2">
      <c r="D48" s="80"/>
      <c r="F48" s="80"/>
    </row>
  </sheetData>
  <mergeCells count="9">
    <mergeCell ref="S2:S3"/>
    <mergeCell ref="T2:T3"/>
    <mergeCell ref="R4:R45"/>
    <mergeCell ref="B2:D2"/>
    <mergeCell ref="E2:E3"/>
    <mergeCell ref="F2:R2"/>
    <mergeCell ref="Q4:Q45"/>
    <mergeCell ref="P4:P45"/>
    <mergeCell ref="M4:M45"/>
  </mergeCells>
  <conditionalFormatting sqref="E4:E44">
    <cfRule type="cellIs" dxfId="12" priority="9" operator="equal">
      <formula>"YES"</formula>
    </cfRule>
  </conditionalFormatting>
  <conditionalFormatting sqref="E4:E44">
    <cfRule type="cellIs" dxfId="11" priority="8" operator="equal">
      <formula>"NO"</formula>
    </cfRule>
  </conditionalFormatting>
  <conditionalFormatting sqref="E34:E44">
    <cfRule type="cellIs" dxfId="10" priority="7" operator="equal">
      <formula>"YES"</formula>
    </cfRule>
  </conditionalFormatting>
  <conditionalFormatting sqref="E34:E44">
    <cfRule type="cellIs" dxfId="9" priority="6" operator="equal">
      <formula>"NO"</formula>
    </cfRule>
  </conditionalFormatting>
  <conditionalFormatting sqref="F4:R45">
    <cfRule type="expression" dxfId="8" priority="3">
      <formula>_xlfn.ISFORMULA(F4)</formula>
    </cfRule>
  </conditionalFormatting>
  <conditionalFormatting sqref="F47:R47">
    <cfRule type="expression" dxfId="7" priority="2">
      <formula>_xlfn.ISFORMULA(F47)</formula>
    </cfRule>
  </conditionalFormatting>
  <conditionalFormatting sqref="S11">
    <cfRule type="expression" dxfId="6" priority="1">
      <formula>_xlfn.ISFORMULA(S11)</formula>
    </cfRule>
  </conditionalFormatting>
  <dataValidations disablePrompts="1" count="1">
    <dataValidation type="list" allowBlank="1" showInputMessage="1" showErrorMessage="1" sqref="E4:E45" xr:uid="{0C0B322A-070D-4519-B8BE-E8EAE7ED86E6}">
      <formula1>"YES,NO"</formula1>
    </dataValidation>
  </dataValidations>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540546E-4160-4E71-9717-DF2BD5D3F673}">
          <x14:formula1>
            <xm:f>'Detailed estimation'!$I$1:$R$1</xm:f>
          </x14:formula1>
          <xm:sqref>D1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1839F-7B63-45FF-86A0-8112BB19950C}">
  <sheetPr codeName="Sheet4"/>
  <dimension ref="B1:R20"/>
  <sheetViews>
    <sheetView showGridLines="0" zoomScale="110" zoomScaleNormal="110" workbookViewId="0">
      <selection activeCell="G5" sqref="G5"/>
    </sheetView>
  </sheetViews>
  <sheetFormatPr defaultRowHeight="12.75" x14ac:dyDescent="0.2"/>
  <cols>
    <col min="1" max="1" width="3.42578125" style="81" customWidth="1"/>
    <col min="2" max="3" width="9.140625" style="81"/>
    <col min="4" max="4" width="14.7109375" style="81" customWidth="1"/>
    <col min="5" max="5" width="8.85546875" style="81" customWidth="1"/>
    <col min="6" max="6" width="11.140625" style="81" customWidth="1"/>
    <col min="7" max="7" width="11.7109375" style="81" customWidth="1"/>
    <col min="8" max="8" width="12" style="81" customWidth="1"/>
    <col min="9" max="9" width="12.42578125" style="81" customWidth="1"/>
    <col min="10" max="10" width="33.85546875" style="81" customWidth="1"/>
    <col min="11" max="11" width="12" style="81" customWidth="1"/>
    <col min="12" max="12" width="12.85546875" style="81" customWidth="1"/>
    <col min="13" max="14" width="12.42578125" style="81" customWidth="1"/>
    <col min="15" max="15" width="10.5703125" style="81" customWidth="1"/>
    <col min="16" max="16" width="12" style="81" customWidth="1"/>
    <col min="17" max="17" width="28.85546875" style="81" customWidth="1"/>
    <col min="18" max="18" width="12.140625" style="81" customWidth="1"/>
    <col min="19" max="16384" width="9.140625" style="81"/>
  </cols>
  <sheetData>
    <row r="1" spans="2:18" ht="12.75" customHeight="1" thickBot="1" x14ac:dyDescent="0.25">
      <c r="D1" s="267" t="str">
        <f>'Release Effort'!D1</f>
        <v>R1</v>
      </c>
    </row>
    <row r="2" spans="2:18" ht="32.25" customHeight="1" x14ac:dyDescent="0.2">
      <c r="B2" s="496" t="s">
        <v>66</v>
      </c>
      <c r="C2" s="497"/>
      <c r="D2" s="514" t="s">
        <v>67</v>
      </c>
      <c r="E2" s="514"/>
      <c r="F2" s="514"/>
      <c r="G2" s="514"/>
      <c r="H2" s="514"/>
      <c r="I2" s="514" t="s">
        <v>68</v>
      </c>
      <c r="J2" s="514" t="s">
        <v>53</v>
      </c>
      <c r="K2" s="514" t="s">
        <v>54</v>
      </c>
      <c r="L2" s="514" t="s">
        <v>69</v>
      </c>
      <c r="M2" s="514"/>
      <c r="N2" s="514"/>
      <c r="O2" s="514"/>
      <c r="P2" s="514" t="s">
        <v>70</v>
      </c>
      <c r="Q2" s="514" t="s">
        <v>53</v>
      </c>
      <c r="R2" s="518" t="s">
        <v>54</v>
      </c>
    </row>
    <row r="3" spans="2:18" ht="28.5" customHeight="1" x14ac:dyDescent="0.2">
      <c r="B3" s="516"/>
      <c r="C3" s="517"/>
      <c r="D3" s="515"/>
      <c r="E3" s="515"/>
      <c r="F3" s="82" t="s">
        <v>71</v>
      </c>
      <c r="G3" s="83" t="s">
        <v>72</v>
      </c>
      <c r="H3" s="83" t="s">
        <v>73</v>
      </c>
      <c r="I3" s="515"/>
      <c r="J3" s="515"/>
      <c r="K3" s="515"/>
      <c r="L3" s="82" t="s">
        <v>74</v>
      </c>
      <c r="M3" s="82" t="s">
        <v>72</v>
      </c>
      <c r="N3" s="82" t="s">
        <v>75</v>
      </c>
      <c r="O3" s="82" t="s">
        <v>76</v>
      </c>
      <c r="P3" s="515"/>
      <c r="Q3" s="515"/>
      <c r="R3" s="519"/>
    </row>
    <row r="4" spans="2:18" ht="21" customHeight="1" x14ac:dyDescent="0.2">
      <c r="B4" s="505">
        <v>4</v>
      </c>
      <c r="C4" s="506"/>
      <c r="D4" s="511" t="s">
        <v>58</v>
      </c>
      <c r="E4" s="511"/>
      <c r="F4" s="151">
        <f>'Release Effort'!F47</f>
        <v>1165</v>
      </c>
      <c r="G4" s="85">
        <f>F4/(B4*146)</f>
        <v>1.9948630136986301</v>
      </c>
      <c r="H4" s="86">
        <v>1</v>
      </c>
      <c r="I4" s="72" t="str">
        <f t="shared" ref="I4:I20" si="0">IF(G4&lt;=H4,"YES","NO")</f>
        <v>NO</v>
      </c>
      <c r="J4" s="87"/>
      <c r="K4" s="86"/>
      <c r="L4" s="97">
        <v>37</v>
      </c>
      <c r="M4" s="96">
        <f t="shared" ref="M4:M16" si="1">L4*F4</f>
        <v>43105</v>
      </c>
      <c r="N4" s="525">
        <f>SUM(M4:M20)</f>
        <v>1122712</v>
      </c>
      <c r="O4" s="527">
        <v>1200000</v>
      </c>
      <c r="P4" s="520" t="str">
        <f>IF(N4&lt;=O4,"YES","NO")</f>
        <v>YES</v>
      </c>
      <c r="Q4" s="520"/>
      <c r="R4" s="523"/>
    </row>
    <row r="5" spans="2:18" ht="22.5" customHeight="1" x14ac:dyDescent="0.2">
      <c r="B5" s="507"/>
      <c r="C5" s="508"/>
      <c r="D5" s="511" t="s">
        <v>59</v>
      </c>
      <c r="E5" s="511"/>
      <c r="F5" s="84">
        <f>'Release Effort'!G47</f>
        <v>3463</v>
      </c>
      <c r="G5" s="85">
        <f>F5/(B4*146)</f>
        <v>5.9297945205479454</v>
      </c>
      <c r="H5" s="86">
        <v>4.5</v>
      </c>
      <c r="I5" s="72" t="str">
        <f t="shared" si="0"/>
        <v>NO</v>
      </c>
      <c r="J5" s="87"/>
      <c r="K5" s="86"/>
      <c r="L5" s="97">
        <v>37</v>
      </c>
      <c r="M5" s="96">
        <f t="shared" si="1"/>
        <v>128131</v>
      </c>
      <c r="N5" s="525"/>
      <c r="O5" s="527"/>
      <c r="P5" s="520"/>
      <c r="Q5" s="520"/>
      <c r="R5" s="523"/>
    </row>
    <row r="6" spans="2:18" ht="25.5" customHeight="1" x14ac:dyDescent="0.2">
      <c r="B6" s="507"/>
      <c r="C6" s="508"/>
      <c r="D6" s="511" t="s">
        <v>60</v>
      </c>
      <c r="E6" s="511"/>
      <c r="F6" s="84">
        <f>'Release Effort'!H47</f>
        <v>960</v>
      </c>
      <c r="G6" s="85">
        <f>F6/(B4*146)</f>
        <v>1.6438356164383561</v>
      </c>
      <c r="H6" s="86">
        <v>0.5</v>
      </c>
      <c r="I6" s="72" t="str">
        <f t="shared" si="0"/>
        <v>NO</v>
      </c>
      <c r="J6" s="87"/>
      <c r="K6" s="86"/>
      <c r="L6" s="97">
        <v>96</v>
      </c>
      <c r="M6" s="96">
        <f t="shared" si="1"/>
        <v>92160</v>
      </c>
      <c r="N6" s="525"/>
      <c r="O6" s="527"/>
      <c r="P6" s="520"/>
      <c r="Q6" s="520"/>
      <c r="R6" s="523"/>
    </row>
    <row r="7" spans="2:18" ht="26.25" customHeight="1" x14ac:dyDescent="0.2">
      <c r="B7" s="507"/>
      <c r="C7" s="508"/>
      <c r="D7" s="511" t="s">
        <v>61</v>
      </c>
      <c r="E7" s="511"/>
      <c r="F7" s="84">
        <f>'Release Effort'!I47</f>
        <v>222</v>
      </c>
      <c r="G7" s="85">
        <f>F7/(B4*146)</f>
        <v>0.38013698630136988</v>
      </c>
      <c r="H7" s="86">
        <v>0.5</v>
      </c>
      <c r="I7" s="72" t="str">
        <f t="shared" si="0"/>
        <v>YES</v>
      </c>
      <c r="J7" s="87" t="s">
        <v>77</v>
      </c>
      <c r="K7" s="88">
        <v>44584</v>
      </c>
      <c r="L7" s="97">
        <v>80</v>
      </c>
      <c r="M7" s="96">
        <f t="shared" si="1"/>
        <v>17760</v>
      </c>
      <c r="N7" s="525"/>
      <c r="O7" s="527"/>
      <c r="P7" s="520"/>
      <c r="Q7" s="520"/>
      <c r="R7" s="523"/>
    </row>
    <row r="8" spans="2:18" ht="26.25" customHeight="1" x14ac:dyDescent="0.2">
      <c r="B8" s="507"/>
      <c r="C8" s="508"/>
      <c r="D8" s="511" t="s">
        <v>92</v>
      </c>
      <c r="E8" s="511"/>
      <c r="F8" s="84">
        <f>'Release Effort'!J47</f>
        <v>2673</v>
      </c>
      <c r="G8" s="85">
        <f>F8/(B4*146)</f>
        <v>4.5770547945205475</v>
      </c>
      <c r="H8" s="86">
        <v>3</v>
      </c>
      <c r="I8" s="72" t="str">
        <f t="shared" si="0"/>
        <v>NO</v>
      </c>
      <c r="J8" s="87"/>
      <c r="K8" s="88"/>
      <c r="L8" s="97">
        <v>37</v>
      </c>
      <c r="M8" s="96">
        <f t="shared" si="1"/>
        <v>98901</v>
      </c>
      <c r="N8" s="525"/>
      <c r="O8" s="527"/>
      <c r="P8" s="520"/>
      <c r="Q8" s="520"/>
      <c r="R8" s="523"/>
    </row>
    <row r="9" spans="2:18" ht="26.25" customHeight="1" x14ac:dyDescent="0.2">
      <c r="B9" s="507"/>
      <c r="C9" s="508"/>
      <c r="D9" s="511" t="s">
        <v>62</v>
      </c>
      <c r="E9" s="511"/>
      <c r="F9" s="84">
        <f>'Release Effort'!K47</f>
        <v>0</v>
      </c>
      <c r="G9" s="85">
        <f>F9/(B4*146)</f>
        <v>0</v>
      </c>
      <c r="H9" s="86">
        <v>0.33</v>
      </c>
      <c r="I9" s="72" t="str">
        <f t="shared" si="0"/>
        <v>YES</v>
      </c>
      <c r="J9" s="87"/>
      <c r="K9" s="88"/>
      <c r="L9" s="97">
        <v>37</v>
      </c>
      <c r="M9" s="96">
        <f t="shared" si="1"/>
        <v>0</v>
      </c>
      <c r="N9" s="525"/>
      <c r="O9" s="527"/>
      <c r="P9" s="520"/>
      <c r="Q9" s="520"/>
      <c r="R9" s="523"/>
    </row>
    <row r="10" spans="2:18" ht="26.25" customHeight="1" x14ac:dyDescent="0.2">
      <c r="B10" s="507"/>
      <c r="C10" s="508"/>
      <c r="D10" s="511" t="s">
        <v>63</v>
      </c>
      <c r="E10" s="511"/>
      <c r="F10" s="84">
        <f>'Release Effort'!L47</f>
        <v>0</v>
      </c>
      <c r="G10" s="85">
        <f>F10/(B4*146)</f>
        <v>0</v>
      </c>
      <c r="H10" s="86">
        <v>0.33</v>
      </c>
      <c r="I10" s="72" t="str">
        <f t="shared" si="0"/>
        <v>YES</v>
      </c>
      <c r="J10" s="87"/>
      <c r="K10" s="88"/>
      <c r="L10" s="97">
        <v>37</v>
      </c>
      <c r="M10" s="96">
        <f t="shared" si="1"/>
        <v>0</v>
      </c>
      <c r="N10" s="525"/>
      <c r="O10" s="527"/>
      <c r="P10" s="520"/>
      <c r="Q10" s="520"/>
      <c r="R10" s="523"/>
    </row>
    <row r="11" spans="2:18" ht="24.75" customHeight="1" x14ac:dyDescent="0.2">
      <c r="B11" s="507"/>
      <c r="C11" s="508"/>
      <c r="D11" s="511" t="s">
        <v>84</v>
      </c>
      <c r="E11" s="511"/>
      <c r="F11" s="84">
        <f>'Release Effort'!M47</f>
        <v>160</v>
      </c>
      <c r="G11" s="85">
        <f>F11/(B4*146)</f>
        <v>0.27397260273972601</v>
      </c>
      <c r="H11" s="86">
        <v>1.5</v>
      </c>
      <c r="I11" s="72" t="str">
        <f t="shared" si="0"/>
        <v>YES</v>
      </c>
      <c r="J11" s="87"/>
      <c r="K11" s="86"/>
      <c r="L11" s="97">
        <v>37</v>
      </c>
      <c r="M11" s="96">
        <f t="shared" si="1"/>
        <v>5920</v>
      </c>
      <c r="N11" s="525"/>
      <c r="O11" s="527"/>
      <c r="P11" s="520"/>
      <c r="Q11" s="520"/>
      <c r="R11" s="523"/>
    </row>
    <row r="12" spans="2:18" ht="27" customHeight="1" x14ac:dyDescent="0.2">
      <c r="B12" s="507"/>
      <c r="C12" s="508"/>
      <c r="D12" s="512" t="s">
        <v>87</v>
      </c>
      <c r="E12" s="513"/>
      <c r="F12" s="84">
        <f>'Release Effort'!N47</f>
        <v>1704</v>
      </c>
      <c r="G12" s="85">
        <f>F12/(B4*146)</f>
        <v>2.9178082191780823</v>
      </c>
      <c r="H12" s="86">
        <v>1</v>
      </c>
      <c r="I12" s="72" t="str">
        <f t="shared" si="0"/>
        <v>NO</v>
      </c>
      <c r="J12" s="87" t="s">
        <v>93</v>
      </c>
      <c r="K12" s="86" t="s">
        <v>94</v>
      </c>
      <c r="L12" s="97">
        <v>37</v>
      </c>
      <c r="M12" s="96">
        <f t="shared" si="1"/>
        <v>63048</v>
      </c>
      <c r="N12" s="525"/>
      <c r="O12" s="527"/>
      <c r="P12" s="520"/>
      <c r="Q12" s="520"/>
      <c r="R12" s="523"/>
    </row>
    <row r="13" spans="2:18" ht="30.75" customHeight="1" x14ac:dyDescent="0.2">
      <c r="B13" s="507"/>
      <c r="C13" s="508"/>
      <c r="D13" s="512" t="s">
        <v>86</v>
      </c>
      <c r="E13" s="513"/>
      <c r="F13" s="84">
        <f>'Release Effort'!O47</f>
        <v>431</v>
      </c>
      <c r="G13" s="85">
        <f>F13/(B4*146)</f>
        <v>0.73801369863013699</v>
      </c>
      <c r="H13" s="86">
        <v>0.5</v>
      </c>
      <c r="I13" s="72" t="str">
        <f t="shared" si="0"/>
        <v>NO</v>
      </c>
      <c r="J13" s="87"/>
      <c r="K13" s="86"/>
      <c r="L13" s="97">
        <v>37</v>
      </c>
      <c r="M13" s="96">
        <f t="shared" si="1"/>
        <v>15947</v>
      </c>
      <c r="N13" s="525"/>
      <c r="O13" s="527"/>
      <c r="P13" s="520"/>
      <c r="Q13" s="520"/>
      <c r="R13" s="523"/>
    </row>
    <row r="14" spans="2:18" ht="30.75" customHeight="1" x14ac:dyDescent="0.2">
      <c r="B14" s="507"/>
      <c r="C14" s="508"/>
      <c r="D14" s="512" t="s">
        <v>85</v>
      </c>
      <c r="E14" s="513"/>
      <c r="F14" s="84">
        <f>'Release Effort'!P47</f>
        <v>380</v>
      </c>
      <c r="G14" s="85">
        <f>F14/(B4*146)</f>
        <v>0.65068493150684936</v>
      </c>
      <c r="H14" s="86">
        <v>0.5</v>
      </c>
      <c r="I14" s="72" t="str">
        <f t="shared" si="0"/>
        <v>NO</v>
      </c>
      <c r="J14" s="87"/>
      <c r="K14" s="86"/>
      <c r="L14" s="97">
        <v>37</v>
      </c>
      <c r="M14" s="96">
        <f t="shared" si="1"/>
        <v>14060</v>
      </c>
      <c r="N14" s="525"/>
      <c r="O14" s="527"/>
      <c r="P14" s="520"/>
      <c r="Q14" s="520"/>
      <c r="R14" s="523"/>
    </row>
    <row r="15" spans="2:18" ht="30.75" customHeight="1" x14ac:dyDescent="0.2">
      <c r="B15" s="507"/>
      <c r="C15" s="508"/>
      <c r="D15" s="512" t="s">
        <v>88</v>
      </c>
      <c r="E15" s="513"/>
      <c r="F15" s="84">
        <f>'Release Effort'!Q47</f>
        <v>80</v>
      </c>
      <c r="G15" s="85">
        <f>F15/(B4*146)</f>
        <v>0.13698630136986301</v>
      </c>
      <c r="H15" s="86">
        <v>0.15</v>
      </c>
      <c r="I15" s="72" t="str">
        <f t="shared" si="0"/>
        <v>YES</v>
      </c>
      <c r="J15" s="87"/>
      <c r="K15" s="86"/>
      <c r="L15" s="97">
        <v>96</v>
      </c>
      <c r="M15" s="96">
        <f t="shared" si="1"/>
        <v>7680</v>
      </c>
      <c r="N15" s="525"/>
      <c r="O15" s="527"/>
      <c r="P15" s="520"/>
      <c r="Q15" s="520"/>
      <c r="R15" s="523"/>
    </row>
    <row r="16" spans="2:18" ht="25.5" customHeight="1" x14ac:dyDescent="0.2">
      <c r="B16" s="507"/>
      <c r="C16" s="508"/>
      <c r="D16" s="511" t="s">
        <v>64</v>
      </c>
      <c r="E16" s="511"/>
      <c r="F16" s="84">
        <f>'Release Effort'!R47</f>
        <v>425</v>
      </c>
      <c r="G16" s="85">
        <f>F16/(B4*146)</f>
        <v>0.72773972602739723</v>
      </c>
      <c r="H16" s="86">
        <v>1</v>
      </c>
      <c r="I16" s="72" t="str">
        <f t="shared" si="0"/>
        <v>YES</v>
      </c>
      <c r="J16" s="87"/>
      <c r="K16" s="86"/>
      <c r="L16" s="97">
        <v>120</v>
      </c>
      <c r="M16" s="96">
        <f t="shared" si="1"/>
        <v>51000</v>
      </c>
      <c r="N16" s="525"/>
      <c r="O16" s="527"/>
      <c r="P16" s="520"/>
      <c r="Q16" s="520"/>
      <c r="R16" s="523"/>
    </row>
    <row r="17" spans="2:18" x14ac:dyDescent="0.2">
      <c r="B17" s="507"/>
      <c r="C17" s="508"/>
      <c r="D17" s="511" t="s">
        <v>78</v>
      </c>
      <c r="E17" s="511"/>
      <c r="F17" s="89"/>
      <c r="G17" s="85">
        <v>1</v>
      </c>
      <c r="H17" s="86">
        <v>1</v>
      </c>
      <c r="I17" s="72" t="str">
        <f t="shared" si="0"/>
        <v>YES</v>
      </c>
      <c r="J17" s="87"/>
      <c r="K17" s="86"/>
      <c r="L17" s="90"/>
      <c r="M17" s="97">
        <v>345000</v>
      </c>
      <c r="N17" s="525"/>
      <c r="O17" s="527"/>
      <c r="P17" s="520"/>
      <c r="Q17" s="520"/>
      <c r="R17" s="523"/>
    </row>
    <row r="18" spans="2:18" x14ac:dyDescent="0.2">
      <c r="B18" s="507"/>
      <c r="C18" s="508"/>
      <c r="D18" s="511" t="s">
        <v>81</v>
      </c>
      <c r="E18" s="511"/>
      <c r="F18" s="89"/>
      <c r="G18" s="85">
        <v>2</v>
      </c>
      <c r="H18" s="86">
        <v>2</v>
      </c>
      <c r="I18" s="72" t="str">
        <f t="shared" si="0"/>
        <v>YES</v>
      </c>
      <c r="J18" s="87"/>
      <c r="K18" s="86"/>
      <c r="L18" s="90"/>
      <c r="M18" s="97">
        <v>160000</v>
      </c>
      <c r="N18" s="525"/>
      <c r="O18" s="527"/>
      <c r="P18" s="520"/>
      <c r="Q18" s="520"/>
      <c r="R18" s="523"/>
    </row>
    <row r="19" spans="2:18" x14ac:dyDescent="0.2">
      <c r="B19" s="507"/>
      <c r="C19" s="508"/>
      <c r="D19" s="511" t="s">
        <v>79</v>
      </c>
      <c r="E19" s="511"/>
      <c r="F19" s="89"/>
      <c r="G19" s="85">
        <v>1</v>
      </c>
      <c r="H19" s="86">
        <v>1</v>
      </c>
      <c r="I19" s="72" t="str">
        <f t="shared" si="0"/>
        <v>YES</v>
      </c>
      <c r="J19" s="87"/>
      <c r="K19" s="86"/>
      <c r="L19" s="90"/>
      <c r="M19" s="97">
        <v>80000</v>
      </c>
      <c r="N19" s="525"/>
      <c r="O19" s="527"/>
      <c r="P19" s="520"/>
      <c r="Q19" s="520"/>
      <c r="R19" s="523"/>
    </row>
    <row r="20" spans="2:18" ht="13.5" thickBot="1" x14ac:dyDescent="0.25">
      <c r="B20" s="509"/>
      <c r="C20" s="510"/>
      <c r="D20" s="522" t="s">
        <v>80</v>
      </c>
      <c r="E20" s="522"/>
      <c r="F20" s="91"/>
      <c r="G20" s="92">
        <v>1</v>
      </c>
      <c r="H20" s="94">
        <v>1</v>
      </c>
      <c r="I20" s="78" t="str">
        <f t="shared" si="0"/>
        <v>YES</v>
      </c>
      <c r="J20" s="93"/>
      <c r="K20" s="94"/>
      <c r="L20" s="95"/>
      <c r="M20" s="98">
        <v>0</v>
      </c>
      <c r="N20" s="526"/>
      <c r="O20" s="528"/>
      <c r="P20" s="521"/>
      <c r="Q20" s="521"/>
      <c r="R20" s="524"/>
    </row>
  </sheetData>
  <mergeCells count="33">
    <mergeCell ref="B2:C3"/>
    <mergeCell ref="D7:E7"/>
    <mergeCell ref="I2:I3"/>
    <mergeCell ref="R2:R3"/>
    <mergeCell ref="D3:E3"/>
    <mergeCell ref="Q4:Q20"/>
    <mergeCell ref="L2:O2"/>
    <mergeCell ref="D8:E8"/>
    <mergeCell ref="D19:E19"/>
    <mergeCell ref="D20:E20"/>
    <mergeCell ref="R4:R20"/>
    <mergeCell ref="D5:E5"/>
    <mergeCell ref="D6:E6"/>
    <mergeCell ref="N4:N20"/>
    <mergeCell ref="O4:O20"/>
    <mergeCell ref="P4:P20"/>
    <mergeCell ref="D2:H2"/>
    <mergeCell ref="Q2:Q3"/>
    <mergeCell ref="J2:J3"/>
    <mergeCell ref="K2:K3"/>
    <mergeCell ref="P2:P3"/>
    <mergeCell ref="B4:C20"/>
    <mergeCell ref="D4:E4"/>
    <mergeCell ref="D16:E16"/>
    <mergeCell ref="D17:E17"/>
    <mergeCell ref="D18:E18"/>
    <mergeCell ref="D15:E15"/>
    <mergeCell ref="D11:E11"/>
    <mergeCell ref="D12:E12"/>
    <mergeCell ref="D13:E13"/>
    <mergeCell ref="D14:E14"/>
    <mergeCell ref="D9:E9"/>
    <mergeCell ref="D10:E10"/>
  </mergeCells>
  <conditionalFormatting sqref="J4 I5:J20">
    <cfRule type="cellIs" dxfId="5" priority="6" operator="equal">
      <formula>"YES"</formula>
    </cfRule>
  </conditionalFormatting>
  <conditionalFormatting sqref="J4 I5:J20">
    <cfRule type="cellIs" dxfId="4" priority="5" operator="equal">
      <formula>"NO"</formula>
    </cfRule>
  </conditionalFormatting>
  <conditionalFormatting sqref="P4:P20">
    <cfRule type="cellIs" dxfId="3" priority="3" operator="equal">
      <formula>"NO"</formula>
    </cfRule>
    <cfRule type="cellIs" dxfId="2" priority="4" operator="equal">
      <formula>"YES"</formula>
    </cfRule>
  </conditionalFormatting>
  <conditionalFormatting sqref="I4">
    <cfRule type="cellIs" dxfId="1" priority="2" operator="equal">
      <formula>"YES"</formula>
    </cfRule>
  </conditionalFormatting>
  <conditionalFormatting sqref="I4">
    <cfRule type="cellIs" dxfId="0" priority="1" operator="equal">
      <formula>"NO"</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9DFA4D457F9249BF3E1A0236AC8895" ma:contentTypeVersion="3" ma:contentTypeDescription="Create a new document." ma:contentTypeScope="" ma:versionID="8a7ef26b336f453ac580b4376ec74c89">
  <xsd:schema xmlns:xsd="http://www.w3.org/2001/XMLSchema" xmlns:xs="http://www.w3.org/2001/XMLSchema" xmlns:p="http://schemas.microsoft.com/office/2006/metadata/properties" xmlns:ns1="http://schemas.microsoft.com/sharepoint/v3" xmlns:ns2="34c9bd9a-5a71-426a-ab93-6fe2caeb5e9e" xmlns:ns3="46fc4dd3-b727-4544-ab7c-0ad95d465289" targetNamespace="http://schemas.microsoft.com/office/2006/metadata/properties" ma:root="true" ma:fieldsID="1f6b66ffb4818f411c213c89af47e53d" ns1:_="" ns2:_="" ns3:_="">
    <xsd:import namespace="http://schemas.microsoft.com/sharepoint/v3"/>
    <xsd:import namespace="34c9bd9a-5a71-426a-ab93-6fe2caeb5e9e"/>
    <xsd:import namespace="46fc4dd3-b727-4544-ab7c-0ad95d465289"/>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 ma:hidden="true" ma:internalName="PublishingStartDate">
      <xsd:simpleType>
        <xsd:restriction base="dms:Unknown"/>
      </xsd:simpleType>
    </xsd:element>
    <xsd:element name="PublishingExpirationDate" ma:index="12"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4c9bd9a-5a71-426a-ab93-6fe2caeb5e9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6fc4dd3-b727-4544-ab7c-0ad95d46528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34c9bd9a-5a71-426a-ab93-6fe2caeb5e9e">YSTUAYFPSYQC-1610908312-10425</_dlc_DocId>
    <_dlc_DocIdUrl xmlns="34c9bd9a-5a71-426a-ab93-6fe2caeb5e9e">
      <Url>https://alvteams.alv.autoliv.int/sites/aeuaeequalityassurance/_layouts/15/DocIdRedir.aspx?ID=YSTUAYFPSYQC-1610908312-10425</Url>
      <Description>YSTUAYFPSYQC-1610908312-10425</Description>
    </_dlc_DocIdUrl>
    <SharedWithUsers xmlns="46fc4dd3-b727-4544-ab7c-0ad95d465289">
      <UserInfo>
        <DisplayName>Irina Miron</DisplayName>
        <AccountId>1132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997F978-070A-4B89-A965-5B43CF368C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4c9bd9a-5a71-426a-ab93-6fe2caeb5e9e"/>
    <ds:schemaRef ds:uri="46fc4dd3-b727-4544-ab7c-0ad95d4652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57F862-D54D-4850-9471-D339B8A5F16B}">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46fc4dd3-b727-4544-ab7c-0ad95d465289"/>
    <ds:schemaRef ds:uri="34c9bd9a-5a71-426a-ab93-6fe2caeb5e9e"/>
    <ds:schemaRef ds:uri="http://www.w3.org/XML/1998/namespace"/>
    <ds:schemaRef ds:uri="http://purl.org/dc/dcmitype/"/>
  </ds:schemaRefs>
</ds:datastoreItem>
</file>

<file path=customXml/itemProps3.xml><?xml version="1.0" encoding="utf-8"?>
<ds:datastoreItem xmlns:ds="http://schemas.openxmlformats.org/officeDocument/2006/customXml" ds:itemID="{4BEB44D3-FBC2-4D76-B61E-FDACA657FB15}">
  <ds:schemaRefs>
    <ds:schemaRef ds:uri="http://schemas.microsoft.com/sharepoint/v3/contenttype/forms"/>
  </ds:schemaRefs>
</ds:datastoreItem>
</file>

<file path=customXml/itemProps4.xml><?xml version="1.0" encoding="utf-8"?>
<ds:datastoreItem xmlns:ds="http://schemas.openxmlformats.org/officeDocument/2006/customXml" ds:itemID="{AC89A596-3E3C-47B8-B963-EA79237B69D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General info</vt:lpstr>
      <vt:lpstr>Feature_Plan</vt:lpstr>
      <vt:lpstr>Sheet2</vt:lpstr>
      <vt:lpstr>Detailed estimation</vt:lpstr>
      <vt:lpstr>Release Effort</vt:lpstr>
      <vt:lpstr>Resource &amp; Cost Feasibility</vt:lpstr>
      <vt:lpstr>FileName</vt:lpstr>
      <vt:lpstr>MXActual_state_Released</vt:lpstr>
      <vt:lpstr>MXAuthority</vt:lpstr>
      <vt:lpstr>MXCurrent.Localized</vt:lpstr>
      <vt:lpstr>MXName</vt:lpstr>
      <vt:lpstr>MXRevision</vt:lpstr>
      <vt:lpstr>MXTitle</vt:lpstr>
      <vt:lpstr>MXVersion</vt:lpstr>
      <vt:lpstr>PLMDocAuthor</vt:lpstr>
      <vt:lpstr>TemplateRef</vt:lpstr>
    </vt:vector>
  </TitlesOfParts>
  <Company>Autoliv Electronics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feasibility analysis</dc:title>
  <dc:creator>Yves Legrand</dc:creator>
  <cp:lastModifiedBy>Emilian Gustescu</cp:lastModifiedBy>
  <cp:lastPrinted>2022-08-17T08:59:22Z</cp:lastPrinted>
  <dcterms:created xsi:type="dcterms:W3CDTF">2008-08-11T11:06:44Z</dcterms:created>
  <dcterms:modified xsi:type="dcterms:W3CDTF">2022-09-29T12:36:57Z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XAccess Type">
    <vt:lpwstr>Inherited</vt:lpwstr>
  </property>
  <property fmtid="{D5CDD505-2E9C-101B-9397-08002B2CF9AE}" pid="3" name="MXActiveVersion">
    <vt:lpwstr>3</vt:lpwstr>
  </property>
  <property fmtid="{D5CDD505-2E9C-101B-9397-08002B2CF9AE}" pid="4" name="MXActual_state_Preliminary">
    <vt:lpwstr>2010-09-22 12:26</vt:lpwstr>
  </property>
  <property fmtid="{D5CDD505-2E9C-101B-9397-08002B2CF9AE}" pid="5" name="MXActual_state_Superceded">
    <vt:lpwstr>N/A</vt:lpwstr>
  </property>
  <property fmtid="{D5CDD505-2E9C-101B-9397-08002B2CF9AE}" pid="6" name="MXalvApplicationVersion">
    <vt:lpwstr/>
  </property>
  <property fmtid="{D5CDD505-2E9C-101B-9397-08002B2CF9AE}" pid="7" name="MXalvChangeDescription">
    <vt:lpwstr>Document created</vt:lpwstr>
  </property>
  <property fmtid="{D5CDD505-2E9C-101B-9397-08002B2CF9AE}" pid="8" name="MXAuthority_BusinessUnit">
    <vt:lpwstr/>
  </property>
  <property fmtid="{D5CDD505-2E9C-101B-9397-08002B2CF9AE}" pid="9" name="MXAuthority_Description">
    <vt:lpwstr>Process documents etc</vt:lpwstr>
  </property>
  <property fmtid="{D5CDD505-2E9C-101B-9397-08002B2CF9AE}" pid="10" name="MXAuthority_Owner">
    <vt:lpwstr>Marcus Klomark</vt:lpwstr>
  </property>
  <property fmtid="{D5CDD505-2E9C-101B-9397-08002B2CF9AE}" pid="11" name="MXAuthority_Program">
    <vt:lpwstr/>
  </property>
  <property fmtid="{D5CDD505-2E9C-101B-9397-08002B2CF9AE}" pid="12" name="MXCheckin Date">
    <vt:lpwstr>12/22/2010 8:58:03 AM</vt:lpwstr>
  </property>
  <property fmtid="{D5CDD505-2E9C-101B-9397-08002B2CF9AE}" pid="13" name="MXCheckin Reason">
    <vt:lpwstr>Revised by Johannes Kask</vt:lpwstr>
  </property>
  <property fmtid="{D5CDD505-2E9C-101B-9397-08002B2CF9AE}" pid="14" name="MXCheckin User" linkTarget="PLMDocAuthor">
    <vt:lpwstr>TBD</vt:lpwstr>
  </property>
  <property fmtid="{D5CDD505-2E9C-101B-9397-08002B2CF9AE}" pid="15" name="MXCurrent">
    <vt:lpwstr>Preliminary</vt:lpwstr>
  </property>
  <property fmtid="{D5CDD505-2E9C-101B-9397-08002B2CF9AE}" pid="16" name="MXDescription">
    <vt:lpwstr/>
  </property>
  <property fmtid="{D5CDD505-2E9C-101B-9397-08002B2CF9AE}" pid="17" name="MXDesignated User">
    <vt:lpwstr>Unassigned</vt:lpwstr>
  </property>
  <property fmtid="{D5CDD505-2E9C-101B-9397-08002B2CF9AE}" pid="18" name="MXEmail">
    <vt:lpwstr>johannes.kask@autoliv.com</vt:lpwstr>
  </property>
  <property fmtid="{D5CDD505-2E9C-101B-9397-08002B2CF9AE}" pid="19" name="MXFirstName">
    <vt:lpwstr>Johannes</vt:lpwstr>
  </property>
  <property fmtid="{D5CDD505-2E9C-101B-9397-08002B2CF9AE}" pid="20" name="MXIs Version Object">
    <vt:lpwstr>False</vt:lpwstr>
  </property>
  <property fmtid="{D5CDD505-2E9C-101B-9397-08002B2CF9AE}" pid="21" name="MXLanguage">
    <vt:lpwstr>English</vt:lpwstr>
  </property>
  <property fmtid="{D5CDD505-2E9C-101B-9397-08002B2CF9AE}" pid="22" name="MXLastName">
    <vt:lpwstr>Kask</vt:lpwstr>
  </property>
  <property fmtid="{D5CDD505-2E9C-101B-9397-08002B2CF9AE}" pid="23" name="MXLatestVersion">
    <vt:lpwstr>3</vt:lpwstr>
  </property>
  <property fmtid="{D5CDD505-2E9C-101B-9397-08002B2CF9AE}" pid="24" name="MXMiddleName">
    <vt:lpwstr/>
  </property>
  <property fmtid="{D5CDD505-2E9C-101B-9397-08002B2CF9AE}" pid="25" name="MXMove Files To Version">
    <vt:lpwstr>False</vt:lpwstr>
  </property>
  <property fmtid="{D5CDD505-2E9C-101B-9397-08002B2CF9AE}" pid="26" name="MXOriginator">
    <vt:lpwstr>Mats Sundin</vt:lpwstr>
  </property>
  <property fmtid="{D5CDD505-2E9C-101B-9397-08002B2CF9AE}" pid="27" name="MXPolicy" linkTarget="MXPolicy">
    <vt:lpwstr>#REF!</vt:lpwstr>
  </property>
  <property fmtid="{D5CDD505-2E9C-101B-9397-08002B2CF9AE}" pid="28" name="MXPolicy.Localized">
    <vt:lpwstr>NoReview Document</vt:lpwstr>
  </property>
  <property fmtid="{D5CDD505-2E9C-101B-9397-08002B2CF9AE}" pid="29" name="MXRoute_In-Work_date">
    <vt:lpwstr/>
  </property>
  <property fmtid="{D5CDD505-2E9C-101B-9397-08002B2CF9AE}" pid="30" name="MXRoute_In-Work_name">
    <vt:lpwstr/>
  </property>
  <property fmtid="{D5CDD505-2E9C-101B-9397-08002B2CF9AE}" pid="31" name="MXRoute_Released_date">
    <vt:lpwstr/>
  </property>
  <property fmtid="{D5CDD505-2E9C-101B-9397-08002B2CF9AE}" pid="32" name="MXRoute_Released_name">
    <vt:lpwstr/>
  </property>
  <property fmtid="{D5CDD505-2E9C-101B-9397-08002B2CF9AE}" pid="33" name="MXRoute_Superseded_date">
    <vt:lpwstr/>
  </property>
  <property fmtid="{D5CDD505-2E9C-101B-9397-08002B2CF9AE}" pid="34" name="MXRoute_Superseded_name">
    <vt:lpwstr/>
  </property>
  <property fmtid="{D5CDD505-2E9C-101B-9397-08002B2CF9AE}" pid="35" name="MXSignatures_state_Preliminary">
    <vt:lpwstr/>
  </property>
  <property fmtid="{D5CDD505-2E9C-101B-9397-08002B2CF9AE}" pid="36" name="MXSignatures_state_Released">
    <vt:lpwstr/>
  </property>
  <property fmtid="{D5CDD505-2E9C-101B-9397-08002B2CF9AE}" pid="37" name="MXSignatures_state_Superceded">
    <vt:lpwstr/>
  </property>
  <property fmtid="{D5CDD505-2E9C-101B-9397-08002B2CF9AE}" pid="38" name="MXSuspend Versioning">
    <vt:lpwstr>False</vt:lpwstr>
  </property>
  <property fmtid="{D5CDD505-2E9C-101B-9397-08002B2CF9AE}" pid="39" name="MXType">
    <vt:lpwstr>alvProjectManagement</vt:lpwstr>
  </property>
  <property fmtid="{D5CDD505-2E9C-101B-9397-08002B2CF9AE}" pid="40" name="MXType.Localized" linkTarget="MXType.Localized">
    <vt:lpwstr>#REF!</vt:lpwstr>
  </property>
  <property fmtid="{D5CDD505-2E9C-101B-9397-08002B2CF9AE}" pid="41" name="ContentTypeId">
    <vt:lpwstr>0x0101008E9DFA4D457F9249BF3E1A0236AC8895</vt:lpwstr>
  </property>
  <property fmtid="{D5CDD505-2E9C-101B-9397-08002B2CF9AE}" pid="42" name="_dlc_DocIdItemGuid">
    <vt:lpwstr>b32a05c6-e48b-4fb1-9809-b9c21b799495</vt:lpwstr>
  </property>
  <property fmtid="{D5CDD505-2E9C-101B-9397-08002B2CF9AE}" pid="43" name="MXDocTemplate_Name">
    <vt:lpwstr>TEM578</vt:lpwstr>
  </property>
</Properties>
</file>