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Visual Studio 2012\Projects\SlicifyClient\BitMex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 a="1"/>
  <c r="D10" i="1"/>
  <c r="F8" i="1"/>
  <c r="F9" i="1"/>
  <c r="E9" i="1"/>
  <c r="G8" i="1"/>
  <c r="F10" i="1"/>
  <c r="F12" i="1"/>
  <c r="G9" i="1"/>
  <c r="D9" i="1"/>
  <c r="K7" i="1"/>
  <c r="E11" i="1"/>
  <c r="G10" i="1"/>
  <c r="D12" i="1"/>
  <c r="E8" i="1"/>
  <c r="G11" i="1"/>
  <c r="D11" i="1"/>
  <c r="G12" i="1"/>
  <c r="F11" i="1"/>
  <c r="E10" i="1"/>
  <c r="E12" i="1"/>
  <c r="D8" i="1"/>
  <c r="I15" i="1" l="1"/>
  <c r="Q15" i="1"/>
  <c r="F16" i="1"/>
  <c r="N16" i="1"/>
  <c r="C17" i="1"/>
  <c r="K17" i="1"/>
  <c r="S17" i="1"/>
  <c r="H18" i="1"/>
  <c r="P18" i="1"/>
  <c r="E19" i="1"/>
  <c r="R20" i="1"/>
  <c r="B15" i="1"/>
  <c r="J15" i="1"/>
  <c r="R15" i="1"/>
  <c r="G16" i="1"/>
  <c r="O16" i="1"/>
  <c r="D17" i="1"/>
  <c r="L17" i="1"/>
  <c r="T17" i="1"/>
  <c r="I18" i="1"/>
  <c r="Q18" i="1"/>
  <c r="F19" i="1"/>
  <c r="N19" i="1"/>
  <c r="C20" i="1"/>
  <c r="K20" i="1"/>
  <c r="S20" i="1"/>
  <c r="H21" i="1"/>
  <c r="P21" i="1"/>
  <c r="E22" i="1"/>
  <c r="M22" i="1"/>
  <c r="J21" i="1"/>
  <c r="R21" i="1"/>
  <c r="G22" i="1"/>
  <c r="O22" i="1"/>
  <c r="E15" i="1"/>
  <c r="B16" i="1"/>
  <c r="O17" i="1"/>
  <c r="L18" i="1"/>
  <c r="Q19" i="1"/>
  <c r="C21" i="1"/>
  <c r="H22" i="1"/>
  <c r="P22" i="1"/>
  <c r="G20" i="1"/>
  <c r="O20" i="1"/>
  <c r="D21" i="1"/>
  <c r="T21" i="1"/>
  <c r="Q22" i="1"/>
  <c r="G15" i="1"/>
  <c r="L16" i="1"/>
  <c r="I17" i="1"/>
  <c r="S19" i="1"/>
  <c r="M21" i="1"/>
  <c r="E16" i="1"/>
  <c r="J17" i="1"/>
  <c r="O18" i="1"/>
  <c r="I20" i="1"/>
  <c r="C22" i="1"/>
  <c r="S22" i="1"/>
  <c r="J20" i="1"/>
  <c r="D22" i="1"/>
  <c r="C15" i="1"/>
  <c r="K15" i="1"/>
  <c r="S15" i="1"/>
  <c r="H16" i="1"/>
  <c r="P16" i="1"/>
  <c r="E17" i="1"/>
  <c r="M17" i="1"/>
  <c r="B18" i="1"/>
  <c r="J18" i="1"/>
  <c r="R18" i="1"/>
  <c r="G19" i="1"/>
  <c r="O19" i="1"/>
  <c r="D20" i="1"/>
  <c r="L20" i="1"/>
  <c r="T20" i="1"/>
  <c r="I21" i="1"/>
  <c r="Q21" i="1"/>
  <c r="F22" i="1"/>
  <c r="N22" i="1"/>
  <c r="D15" i="1"/>
  <c r="L15" i="1"/>
  <c r="T15" i="1"/>
  <c r="I16" i="1"/>
  <c r="Q16" i="1"/>
  <c r="F17" i="1"/>
  <c r="N17" i="1"/>
  <c r="C18" i="1"/>
  <c r="K18" i="1"/>
  <c r="S18" i="1"/>
  <c r="H19" i="1"/>
  <c r="P19" i="1"/>
  <c r="E20" i="1"/>
  <c r="M20" i="1"/>
  <c r="B21" i="1"/>
  <c r="M15" i="1"/>
  <c r="J16" i="1"/>
  <c r="R16" i="1"/>
  <c r="G17" i="1"/>
  <c r="D18" i="1"/>
  <c r="T18" i="1"/>
  <c r="I19" i="1"/>
  <c r="F20" i="1"/>
  <c r="N20" i="1"/>
  <c r="K21" i="1"/>
  <c r="S21" i="1"/>
  <c r="D16" i="1"/>
  <c r="Q17" i="1"/>
  <c r="N18" i="1"/>
  <c r="C19" i="1"/>
  <c r="K19" i="1"/>
  <c r="H20" i="1"/>
  <c r="E21" i="1"/>
  <c r="J22" i="1"/>
  <c r="H15" i="1"/>
  <c r="M16" i="1"/>
  <c r="R17" i="1"/>
  <c r="D19" i="1"/>
  <c r="L19" i="1"/>
  <c r="Q20" i="1"/>
  <c r="N21" i="1"/>
  <c r="K22" i="1"/>
  <c r="M19" i="1"/>
  <c r="G21" i="1"/>
  <c r="L22" i="1"/>
  <c r="T22" i="1"/>
  <c r="F15" i="1"/>
  <c r="N15" i="1"/>
  <c r="C16" i="1"/>
  <c r="K16" i="1"/>
  <c r="S16" i="1"/>
  <c r="H17" i="1"/>
  <c r="P17" i="1"/>
  <c r="E18" i="1"/>
  <c r="M18" i="1"/>
  <c r="B19" i="1"/>
  <c r="J19" i="1"/>
  <c r="R19" i="1"/>
  <c r="L21" i="1"/>
  <c r="I22" i="1"/>
  <c r="O15" i="1"/>
  <c r="T16" i="1"/>
  <c r="F18" i="1"/>
  <c r="P20" i="1"/>
  <c r="B22" i="1"/>
  <c r="R22" i="1"/>
  <c r="P15" i="1"/>
  <c r="B17" i="1"/>
  <c r="G18" i="1"/>
  <c r="T19" i="1"/>
  <c r="F21" i="1"/>
  <c r="B20" i="1"/>
  <c r="O21" i="1"/>
  <c r="C8" i="1"/>
  <c r="C9" i="1" s="1"/>
  <c r="C10" i="1" s="1"/>
  <c r="C11" i="1" s="1"/>
  <c r="C12" i="1" s="1"/>
  <c r="H8" i="1"/>
  <c r="H9" i="1" s="1"/>
  <c r="H10" i="1" s="1"/>
  <c r="H11" i="1" s="1"/>
  <c r="H12" i="1" s="1"/>
  <c r="E4" i="1" l="1"/>
  <c r="E3" i="1"/>
  <c r="E2" i="1"/>
</calcChain>
</file>

<file path=xl/sharedStrings.xml><?xml version="1.0" encoding="utf-8"?>
<sst xmlns="http://schemas.openxmlformats.org/spreadsheetml/2006/main" count="17" uniqueCount="17">
  <si>
    <t>Bid</t>
  </si>
  <si>
    <t>Ask</t>
  </si>
  <si>
    <t>BidVol</t>
  </si>
  <si>
    <t>AskVol</t>
  </si>
  <si>
    <t>display depth -&gt;</t>
  </si>
  <si>
    <t>instrument download -&gt;</t>
  </si>
  <si>
    <t>(automatically updates)</t>
  </si>
  <si>
    <t>level</t>
  </si>
  <si>
    <t>Multiplier</t>
  </si>
  <si>
    <t>(F2, then ctrl-shift-enter to refresh)</t>
  </si>
  <si>
    <t>Root Symbol</t>
  </si>
  <si>
    <t>Expiry</t>
  </si>
  <si>
    <t>TotBidVol</t>
  </si>
  <si>
    <t>TotAskVol</t>
  </si>
  <si>
    <t>select product from dropdown -&gt;</t>
  </si>
  <si>
    <t>Last Price</t>
  </si>
  <si>
    <t>XBU24H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</si>
</sst>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2" fontId="0" fillId="0" borderId="0" xfId="0" applyNumberFormat="1"/>
    <xf numFmtId="0" fontId="1" fillId="2" borderId="1" xfId="1"/>
    <xf numFmtId="2" fontId="3" fillId="0" borderId="0" xfId="0" applyNumberFormat="1" applyFont="1"/>
    <xf numFmtId="2" fontId="2" fillId="0" borderId="0" xfId="0" applyNumberFormat="1" applyFont="1"/>
    <xf numFmtId="0" fontId="4" fillId="0" borderId="0" xfId="0" applyFont="1"/>
    <xf numFmtId="2" fontId="5" fillId="0" borderId="0" xfId="0" applyNumberFormat="1" applyFont="1"/>
    <xf numFmtId="1" fontId="0" fillId="0" borderId="0" xfId="0" applyNumberFormat="1"/>
    <xf numFmtId="0" fontId="0" fillId="0" borderId="0" xfId="0" quotePrefix="1"/>
  </cellXfs>
  <cellStyles count="2">
    <cellStyle name="Input" xfId="1" builtinId="20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2c889964a5f94d7ab8f475c7c998a5bc">
      <tp>
        <v>235.96</v>
        <stp/>
        <stp>XBU24H</stp>
        <stp>Last</stp>
        <tr r="K7" s="1"/>
      </tp>
    </main>
    <main first="rtdsrv.2c889964a5f94d7ab8f475c7c998a5bc">
      <tp>
        <v>240.11</v>
        <stp/>
        <stp>XBU24H</stp>
        <stp>Ask</stp>
        <stp>4</stp>
        <tr r="F12" s="1"/>
      </tp>
      <tp>
        <v>238.88</v>
        <stp/>
        <stp>XBU24H</stp>
        <stp>Ask</stp>
        <stp>3</stp>
        <tr r="F11" s="1"/>
      </tp>
      <tp>
        <v>237.89</v>
        <stp/>
        <stp>XBU24H</stp>
        <stp>Ask</stp>
        <stp>2</stp>
        <tr r="F10" s="1"/>
      </tp>
      <tp>
        <v>237.54</v>
        <stp/>
        <stp>XBU24H</stp>
        <stp>Ask</stp>
        <stp>1</stp>
        <tr r="F9" s="1"/>
      </tp>
      <tp>
        <v>237.18</v>
        <stp/>
        <stp>XBU24H</stp>
        <stp>Ask</stp>
        <stp>0</stp>
        <tr r="F8" s="1"/>
      </tp>
      <tp>
        <v>235.34</v>
        <stp/>
        <stp>XBU24H</stp>
        <stp>Bid</stp>
        <stp>4</stp>
        <tr r="E12" s="1"/>
      </tp>
      <tp>
        <v>236.05</v>
        <stp/>
        <stp>XBU24H</stp>
        <stp>Bid</stp>
        <stp>0</stp>
        <tr r="E8" s="1"/>
      </tp>
      <tp>
        <v>235.79</v>
        <stp/>
        <stp>XBU24H</stp>
        <stp>Bid</stp>
        <stp>1</stp>
        <tr r="E9" s="1"/>
      </tp>
      <tp>
        <v>235.78</v>
        <stp/>
        <stp>XBU24H</stp>
        <stp>Bid</stp>
        <stp>2</stp>
        <tr r="E10" s="1"/>
      </tp>
      <tp>
        <v>235.69</v>
        <stp/>
        <stp>XBU24H</stp>
        <stp>Bid</stp>
        <stp>3</stp>
        <tr r="E11" s="1"/>
      </tp>
      <tp>
        <v>500</v>
        <stp/>
        <stp>XBU24H</stp>
        <stp>BidVol</stp>
        <stp>0</stp>
        <tr r="D8" s="1"/>
      </tp>
      <tp>
        <v>100</v>
        <stp/>
        <stp>XBU24H</stp>
        <stp>BidVol</stp>
        <stp>1</stp>
        <tr r="D9" s="1"/>
      </tp>
      <tp>
        <v>1000</v>
        <stp/>
        <stp>XBU24H</stp>
        <stp>BidVol</stp>
        <stp>2</stp>
        <tr r="D10" s="1"/>
      </tp>
      <tp>
        <v>500</v>
        <stp/>
        <stp>XBU24H</stp>
        <stp>BidVol</stp>
        <stp>3</stp>
        <tr r="D11" s="1"/>
      </tp>
      <tp>
        <v>500</v>
        <stp/>
        <stp>XBU24H</stp>
        <stp>BidVol</stp>
        <stp>4</stp>
        <tr r="D12" s="1"/>
      </tp>
    </main>
    <main first="rtdsrv.2c889964a5f94d7ab8f475c7c998a5bc">
      <tp>
        <v>500</v>
        <stp/>
        <stp>XBU24H</stp>
        <stp>AskVol</stp>
        <stp>0</stp>
        <tr r="G8" s="1"/>
      </tp>
      <tp>
        <v>500</v>
        <stp/>
        <stp>XBU24H</stp>
        <stp>AskVol</stp>
        <stp>1</stp>
        <tr r="G9" s="1"/>
      </tp>
      <tp>
        <v>500</v>
        <stp/>
        <stp>XBU24H</stp>
        <stp>AskVol</stp>
        <stp>2</stp>
        <tr r="G10" s="1"/>
      </tp>
      <tp>
        <v>100</v>
        <stp/>
        <stp>XBU24H</stp>
        <stp>AskVol</stp>
        <stp>3</stp>
        <tr r="G11" s="1"/>
      </tp>
      <tp>
        <v>1000</v>
        <stp/>
        <stp>XBU24H</stp>
        <stp>AskVol</stp>
        <stp>4</stp>
        <tr r="G1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workbookViewId="0">
      <selection activeCell="L4" sqref="L4"/>
    </sheetView>
  </sheetViews>
  <sheetFormatPr defaultRowHeight="15" x14ac:dyDescent="0.25"/>
  <cols>
    <col min="1" max="1" width="33" bestFit="1" customWidth="1"/>
    <col min="2" max="2" width="12.5703125" bestFit="1" customWidth="1"/>
    <col min="3" max="3" width="11.7109375" customWidth="1"/>
    <col min="4" max="4" width="12.7109375" customWidth="1"/>
    <col min="5" max="5" width="12.85546875" customWidth="1"/>
    <col min="6" max="6" width="10.28515625" customWidth="1"/>
    <col min="8" max="8" width="12.7109375" bestFit="1" customWidth="1"/>
    <col min="9" max="9" width="14.42578125" bestFit="1" customWidth="1"/>
    <col min="10" max="10" width="12.42578125" bestFit="1" customWidth="1"/>
    <col min="13" max="13" width="12.85546875" bestFit="1" customWidth="1"/>
    <col min="15" max="15" width="14.28515625" bestFit="1" customWidth="1"/>
    <col min="16" max="16" width="27.85546875" bestFit="1" customWidth="1"/>
  </cols>
  <sheetData>
    <row r="2" spans="1:20" x14ac:dyDescent="0.25">
      <c r="A2" t="s">
        <v>14</v>
      </c>
      <c r="B2" s="2" t="s">
        <v>16</v>
      </c>
      <c r="D2" s="5" t="s">
        <v>8</v>
      </c>
      <c r="E2" t="str">
        <f>VLOOKUP(B2, $B$15:$M$22, 7, FALSE)</f>
        <v>-100000000</v>
      </c>
    </row>
    <row r="3" spans="1:20" x14ac:dyDescent="0.25">
      <c r="D3" s="5" t="s">
        <v>10</v>
      </c>
      <c r="E3" t="str">
        <f>VLOOKUP(B2, $B$15:$M$22, 2, FALSE)</f>
        <v>XBU</v>
      </c>
    </row>
    <row r="4" spans="1:20" x14ac:dyDescent="0.25">
      <c r="D4" s="5" t="s">
        <v>11</v>
      </c>
      <c r="E4" t="str">
        <f>LEFT(VLOOKUP(B2, $B$15:$M$22, 5, FALSE), 10)</f>
        <v>2015-04-12</v>
      </c>
    </row>
    <row r="7" spans="1:20" x14ac:dyDescent="0.25">
      <c r="A7" t="s">
        <v>4</v>
      </c>
      <c r="B7" s="5" t="s">
        <v>7</v>
      </c>
      <c r="C7" s="5" t="s">
        <v>12</v>
      </c>
      <c r="D7" s="5" t="s">
        <v>2</v>
      </c>
      <c r="E7" s="5" t="s">
        <v>0</v>
      </c>
      <c r="F7" s="5" t="s">
        <v>1</v>
      </c>
      <c r="G7" s="5" t="s">
        <v>3</v>
      </c>
      <c r="H7" s="5" t="s">
        <v>13</v>
      </c>
      <c r="J7" s="5" t="s">
        <v>15</v>
      </c>
      <c r="K7" s="1">
        <f>_xll.BitMexLastPrice(B2)</f>
        <v>235.96</v>
      </c>
    </row>
    <row r="8" spans="1:20" x14ac:dyDescent="0.25">
      <c r="A8" t="s">
        <v>6</v>
      </c>
      <c r="B8">
        <v>0</v>
      </c>
      <c r="C8" s="6">
        <f>D8</f>
        <v>500</v>
      </c>
      <c r="D8" s="3">
        <f>_xll.BitMexBidVol($B$2, $B8)</f>
        <v>500</v>
      </c>
      <c r="E8" s="3">
        <f>_xll.BitMexBid($B$2, $B8)</f>
        <v>236.05</v>
      </c>
      <c r="F8" s="4">
        <f>_xll.BitMexAsk($B$2, $B8)</f>
        <v>237.18</v>
      </c>
      <c r="G8" s="4">
        <f>_xll.BitMexAskVol($B$2, $B8)</f>
        <v>500</v>
      </c>
      <c r="H8" s="6">
        <f>G8</f>
        <v>500</v>
      </c>
      <c r="J8" s="5"/>
      <c r="K8" s="7"/>
      <c r="M8" s="8"/>
    </row>
    <row r="9" spans="1:20" x14ac:dyDescent="0.25">
      <c r="B9">
        <v>1</v>
      </c>
      <c r="C9" s="6">
        <f>C8+D9</f>
        <v>600</v>
      </c>
      <c r="D9" s="3">
        <f>_xll.BitMexBidVol($B$2, $B9)</f>
        <v>100</v>
      </c>
      <c r="E9" s="3">
        <f>_xll.BitMexBid($B$2, $B9)</f>
        <v>235.79</v>
      </c>
      <c r="F9" s="4">
        <f>_xll.BitMexAsk($B$2, $B9)</f>
        <v>237.54</v>
      </c>
      <c r="G9" s="4">
        <f>_xll.BitMexAskVol($B$2, $B9)</f>
        <v>500</v>
      </c>
      <c r="H9" s="6">
        <f>G9+H8</f>
        <v>1000</v>
      </c>
    </row>
    <row r="10" spans="1:20" x14ac:dyDescent="0.25">
      <c r="B10">
        <v>2</v>
      </c>
      <c r="C10" s="6">
        <f t="shared" ref="C10:C12" si="0">C9+D10</f>
        <v>1600</v>
      </c>
      <c r="D10" s="3">
        <f>_xll.BitMexBidVol($B$2, $B10)</f>
        <v>1000</v>
      </c>
      <c r="E10" s="3">
        <f>_xll.BitMexBid($B$2, $B10)</f>
        <v>235.78</v>
      </c>
      <c r="F10" s="4">
        <f>_xll.BitMexAsk($B$2, $B10)</f>
        <v>237.89</v>
      </c>
      <c r="G10" s="4">
        <f>_xll.BitMexAskVol($B$2, $B10)</f>
        <v>500</v>
      </c>
      <c r="H10" s="6">
        <f t="shared" ref="H10:H12" si="1">G10+H9</f>
        <v>1500</v>
      </c>
    </row>
    <row r="11" spans="1:20" x14ac:dyDescent="0.25">
      <c r="B11">
        <v>3</v>
      </c>
      <c r="C11" s="6">
        <f t="shared" si="0"/>
        <v>2100</v>
      </c>
      <c r="D11" s="3">
        <f>_xll.BitMexBidVol($B$2, $B11)</f>
        <v>500</v>
      </c>
      <c r="E11" s="3">
        <f>_xll.BitMexBid($B$2, $B11)</f>
        <v>235.69</v>
      </c>
      <c r="F11" s="4">
        <f>_xll.BitMexAsk($B$2, $B11)</f>
        <v>238.88</v>
      </c>
      <c r="G11" s="4">
        <f>_xll.BitMexAskVol($B$2, $B11)</f>
        <v>100</v>
      </c>
      <c r="H11" s="6">
        <f t="shared" si="1"/>
        <v>1600</v>
      </c>
    </row>
    <row r="12" spans="1:20" x14ac:dyDescent="0.25">
      <c r="B12">
        <v>4</v>
      </c>
      <c r="C12" s="6">
        <f t="shared" si="0"/>
        <v>2600</v>
      </c>
      <c r="D12" s="3">
        <f>_xll.BitMexBidVol($B$2, $B12)</f>
        <v>500</v>
      </c>
      <c r="E12" s="3">
        <f>_xll.BitMexBid($B$2, $B12)</f>
        <v>235.34</v>
      </c>
      <c r="F12" s="4">
        <f>_xll.BitMexAsk($B$2, $B12)</f>
        <v>240.11</v>
      </c>
      <c r="G12" s="4">
        <f>_xll.BitMexAskVol($B$2, $B12)</f>
        <v>1000</v>
      </c>
      <c r="H12" s="6">
        <f t="shared" si="1"/>
        <v>2600</v>
      </c>
    </row>
    <row r="13" spans="1:20" x14ac:dyDescent="0.25">
      <c r="C13" s="3"/>
      <c r="D13" s="3"/>
      <c r="E13" s="4"/>
      <c r="F13" s="4"/>
    </row>
    <row r="14" spans="1:20" x14ac:dyDescent="0.25">
      <c r="C14" s="1"/>
      <c r="D14" s="1"/>
      <c r="E14" s="1"/>
      <c r="F14" s="1"/>
    </row>
    <row r="15" spans="1:20" x14ac:dyDescent="0.25">
      <c r="A15" t="s">
        <v>5</v>
      </c>
      <c r="B15" s="5" t="str">
        <f t="array" ref="B15:T22">_xll.BitMexInstrumentsActive()</f>
        <v>Symbol</v>
      </c>
      <c r="C15" s="5" t="str">
        <v>RootSymbol</v>
      </c>
      <c r="D15" s="5" t="str">
        <v>State</v>
      </c>
      <c r="E15" s="5" t="str">
        <v>Typ</v>
      </c>
      <c r="F15" s="5" t="str">
        <v>Expiry</v>
      </c>
      <c r="G15" s="5" t="str">
        <v>TickSize</v>
      </c>
      <c r="H15" s="5" t="str">
        <v>Multiplier</v>
      </c>
      <c r="I15" s="5" t="str">
        <v>PrevClosePrice</v>
      </c>
      <c r="J15" s="5" t="str">
        <v>TotalVolume</v>
      </c>
      <c r="K15" s="5" t="str">
        <v>Volume</v>
      </c>
      <c r="L15" s="5" t="str">
        <v>Vwap</v>
      </c>
      <c r="M15" s="5" t="str">
        <v>OpenInterest</v>
      </c>
      <c r="N15" s="5" t="str">
        <v>UnderlyingSymbol</v>
      </c>
      <c r="O15" s="5" t="str">
        <v>SettleCurrency</v>
      </c>
      <c r="P15" s="5" t="str">
        <v>UnderlyingToSettleMultiplier</v>
      </c>
      <c r="Q15" s="5" t="str">
        <v>IsQuanto</v>
      </c>
      <c r="R15" s="5" t="str">
        <v>IsInverse</v>
      </c>
      <c r="S15" s="5" t="str">
        <v>High</v>
      </c>
      <c r="T15" s="5" t="str">
        <v>Low</v>
      </c>
    </row>
    <row r="16" spans="1:20" x14ac:dyDescent="0.25">
      <c r="A16" t="s">
        <v>9</v>
      </c>
      <c r="B16" t="str">
        <v>BVOLJ15</v>
      </c>
      <c r="C16" t="str">
        <v>BVOL</v>
      </c>
      <c r="D16" t="str">
        <v>Open</v>
      </c>
      <c r="E16" t="str">
        <v>FFICSX</v>
      </c>
      <c r="F16" t="str">
        <v>2015-04-24T12:00:00.000Z</v>
      </c>
      <c r="G16" t="str">
        <v>0.01</v>
      </c>
      <c r="H16" t="str">
        <v>1000000</v>
      </c>
      <c r="I16" t="str">
        <v>60</v>
      </c>
      <c r="J16" t="str">
        <v>2</v>
      </c>
      <c r="K16" t="str">
        <v>2</v>
      </c>
      <c r="L16" t="str">
        <v>61.76</v>
      </c>
      <c r="M16" t="str">
        <v>2</v>
      </c>
      <c r="N16" t="str">
        <v>.BVOL</v>
      </c>
      <c r="O16" t="str">
        <v>XBt</v>
      </c>
      <c r="P16" t="str">
        <v>0</v>
      </c>
      <c r="Q16" t="str">
        <v>True</v>
      </c>
      <c r="R16" t="str">
        <v>False</v>
      </c>
      <c r="S16" t="str">
        <v>63.52</v>
      </c>
      <c r="T16" t="str">
        <v>60</v>
      </c>
    </row>
    <row r="17" spans="2:20" x14ac:dyDescent="0.25">
      <c r="B17" t="str">
        <v>XBTJ15</v>
      </c>
      <c r="C17" t="str">
        <v>XBT</v>
      </c>
      <c r="D17" t="str">
        <v>Open</v>
      </c>
      <c r="E17" t="str">
        <v>FXXXS</v>
      </c>
      <c r="F17" t="str">
        <v>2015-04-24T12:00:00.000Z</v>
      </c>
      <c r="G17" t="str">
        <v>0.01</v>
      </c>
      <c r="H17" t="str">
        <v>1000</v>
      </c>
      <c r="I17" t="str">
        <v>241</v>
      </c>
      <c r="J17" t="str">
        <v>205645</v>
      </c>
      <c r="K17" t="str">
        <v>755</v>
      </c>
      <c r="L17" t="str">
        <v>240.971</v>
      </c>
      <c r="M17" t="str">
        <v>54968</v>
      </c>
      <c r="N17" t="str">
        <v>XBT=</v>
      </c>
      <c r="O17" t="str">
        <v>XBt</v>
      </c>
      <c r="P17" t="str">
        <v>100000000</v>
      </c>
      <c r="Q17" t="str">
        <v>True</v>
      </c>
      <c r="R17" t="str">
        <v>False</v>
      </c>
      <c r="S17" t="str">
        <v>242.62</v>
      </c>
      <c r="T17" t="str">
        <v>239.68</v>
      </c>
    </row>
    <row r="18" spans="2:20" x14ac:dyDescent="0.25">
      <c r="B18" t="str">
        <v>XBUU15</v>
      </c>
      <c r="C18" t="str">
        <v>XBU</v>
      </c>
      <c r="D18" t="str">
        <v>Open</v>
      </c>
      <c r="E18" t="str">
        <v>FXXXS</v>
      </c>
      <c r="F18" t="str">
        <v>2015-09-25T12:00:00.000Z</v>
      </c>
      <c r="G18" t="str">
        <v>0.01</v>
      </c>
      <c r="H18" t="str">
        <v>-10000000000</v>
      </c>
      <c r="I18" t="str">
        <v>239.78</v>
      </c>
      <c r="J18" t="str">
        <v>5363</v>
      </c>
      <c r="K18" t="str">
        <v>0</v>
      </c>
      <c r="L18" t="str">
        <v>0</v>
      </c>
      <c r="M18" t="str">
        <v>2211</v>
      </c>
      <c r="N18" t="str">
        <v>XBT=</v>
      </c>
      <c r="O18" t="str">
        <v>XBt</v>
      </c>
      <c r="P18" t="str">
        <v>100000000</v>
      </c>
      <c r="Q18" t="str">
        <v>False</v>
      </c>
      <c r="R18" t="str">
        <v>True</v>
      </c>
      <c r="S18" t="str">
        <v>0</v>
      </c>
      <c r="T18" t="str">
        <v>0</v>
      </c>
    </row>
    <row r="19" spans="2:20" x14ac:dyDescent="0.25">
      <c r="B19" t="str">
        <v>XBUM15</v>
      </c>
      <c r="C19" t="str">
        <v>XBU</v>
      </c>
      <c r="D19" t="str">
        <v>Open</v>
      </c>
      <c r="E19" t="str">
        <v>FXXXS</v>
      </c>
      <c r="F19" t="str">
        <v>2015-06-26T12:00:00.000Z</v>
      </c>
      <c r="G19" t="str">
        <v>0.01</v>
      </c>
      <c r="H19" t="str">
        <v>-10000000000</v>
      </c>
      <c r="I19" t="str">
        <v>238</v>
      </c>
      <c r="J19" t="str">
        <v>3267</v>
      </c>
      <c r="K19" t="str">
        <v>0</v>
      </c>
      <c r="L19" t="str">
        <v>0</v>
      </c>
      <c r="M19" t="str">
        <v>1095</v>
      </c>
      <c r="N19" t="str">
        <v>XBT=</v>
      </c>
      <c r="O19" t="str">
        <v>XBt</v>
      </c>
      <c r="P19" t="str">
        <v>100000000</v>
      </c>
      <c r="Q19" t="str">
        <v>False</v>
      </c>
      <c r="R19" t="str">
        <v>True</v>
      </c>
      <c r="S19" t="str">
        <v>0</v>
      </c>
      <c r="T19" t="str">
        <v>0</v>
      </c>
    </row>
    <row r="20" spans="2:20" x14ac:dyDescent="0.25">
      <c r="B20" t="str">
        <v>XBUM15_U15</v>
      </c>
      <c r="C20" t="str">
        <v>XBU</v>
      </c>
      <c r="D20" t="str">
        <v>Open</v>
      </c>
      <c r="E20" t="str">
        <v>FMXXS</v>
      </c>
      <c r="F20" t="str">
        <v>2015-06-26T12:00:00.000Z</v>
      </c>
      <c r="G20" t="str">
        <v>0.01</v>
      </c>
      <c r="H20" t="str">
        <v>-10000000000</v>
      </c>
      <c r="I20" t="str">
        <v>-10</v>
      </c>
      <c r="J20" t="str">
        <v>0</v>
      </c>
      <c r="K20" t="str">
        <v>0</v>
      </c>
      <c r="L20" t="str">
        <v>0</v>
      </c>
      <c r="M20" t="str">
        <v>0</v>
      </c>
      <c r="N20" t="str">
        <v>XBT=</v>
      </c>
      <c r="O20" t="str">
        <v>XBt</v>
      </c>
      <c r="P20" t="str">
        <v>100000000</v>
      </c>
      <c r="Q20" t="str">
        <v>False</v>
      </c>
      <c r="R20" t="str">
        <v>True</v>
      </c>
      <c r="S20" t="str">
        <v>0</v>
      </c>
      <c r="T20" t="str">
        <v>0</v>
      </c>
    </row>
    <row r="21" spans="2:20" x14ac:dyDescent="0.25">
      <c r="B21" t="str">
        <v>XBUJ15</v>
      </c>
      <c r="C21" t="str">
        <v>XBU</v>
      </c>
      <c r="D21" t="str">
        <v>Open</v>
      </c>
      <c r="E21" t="str">
        <v>FXXXS</v>
      </c>
      <c r="F21" t="str">
        <v>2015-04-24T12:00:00.000Z</v>
      </c>
      <c r="G21" t="str">
        <v>0.01</v>
      </c>
      <c r="H21" t="str">
        <v>-10000000000</v>
      </c>
      <c r="I21" t="str">
        <v>236</v>
      </c>
      <c r="J21" t="str">
        <v>816</v>
      </c>
      <c r="K21" t="str">
        <v>0</v>
      </c>
      <c r="L21" t="str">
        <v>0</v>
      </c>
      <c r="M21" t="str">
        <v>85</v>
      </c>
      <c r="N21" t="str">
        <v>XBT=</v>
      </c>
      <c r="O21" t="str">
        <v>XBt</v>
      </c>
      <c r="P21" t="str">
        <v>100000000</v>
      </c>
      <c r="Q21" t="str">
        <v>False</v>
      </c>
      <c r="R21" t="str">
        <v>True</v>
      </c>
      <c r="S21" t="str">
        <v>0</v>
      </c>
      <c r="T21" t="str">
        <v>0</v>
      </c>
    </row>
    <row r="22" spans="2:20" x14ac:dyDescent="0.25">
      <c r="B22" t="str">
        <v>XBU24H</v>
      </c>
      <c r="C22" t="str">
        <v>XBU</v>
      </c>
      <c r="D22" t="str">
        <v>Open</v>
      </c>
      <c r="E22" t="str">
        <v>FFCCSX</v>
      </c>
      <c r="F22" t="str">
        <v>2015-04-12T12:00:00.000Z</v>
      </c>
      <c r="G22" t="str">
        <v>0.01</v>
      </c>
      <c r="H22" t="str">
        <v>-100000000</v>
      </c>
      <c r="I22" t="str">
        <v>235.08</v>
      </c>
      <c r="J22" t="str">
        <v>343438</v>
      </c>
      <c r="K22" t="str">
        <v>100</v>
      </c>
      <c r="L22" t="str">
        <v>235.9598</v>
      </c>
      <c r="M22" t="str">
        <v>100</v>
      </c>
      <c r="N22" t="str">
        <v>XBT=</v>
      </c>
      <c r="O22" t="str">
        <v>XBt</v>
      </c>
      <c r="P22" t="str">
        <v>100000000</v>
      </c>
      <c r="Q22" t="str">
        <v>False</v>
      </c>
      <c r="R22" t="str">
        <v>True</v>
      </c>
      <c r="S22" t="str">
        <v>235.96</v>
      </c>
      <c r="T22" t="str">
        <v>235.96</v>
      </c>
    </row>
  </sheetData>
  <conditionalFormatting sqref="B16:T41">
    <cfRule type="expression" dxfId="0" priority="1">
      <formula>VALUE($K16)&gt;0</formula>
    </cfRule>
  </conditionalFormatting>
  <dataValidations count="1">
    <dataValidation type="list" allowBlank="1" showInputMessage="1" showErrorMessage="1" sqref="B2 B6">
      <formula1>$B$16:$B$22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2015-04-09T17:18:11Z</dcterms:created>
  <dcterms:modified xsi:type="dcterms:W3CDTF">2015-04-11T16:38:37Z</dcterms:modified>
</cp:coreProperties>
</file>