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roa\Documents\DOCUMENTOS\Investigación\Artículos\0 Material Artículos\Albertia Andador\Resultados estudio\"/>
    </mc:Choice>
  </mc:AlternateContent>
  <xr:revisionPtr revIDLastSave="0" documentId="13_ncr:1_{8653F40D-29D3-4460-A17B-14922F2149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chart.v1.0" hidden="1">Sheet1!$U$2</definedName>
    <definedName name="_xlchart.v1.1" hidden="1">Sheet1!$U$3:$U$22</definedName>
    <definedName name="_xlchart.v1.10" hidden="1">Sheet1!$W$34</definedName>
    <definedName name="_xlchart.v1.11" hidden="1">Sheet1!$W$35:$W$54</definedName>
    <definedName name="_xlchart.v1.12" hidden="1">Sheet1!$AM$3:$AM$22</definedName>
    <definedName name="_xlchart.v1.13" hidden="1">Sheet1!$AN$3:$AN$22</definedName>
    <definedName name="_xlchart.v1.14" hidden="1">Sheet1!$AO$3:$AO$22</definedName>
    <definedName name="_xlchart.v1.2" hidden="1">Sheet1!$V$2</definedName>
    <definedName name="_xlchart.v1.3" hidden="1">Sheet1!$V$3:$V$22</definedName>
    <definedName name="_xlchart.v1.4" hidden="1">Sheet1!$W$2</definedName>
    <definedName name="_xlchart.v1.5" hidden="1">Sheet1!$W$3:$W$22</definedName>
    <definedName name="_xlchart.v1.6" hidden="1">Sheet1!$U$34</definedName>
    <definedName name="_xlchart.v1.7" hidden="1">Sheet1!$U$35:$U$54</definedName>
    <definedName name="_xlchart.v1.8" hidden="1">Sheet1!$V$34</definedName>
    <definedName name="_xlchart.v1.9" hidden="1">Sheet1!$V$35:$V$54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AN25" i="1"/>
  <c r="AM25" i="1"/>
  <c r="AN24" i="1"/>
  <c r="AM2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O3" i="1"/>
  <c r="AO24" i="1" s="1"/>
  <c r="AN3" i="1"/>
  <c r="AM3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W36" i="1"/>
  <c r="W37" i="1"/>
  <c r="W38" i="1"/>
  <c r="W39" i="1"/>
  <c r="W40" i="1"/>
  <c r="W56" i="1" s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U36" i="1"/>
  <c r="U37" i="1"/>
  <c r="U38" i="1"/>
  <c r="U39" i="1"/>
  <c r="U40" i="1"/>
  <c r="U57" i="1" s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X35" i="1"/>
  <c r="W35" i="1"/>
  <c r="V35" i="1"/>
  <c r="U35" i="1"/>
  <c r="U3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W3" i="1"/>
  <c r="S4" i="1"/>
  <c r="V4" i="1" s="1"/>
  <c r="S5" i="1"/>
  <c r="S6" i="1"/>
  <c r="S7" i="1"/>
  <c r="S8" i="1"/>
  <c r="S9" i="1"/>
  <c r="S10" i="1"/>
  <c r="S11" i="1"/>
  <c r="S12" i="1"/>
  <c r="S13" i="1"/>
  <c r="V13" i="1" s="1"/>
  <c r="S14" i="1"/>
  <c r="V14" i="1" s="1"/>
  <c r="S15" i="1"/>
  <c r="S16" i="1"/>
  <c r="S17" i="1"/>
  <c r="V17" i="1" s="1"/>
  <c r="S18" i="1"/>
  <c r="V18" i="1" s="1"/>
  <c r="S19" i="1"/>
  <c r="V19" i="1" s="1"/>
  <c r="S20" i="1"/>
  <c r="V20" i="1" s="1"/>
  <c r="S21" i="1"/>
  <c r="S22" i="1"/>
  <c r="R4" i="1"/>
  <c r="R5" i="1"/>
  <c r="R6" i="1"/>
  <c r="R7" i="1"/>
  <c r="R8" i="1"/>
  <c r="R9" i="1"/>
  <c r="R10" i="1"/>
  <c r="R11" i="1"/>
  <c r="R12" i="1"/>
  <c r="U12" i="1" s="1"/>
  <c r="R13" i="1"/>
  <c r="R14" i="1"/>
  <c r="U14" i="1" s="1"/>
  <c r="R15" i="1"/>
  <c r="U15" i="1" s="1"/>
  <c r="R16" i="1"/>
  <c r="R17" i="1"/>
  <c r="R18" i="1"/>
  <c r="R19" i="1"/>
  <c r="R20" i="1"/>
  <c r="R21" i="1"/>
  <c r="U21" i="1" s="1"/>
  <c r="R22" i="1"/>
  <c r="U22" i="1" s="1"/>
  <c r="R3" i="1"/>
  <c r="R35" i="1"/>
  <c r="S35" i="1"/>
  <c r="S3" i="1"/>
  <c r="V3" i="1" s="1"/>
  <c r="X21" i="1"/>
  <c r="T21" i="1"/>
  <c r="W21" i="1" s="1"/>
  <c r="V21" i="1"/>
  <c r="U20" i="1"/>
  <c r="T20" i="1"/>
  <c r="W20" i="1" s="1"/>
  <c r="V57" i="1"/>
  <c r="V56" i="1"/>
  <c r="T4" i="1"/>
  <c r="W4" i="1" s="1"/>
  <c r="T5" i="1"/>
  <c r="W5" i="1" s="1"/>
  <c r="T6" i="1"/>
  <c r="W6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13" i="1"/>
  <c r="W13" i="1" s="1"/>
  <c r="T14" i="1"/>
  <c r="W14" i="1" s="1"/>
  <c r="T15" i="1"/>
  <c r="W15" i="1" s="1"/>
  <c r="T16" i="1"/>
  <c r="W16" i="1" s="1"/>
  <c r="T17" i="1"/>
  <c r="W17" i="1" s="1"/>
  <c r="T18" i="1"/>
  <c r="W18" i="1" s="1"/>
  <c r="T19" i="1"/>
  <c r="W19" i="1" s="1"/>
  <c r="T22" i="1"/>
  <c r="W22" i="1" s="1"/>
  <c r="V5" i="1"/>
  <c r="V6" i="1"/>
  <c r="V7" i="1"/>
  <c r="V8" i="1"/>
  <c r="V9" i="1"/>
  <c r="V10" i="1"/>
  <c r="V11" i="1"/>
  <c r="V12" i="1"/>
  <c r="V15" i="1"/>
  <c r="V16" i="1"/>
  <c r="V22" i="1"/>
  <c r="U4" i="1"/>
  <c r="U5" i="1"/>
  <c r="U6" i="1"/>
  <c r="U7" i="1"/>
  <c r="U8" i="1"/>
  <c r="U9" i="1"/>
  <c r="U10" i="1"/>
  <c r="U11" i="1"/>
  <c r="U13" i="1"/>
  <c r="U16" i="1"/>
  <c r="U17" i="1"/>
  <c r="U18" i="1"/>
  <c r="U19" i="1"/>
  <c r="AO25" i="1" l="1"/>
  <c r="W57" i="1"/>
  <c r="U56" i="1"/>
  <c r="X20" i="1"/>
  <c r="X9" i="1"/>
  <c r="AK8" i="1" s="1"/>
  <c r="X16" i="1"/>
  <c r="AK15" i="1" s="1"/>
  <c r="X11" i="1"/>
  <c r="AK10" i="1" s="1"/>
  <c r="X22" i="1"/>
  <c r="AK19" i="1" s="1"/>
  <c r="X19" i="1"/>
  <c r="AK18" i="1" s="1"/>
  <c r="X18" i="1"/>
  <c r="X17" i="1"/>
  <c r="X15" i="1"/>
  <c r="X14" i="1"/>
  <c r="AK13" i="1" s="1"/>
  <c r="X13" i="1"/>
  <c r="AK12" i="1" s="1"/>
  <c r="X12" i="1"/>
  <c r="AK11" i="1" s="1"/>
  <c r="X10" i="1"/>
  <c r="AK9" i="1" s="1"/>
  <c r="X8" i="1"/>
  <c r="AK7" i="1" s="1"/>
  <c r="X7" i="1"/>
  <c r="AK6" i="1" s="1"/>
  <c r="X6" i="1"/>
  <c r="X5" i="1"/>
  <c r="AK4" i="1" s="1"/>
  <c r="U25" i="1"/>
  <c r="X4" i="1"/>
  <c r="AK3" i="1" s="1"/>
  <c r="U24" i="1"/>
  <c r="X3" i="1"/>
  <c r="AK2" i="1" s="1"/>
  <c r="W25" i="1"/>
  <c r="W24" i="1"/>
  <c r="V25" i="1"/>
  <c r="V24" i="1"/>
  <c r="AK16" i="1" l="1"/>
  <c r="AK5" i="1"/>
  <c r="AK14" i="1"/>
  <c r="X56" i="1"/>
  <c r="AK17" i="1"/>
  <c r="X57" i="1"/>
  <c r="X25" i="1"/>
  <c r="X24" i="1"/>
  <c r="AK24" i="1" l="1"/>
  <c r="AK25" i="1"/>
</calcChain>
</file>

<file path=xl/sharedStrings.xml><?xml version="1.0" encoding="utf-8"?>
<sst xmlns="http://schemas.openxmlformats.org/spreadsheetml/2006/main" count="176" uniqueCount="61">
  <si>
    <t>Patient 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</si>
  <si>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</si>
  <si>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</si>
  <si>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</si>
  <si>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</si>
  <si>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</si>
  <si>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</si>
  <si>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</si>
  <si>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</si>
  <si>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</si>
  <si>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</si>
  <si>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</si>
  <si>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</si>
  <si>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</si>
  <si>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</si>
  <si>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</si>
  <si>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</si>
  <si>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Nausea</t>
  </si>
  <si>
    <t>Oculomotor</t>
  </si>
  <si>
    <t>Disorientation</t>
  </si>
  <si>
    <t>TOTAL</t>
  </si>
  <si>
    <t>Vbles description</t>
  </si>
  <si>
    <t>General disconfort</t>
  </si>
  <si>
    <t>Fatigue</t>
  </si>
  <si>
    <t>Headache</t>
  </si>
  <si>
    <t>Eye strain</t>
  </si>
  <si>
    <t>Difficulty focusing</t>
  </si>
  <si>
    <t>Increased salivation</t>
  </si>
  <si>
    <t>Sweating</t>
  </si>
  <si>
    <t>Difficulty concentrating</t>
  </si>
  <si>
    <t>Fullness of head</t>
  </si>
  <si>
    <t xml:space="preserve">Blurred vision </t>
  </si>
  <si>
    <t>Dizzy (eyes open)</t>
  </si>
  <si>
    <t>Dizzy (eyes closed)</t>
  </si>
  <si>
    <t>Vertigo</t>
  </si>
  <si>
    <t>Stomach awareness</t>
  </si>
  <si>
    <t>Burping</t>
  </si>
  <si>
    <t>Total 1</t>
  </si>
  <si>
    <t>Total 2</t>
  </si>
  <si>
    <t>Total 3</t>
  </si>
  <si>
    <t>headache</t>
  </si>
  <si>
    <t>Eeye strain</t>
  </si>
  <si>
    <t>Swaeting</t>
  </si>
  <si>
    <t>Dificulty concentrating</t>
  </si>
  <si>
    <t>Blurred vision</t>
  </si>
  <si>
    <t>Stomach awarness</t>
  </si>
  <si>
    <t>Pre-T Nausea</t>
  </si>
  <si>
    <t>Pre-T Oculomotor</t>
  </si>
  <si>
    <t>Pre-T Disorientation</t>
  </si>
  <si>
    <t>Post- T Nausea</t>
  </si>
  <si>
    <t>Post- T Oculomotor</t>
  </si>
  <si>
    <t>Post-T Disorientation</t>
  </si>
  <si>
    <t>Initial Values</t>
  </si>
  <si>
    <t>Mean</t>
  </si>
  <si>
    <t>SD</t>
  </si>
  <si>
    <t>Consts</t>
  </si>
  <si>
    <t>Post-exposure</t>
  </si>
  <si>
    <t>Pre-exposure</t>
  </si>
  <si>
    <t>Initial</t>
  </si>
  <si>
    <t>PRE-EXPOSICION</t>
  </si>
  <si>
    <t>PPST-EXPOSICION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</si>
</sst>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3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4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boxWhisker" uniqueId="{AEFD3DC4-9379-4FA9-B3ED-8D5CCD54EA85}" formatIdx="0">
          <cx:tx>
            <cx:txData>
              <cx:f>_xlchart.v1.0</cx:f>
              <cx:v>Post- T Nausea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DDFE8FC-24AF-4FEB-A6D5-BA595D5AB2CB}" formatIdx="1">
          <cx:tx>
            <cx:txData>
              <cx:f>_xlchart.v1.2</cx:f>
              <cx:v>Post- T Oculomotor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C9588A5C-396B-495D-A7F2-0723F4D68802}" formatIdx="2">
          <cx:tx>
            <cx:txData>
              <cx:f>_xlchart.v1.4</cx:f>
              <cx:v>Post-T Disorientation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boxWhisker" uniqueId="{BE11ED18-592C-4F19-9795-5620C7CC0904}">
          <cx:tx>
            <cx:txData>
              <cx:f>_xlchart.v1.6</cx:f>
              <cx:v>Pre-T Nausea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7A8A06A-0F60-4E31-9A68-D2077D42183F}">
          <cx:tx>
            <cx:txData>
              <cx:f>_xlchart.v1.8</cx:f>
              <cx:v>Pre-T Oculomotor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BC167765-E3EC-474B-94B0-7E33B827D1D8}">
          <cx:tx>
            <cx:txData>
              <cx:f>_xlchart.v1.10</cx:f>
              <cx:v>Pre-T Disorientation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boxWhisker" uniqueId="{BE11ED18-592C-4F19-9795-5620C7CC0904}">
          <cx:tx>
            <cx:txData>
              <cx:f/>
              <cx:v>Nausea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7A8A06A-0F60-4E31-9A68-D2077D42183F}">
          <cx:tx>
            <cx:txData>
              <cx:f/>
              <cx:v>Oculomotor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BC167765-E3EC-474B-94B0-7E33B827D1D8}">
          <cx:tx>
            <cx:txData>
              <cx:f/>
              <cx:v>Desorientacion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7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33076</xdr:colOff>
      <xdr:row>24</xdr:row>
      <xdr:rowOff>41563</xdr:rowOff>
    </xdr:from>
    <xdr:to>
      <xdr:col>34</xdr:col>
      <xdr:colOff>581892</xdr:colOff>
      <xdr:row>42</xdr:row>
      <xdr:rowOff>101978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B5E5994-6CF1-2C15-A32B-745A7DF78C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24436" y="5352703"/>
              <a:ext cx="4816016" cy="4350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592981</xdr:colOff>
      <xdr:row>0</xdr:row>
      <xdr:rowOff>30126</xdr:rowOff>
    </xdr:from>
    <xdr:to>
      <xdr:col>34</xdr:col>
      <xdr:colOff>555443</xdr:colOff>
      <xdr:row>23</xdr:row>
      <xdr:rowOff>320638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2D059F52-601A-E419-8BD8-844FBDE2A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74741" y="30126"/>
              <a:ext cx="4839262" cy="5235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44823</xdr:colOff>
      <xdr:row>0</xdr:row>
      <xdr:rowOff>672353</xdr:rowOff>
    </xdr:from>
    <xdr:to>
      <xdr:col>50</xdr:col>
      <xdr:colOff>7285</xdr:colOff>
      <xdr:row>27</xdr:row>
      <xdr:rowOff>57429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6EC739E-4762-4CCD-A44D-B493E065BB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60343" y="672353"/>
              <a:ext cx="4839262" cy="5244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7"/>
  <sheetViews>
    <sheetView tabSelected="1" zoomScale="85" zoomScaleNormal="85" workbookViewId="0">
      <selection activeCell="I27" sqref="I27"/>
    </sheetView>
  </sheetViews>
  <sheetFormatPr defaultRowHeight="14.4" x14ac:dyDescent="0.3"/>
  <cols>
    <col min="2" max="2" width="6.21875" customWidth="1"/>
    <col min="3" max="3" width="6.44140625" customWidth="1"/>
    <col min="4" max="4" width="6.109375" customWidth="1"/>
    <col min="5" max="5" width="6.5546875" customWidth="1"/>
    <col min="6" max="6" width="5.5546875" customWidth="1"/>
    <col min="7" max="7" width="6.109375" customWidth="1"/>
    <col min="8" max="8" width="6.33203125" customWidth="1"/>
    <col min="9" max="10" width="6.5546875" customWidth="1"/>
    <col min="11" max="11" width="6.44140625" customWidth="1"/>
    <col min="12" max="12" width="6.109375" customWidth="1"/>
    <col min="13" max="13" width="6.21875" customWidth="1"/>
    <col min="14" max="14" width="6.44140625" customWidth="1"/>
    <col min="15" max="15" width="6" customWidth="1"/>
    <col min="16" max="16" width="5.88671875" customWidth="1"/>
    <col min="17" max="17" width="6.44140625" customWidth="1"/>
    <col min="19" max="19" width="11.5546875" customWidth="1"/>
    <col min="20" max="20" width="11.21875" customWidth="1"/>
    <col min="21" max="21" width="12.77734375" customWidth="1"/>
    <col min="22" max="22" width="11.77734375" customWidth="1"/>
    <col min="23" max="23" width="13.21875" customWidth="1"/>
    <col min="26" max="26" width="9.21875" customWidth="1"/>
    <col min="39" max="39" width="13.33203125" customWidth="1"/>
    <col min="40" max="40" width="14.77734375" customWidth="1"/>
    <col min="41" max="41" width="17.21875" customWidth="1"/>
  </cols>
  <sheetData>
    <row r="1" spans="1:41" ht="72.599999999999994" thickBot="1" x14ac:dyDescent="0.35">
      <c r="A1" s="13" t="s">
        <v>60</v>
      </c>
      <c r="B1" s="5" t="s">
        <v>22</v>
      </c>
      <c r="C1" s="5" t="s">
        <v>23</v>
      </c>
      <c r="D1" s="5" t="s">
        <v>40</v>
      </c>
      <c r="E1" s="5" t="s">
        <v>41</v>
      </c>
      <c r="F1" s="5" t="s">
        <v>26</v>
      </c>
      <c r="G1" s="5" t="s">
        <v>27</v>
      </c>
      <c r="H1" s="5" t="s">
        <v>42</v>
      </c>
      <c r="I1" s="5" t="s">
        <v>17</v>
      </c>
      <c r="J1" s="5" t="s">
        <v>43</v>
      </c>
      <c r="K1" s="5" t="s">
        <v>30</v>
      </c>
      <c r="L1" s="5" t="s">
        <v>44</v>
      </c>
      <c r="M1" s="5" t="s">
        <v>32</v>
      </c>
      <c r="N1" s="5" t="s">
        <v>33</v>
      </c>
      <c r="O1" s="5" t="s">
        <v>34</v>
      </c>
      <c r="P1" s="5" t="s">
        <v>45</v>
      </c>
      <c r="Q1" s="5" t="s">
        <v>36</v>
      </c>
      <c r="R1" s="5"/>
      <c r="S1" s="5"/>
      <c r="T1" s="5"/>
      <c r="U1" s="5"/>
      <c r="V1" s="5"/>
      <c r="W1" s="5"/>
      <c r="X1" s="5"/>
    </row>
    <row r="2" spans="1:4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37</v>
      </c>
      <c r="S2" s="1" t="s">
        <v>38</v>
      </c>
      <c r="T2" s="1" t="s">
        <v>39</v>
      </c>
      <c r="U2" s="1" t="s">
        <v>49</v>
      </c>
      <c r="V2" s="1" t="s">
        <v>50</v>
      </c>
      <c r="W2" s="1" t="s">
        <v>51</v>
      </c>
      <c r="X2" s="1" t="s">
        <v>20</v>
      </c>
      <c r="Y2" s="1"/>
      <c r="Z2" s="1" t="s">
        <v>55</v>
      </c>
      <c r="AK2">
        <f t="shared" ref="AK2:AK18" si="0">X3-X35</f>
        <v>0</v>
      </c>
      <c r="AM2" s="1" t="s">
        <v>49</v>
      </c>
      <c r="AN2" s="1" t="s">
        <v>50</v>
      </c>
      <c r="AO2" s="1" t="s">
        <v>51</v>
      </c>
    </row>
    <row r="3" spans="1:41" x14ac:dyDescent="0.3">
      <c r="A3">
        <v>1231201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>SUM(B3+G3+H3+I3+J3+P3+Q3)</f>
        <v>0</v>
      </c>
      <c r="S3">
        <f>SUM(B3+C3+D3+E3+F3+J3+L3)</f>
        <v>1</v>
      </c>
      <c r="T3">
        <f>SUM(F3+I3+K3+L3+M3+N3+O3)</f>
        <v>1</v>
      </c>
      <c r="U3">
        <f>R3*$Z$3</f>
        <v>0</v>
      </c>
      <c r="V3">
        <f>S3*$Z$4</f>
        <v>7.58</v>
      </c>
      <c r="W3">
        <f>T3*$Z$5</f>
        <v>13.92</v>
      </c>
      <c r="X3">
        <f>(R3+S3+T3)*$Z$6</f>
        <v>7.48</v>
      </c>
      <c r="Z3">
        <v>9.5399999999999991</v>
      </c>
      <c r="AK3">
        <f t="shared" si="0"/>
        <v>26.18</v>
      </c>
      <c r="AM3">
        <f>U3-U35</f>
        <v>0</v>
      </c>
      <c r="AN3">
        <f t="shared" ref="AN3:AN18" si="1">V3-V35</f>
        <v>0</v>
      </c>
      <c r="AO3">
        <f>W3-W35</f>
        <v>0</v>
      </c>
    </row>
    <row r="4" spans="1:41" x14ac:dyDescent="0.3">
      <c r="A4">
        <v>1321201</v>
      </c>
      <c r="B4">
        <v>2</v>
      </c>
      <c r="C4">
        <v>3</v>
      </c>
      <c r="D4">
        <v>0</v>
      </c>
      <c r="E4">
        <v>0</v>
      </c>
      <c r="F4">
        <v>0</v>
      </c>
      <c r="G4">
        <v>1</v>
      </c>
      <c r="H4">
        <v>2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0</v>
      </c>
      <c r="P4">
        <v>2</v>
      </c>
      <c r="Q4">
        <v>0</v>
      </c>
      <c r="R4">
        <f t="shared" ref="R4:R22" si="2">SUM(B4+G4+H4+I4+J4+P4+Q4)</f>
        <v>8</v>
      </c>
      <c r="S4">
        <f t="shared" ref="S4:S22" si="3">SUM(B4+C4+D4+E4+F4+J4+L4)</f>
        <v>6</v>
      </c>
      <c r="T4">
        <f t="shared" ref="T4:T22" si="4">SUM(F4+I4+K4+L4+M4+N4+O4)</f>
        <v>3</v>
      </c>
      <c r="U4">
        <f t="shared" ref="U4:U22" si="5">R4*$Z$3</f>
        <v>76.319999999999993</v>
      </c>
      <c r="V4">
        <f t="shared" ref="V4:V22" si="6">S4*$Z$4</f>
        <v>45.480000000000004</v>
      </c>
      <c r="W4">
        <f t="shared" ref="W4:W22" si="7">T4*$Z$5</f>
        <v>41.76</v>
      </c>
      <c r="X4">
        <f t="shared" ref="X4:X22" si="8">(R4+S4+T4)*$Z$6</f>
        <v>63.580000000000005</v>
      </c>
      <c r="Z4">
        <v>7.58</v>
      </c>
      <c r="AK4">
        <f t="shared" si="0"/>
        <v>-18.700000000000003</v>
      </c>
      <c r="AM4">
        <f t="shared" ref="AM4:AN22" si="9">U4-U36</f>
        <v>38.159999999999997</v>
      </c>
      <c r="AN4">
        <f t="shared" si="1"/>
        <v>7.5800000000000054</v>
      </c>
      <c r="AO4">
        <f t="shared" ref="AO4:AO22" si="10">W4-W36</f>
        <v>27.839999999999996</v>
      </c>
    </row>
    <row r="5" spans="1:41" x14ac:dyDescent="0.3">
      <c r="A5">
        <v>2311201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2"/>
        <v>0</v>
      </c>
      <c r="S5">
        <f t="shared" si="3"/>
        <v>0</v>
      </c>
      <c r="T5">
        <f t="shared" si="4"/>
        <v>0</v>
      </c>
      <c r="U5">
        <f t="shared" si="5"/>
        <v>0</v>
      </c>
      <c r="V5">
        <f t="shared" si="6"/>
        <v>0</v>
      </c>
      <c r="W5">
        <f t="shared" si="7"/>
        <v>0</v>
      </c>
      <c r="X5">
        <f t="shared" si="8"/>
        <v>0</v>
      </c>
      <c r="Z5">
        <v>13.92</v>
      </c>
      <c r="AK5">
        <f t="shared" si="0"/>
        <v>-3.74</v>
      </c>
      <c r="AM5">
        <f t="shared" si="9"/>
        <v>-9.5399999999999991</v>
      </c>
      <c r="AN5">
        <f t="shared" si="1"/>
        <v>-22.740000000000002</v>
      </c>
      <c r="AO5">
        <f t="shared" si="10"/>
        <v>-13.92</v>
      </c>
    </row>
    <row r="6" spans="1:41" x14ac:dyDescent="0.3">
      <c r="A6">
        <v>2131201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2"/>
        <v>1</v>
      </c>
      <c r="S6">
        <f t="shared" si="3"/>
        <v>2</v>
      </c>
      <c r="T6">
        <f t="shared" si="4"/>
        <v>0</v>
      </c>
      <c r="U6">
        <f t="shared" si="5"/>
        <v>9.5399999999999991</v>
      </c>
      <c r="V6">
        <f t="shared" si="6"/>
        <v>15.16</v>
      </c>
      <c r="W6">
        <f t="shared" si="7"/>
        <v>0</v>
      </c>
      <c r="X6">
        <f t="shared" si="8"/>
        <v>11.22</v>
      </c>
      <c r="Z6">
        <v>3.74</v>
      </c>
      <c r="AK6">
        <f t="shared" si="0"/>
        <v>0</v>
      </c>
      <c r="AM6">
        <f t="shared" si="9"/>
        <v>0</v>
      </c>
      <c r="AN6">
        <f t="shared" si="1"/>
        <v>0</v>
      </c>
      <c r="AO6">
        <f t="shared" si="10"/>
        <v>-13.92</v>
      </c>
    </row>
    <row r="7" spans="1:41" x14ac:dyDescent="0.3">
      <c r="A7">
        <v>1230901</v>
      </c>
      <c r="B7">
        <v>0</v>
      </c>
      <c r="C7">
        <v>0</v>
      </c>
      <c r="D7">
        <v>1</v>
      </c>
      <c r="E7">
        <v>3</v>
      </c>
      <c r="F7">
        <v>1</v>
      </c>
      <c r="G7">
        <v>1</v>
      </c>
      <c r="H7">
        <v>0</v>
      </c>
      <c r="I7">
        <v>0</v>
      </c>
      <c r="J7">
        <v>3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2"/>
        <v>4</v>
      </c>
      <c r="S7">
        <f t="shared" si="3"/>
        <v>8</v>
      </c>
      <c r="T7">
        <f t="shared" si="4"/>
        <v>2</v>
      </c>
      <c r="U7">
        <f t="shared" si="5"/>
        <v>38.159999999999997</v>
      </c>
      <c r="V7">
        <f t="shared" si="6"/>
        <v>60.64</v>
      </c>
      <c r="W7">
        <f t="shared" si="7"/>
        <v>27.84</v>
      </c>
      <c r="X7">
        <f t="shared" si="8"/>
        <v>52.36</v>
      </c>
      <c r="AK7">
        <f t="shared" si="0"/>
        <v>-11.219999999999999</v>
      </c>
      <c r="AM7">
        <f t="shared" si="9"/>
        <v>0</v>
      </c>
      <c r="AN7">
        <f t="shared" si="1"/>
        <v>7.5799999999999983</v>
      </c>
      <c r="AO7">
        <f t="shared" si="10"/>
        <v>-13.919999999999998</v>
      </c>
    </row>
    <row r="8" spans="1:41" x14ac:dyDescent="0.3">
      <c r="A8">
        <v>1320901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2"/>
        <v>2</v>
      </c>
      <c r="S8">
        <f t="shared" si="3"/>
        <v>1</v>
      </c>
      <c r="T8">
        <f t="shared" si="4"/>
        <v>2</v>
      </c>
      <c r="U8">
        <f t="shared" si="5"/>
        <v>19.079999999999998</v>
      </c>
      <c r="V8">
        <f t="shared" si="6"/>
        <v>7.58</v>
      </c>
      <c r="W8">
        <f t="shared" si="7"/>
        <v>27.84</v>
      </c>
      <c r="X8">
        <f t="shared" si="8"/>
        <v>18.700000000000003</v>
      </c>
      <c r="AK8">
        <f t="shared" si="0"/>
        <v>-3.74</v>
      </c>
      <c r="AM8">
        <f t="shared" si="9"/>
        <v>0</v>
      </c>
      <c r="AN8">
        <f t="shared" si="1"/>
        <v>-15.160000000000002</v>
      </c>
      <c r="AO8">
        <f t="shared" si="10"/>
        <v>-13.919999999999998</v>
      </c>
    </row>
    <row r="9" spans="1:41" x14ac:dyDescent="0.3">
      <c r="A9">
        <v>2130901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  <c r="X9">
        <f t="shared" si="8"/>
        <v>0</v>
      </c>
      <c r="AK9">
        <f t="shared" si="0"/>
        <v>-11.22</v>
      </c>
      <c r="AM9">
        <f t="shared" si="9"/>
        <v>-9.5399999999999991</v>
      </c>
      <c r="AN9">
        <f t="shared" si="1"/>
        <v>0</v>
      </c>
      <c r="AO9">
        <f t="shared" si="10"/>
        <v>0</v>
      </c>
    </row>
    <row r="10" spans="1:41" x14ac:dyDescent="0.3">
      <c r="A10">
        <v>2310901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2"/>
        <v>1</v>
      </c>
      <c r="S10">
        <f t="shared" si="3"/>
        <v>1</v>
      </c>
      <c r="T10">
        <f t="shared" si="4"/>
        <v>1</v>
      </c>
      <c r="U10">
        <f t="shared" si="5"/>
        <v>9.5399999999999991</v>
      </c>
      <c r="V10">
        <f t="shared" si="6"/>
        <v>7.58</v>
      </c>
      <c r="W10">
        <f t="shared" si="7"/>
        <v>13.92</v>
      </c>
      <c r="X10">
        <f t="shared" si="8"/>
        <v>11.22</v>
      </c>
      <c r="AK10">
        <f t="shared" si="0"/>
        <v>0</v>
      </c>
      <c r="AM10">
        <f t="shared" si="9"/>
        <v>9.5399999999999991</v>
      </c>
      <c r="AN10">
        <f t="shared" si="1"/>
        <v>-22.740000000000002</v>
      </c>
      <c r="AO10">
        <f t="shared" si="10"/>
        <v>-13.92</v>
      </c>
    </row>
    <row r="11" spans="1:41" x14ac:dyDescent="0.3">
      <c r="A11">
        <v>3120901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2"/>
        <v>0</v>
      </c>
      <c r="S11">
        <f t="shared" si="3"/>
        <v>0</v>
      </c>
      <c r="T11">
        <f t="shared" si="4"/>
        <v>0</v>
      </c>
      <c r="U11">
        <f t="shared" si="5"/>
        <v>0</v>
      </c>
      <c r="V11">
        <f t="shared" si="6"/>
        <v>0</v>
      </c>
      <c r="W11">
        <f t="shared" si="7"/>
        <v>0</v>
      </c>
      <c r="X11">
        <f t="shared" si="8"/>
        <v>0</v>
      </c>
      <c r="AK11">
        <f t="shared" si="0"/>
        <v>-3.74</v>
      </c>
      <c r="AM11">
        <f t="shared" si="9"/>
        <v>0</v>
      </c>
      <c r="AN11">
        <f t="shared" si="1"/>
        <v>0</v>
      </c>
      <c r="AO11">
        <f t="shared" si="10"/>
        <v>0</v>
      </c>
    </row>
    <row r="12" spans="1:41" x14ac:dyDescent="0.3">
      <c r="A12">
        <v>3210901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2"/>
        <v>0</v>
      </c>
      <c r="S12">
        <f t="shared" si="3"/>
        <v>0</v>
      </c>
      <c r="T12">
        <f t="shared" si="4"/>
        <v>0</v>
      </c>
      <c r="U12">
        <f t="shared" si="5"/>
        <v>0</v>
      </c>
      <c r="V12">
        <f t="shared" si="6"/>
        <v>0</v>
      </c>
      <c r="W12">
        <f t="shared" si="7"/>
        <v>0</v>
      </c>
      <c r="X12">
        <f t="shared" si="8"/>
        <v>0</v>
      </c>
      <c r="AK12">
        <f t="shared" si="0"/>
        <v>0</v>
      </c>
      <c r="AM12">
        <f t="shared" si="9"/>
        <v>0</v>
      </c>
      <c r="AN12">
        <f t="shared" si="1"/>
        <v>-7.58</v>
      </c>
      <c r="AO12">
        <f t="shared" si="10"/>
        <v>0</v>
      </c>
    </row>
    <row r="13" spans="1:41" x14ac:dyDescent="0.3">
      <c r="A13">
        <v>3121701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2"/>
        <v>1</v>
      </c>
      <c r="S13">
        <f t="shared" si="3"/>
        <v>2</v>
      </c>
      <c r="T13">
        <f t="shared" si="4"/>
        <v>2</v>
      </c>
      <c r="U13">
        <f t="shared" si="5"/>
        <v>9.5399999999999991</v>
      </c>
      <c r="V13">
        <f t="shared" si="6"/>
        <v>15.16</v>
      </c>
      <c r="W13">
        <f t="shared" si="7"/>
        <v>27.84</v>
      </c>
      <c r="X13">
        <f t="shared" si="8"/>
        <v>18.700000000000003</v>
      </c>
      <c r="AK13">
        <f t="shared" si="0"/>
        <v>0</v>
      </c>
      <c r="AM13">
        <f t="shared" si="9"/>
        <v>0</v>
      </c>
      <c r="AN13">
        <f t="shared" si="1"/>
        <v>0</v>
      </c>
      <c r="AO13">
        <f t="shared" si="10"/>
        <v>0</v>
      </c>
    </row>
    <row r="14" spans="1:41" x14ac:dyDescent="0.3">
      <c r="A14">
        <v>2131701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2"/>
        <v>0</v>
      </c>
      <c r="S14">
        <f t="shared" si="3"/>
        <v>1</v>
      </c>
      <c r="T14">
        <f t="shared" si="4"/>
        <v>2</v>
      </c>
      <c r="U14">
        <f t="shared" si="5"/>
        <v>0</v>
      </c>
      <c r="V14">
        <f t="shared" si="6"/>
        <v>7.58</v>
      </c>
      <c r="W14">
        <f t="shared" si="7"/>
        <v>27.84</v>
      </c>
      <c r="X14">
        <f t="shared" si="8"/>
        <v>11.22</v>
      </c>
      <c r="AK14">
        <f t="shared" si="0"/>
        <v>33.659999999999997</v>
      </c>
      <c r="AM14">
        <f t="shared" si="9"/>
        <v>0</v>
      </c>
      <c r="AN14">
        <f t="shared" si="1"/>
        <v>0</v>
      </c>
      <c r="AO14">
        <f t="shared" si="10"/>
        <v>0</v>
      </c>
    </row>
    <row r="15" spans="1:41" x14ac:dyDescent="0.3">
      <c r="A15">
        <v>1321701</v>
      </c>
      <c r="B15">
        <v>3</v>
      </c>
      <c r="C15">
        <v>2</v>
      </c>
      <c r="D15">
        <v>1</v>
      </c>
      <c r="E15">
        <v>1</v>
      </c>
      <c r="F15">
        <v>0</v>
      </c>
      <c r="G15">
        <v>2</v>
      </c>
      <c r="H15">
        <v>0</v>
      </c>
      <c r="I15">
        <v>0</v>
      </c>
      <c r="J15">
        <v>0</v>
      </c>
      <c r="K15">
        <v>2</v>
      </c>
      <c r="L15">
        <v>1</v>
      </c>
      <c r="M15">
        <v>1</v>
      </c>
      <c r="N15">
        <v>0</v>
      </c>
      <c r="O15">
        <v>0</v>
      </c>
      <c r="P15">
        <v>2</v>
      </c>
      <c r="Q15">
        <v>0</v>
      </c>
      <c r="R15">
        <f t="shared" si="2"/>
        <v>7</v>
      </c>
      <c r="S15">
        <f t="shared" si="3"/>
        <v>8</v>
      </c>
      <c r="T15">
        <f t="shared" si="4"/>
        <v>4</v>
      </c>
      <c r="U15">
        <f t="shared" si="5"/>
        <v>66.78</v>
      </c>
      <c r="V15">
        <f t="shared" si="6"/>
        <v>60.64</v>
      </c>
      <c r="W15">
        <f t="shared" si="7"/>
        <v>55.68</v>
      </c>
      <c r="X15">
        <f t="shared" si="8"/>
        <v>71.06</v>
      </c>
      <c r="AK15">
        <f t="shared" si="0"/>
        <v>0</v>
      </c>
      <c r="AM15">
        <f t="shared" si="9"/>
        <v>19.080000000000005</v>
      </c>
      <c r="AN15">
        <f t="shared" si="1"/>
        <v>30.32</v>
      </c>
      <c r="AO15">
        <f t="shared" si="10"/>
        <v>41.76</v>
      </c>
    </row>
    <row r="16" spans="1:41" x14ac:dyDescent="0.3">
      <c r="A16">
        <v>1231701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7"/>
        <v>0</v>
      </c>
      <c r="X16">
        <f t="shared" si="8"/>
        <v>0</v>
      </c>
      <c r="AK16">
        <f t="shared" si="0"/>
        <v>14.959999999999999</v>
      </c>
      <c r="AM16">
        <f t="shared" si="9"/>
        <v>0</v>
      </c>
      <c r="AN16">
        <f t="shared" si="1"/>
        <v>0</v>
      </c>
      <c r="AO16">
        <f t="shared" si="10"/>
        <v>0</v>
      </c>
    </row>
    <row r="17" spans="1:41" x14ac:dyDescent="0.3">
      <c r="A17">
        <v>3211701</v>
      </c>
      <c r="B17">
        <v>0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1</v>
      </c>
      <c r="O17">
        <v>0</v>
      </c>
      <c r="P17">
        <v>1</v>
      </c>
      <c r="Q17">
        <v>0</v>
      </c>
      <c r="R17">
        <f t="shared" si="2"/>
        <v>1</v>
      </c>
      <c r="S17">
        <f t="shared" si="3"/>
        <v>3</v>
      </c>
      <c r="T17">
        <f t="shared" si="4"/>
        <v>3</v>
      </c>
      <c r="U17">
        <f t="shared" si="5"/>
        <v>9.5399999999999991</v>
      </c>
      <c r="V17">
        <f t="shared" si="6"/>
        <v>22.740000000000002</v>
      </c>
      <c r="W17">
        <f t="shared" si="7"/>
        <v>41.76</v>
      </c>
      <c r="X17">
        <f t="shared" si="8"/>
        <v>26.18</v>
      </c>
      <c r="AK17">
        <f t="shared" si="0"/>
        <v>7.48</v>
      </c>
      <c r="AM17">
        <f t="shared" si="9"/>
        <v>0</v>
      </c>
      <c r="AN17">
        <f t="shared" si="1"/>
        <v>22.740000000000002</v>
      </c>
      <c r="AO17">
        <f t="shared" si="10"/>
        <v>13.919999999999998</v>
      </c>
    </row>
    <row r="18" spans="1:41" x14ac:dyDescent="0.3">
      <c r="A18">
        <v>2311701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2"/>
        <v>0</v>
      </c>
      <c r="S18">
        <f t="shared" si="3"/>
        <v>2</v>
      </c>
      <c r="T18">
        <f t="shared" si="4"/>
        <v>4</v>
      </c>
      <c r="U18">
        <f t="shared" si="5"/>
        <v>0</v>
      </c>
      <c r="V18">
        <f t="shared" si="6"/>
        <v>15.16</v>
      </c>
      <c r="W18">
        <f t="shared" si="7"/>
        <v>55.68</v>
      </c>
      <c r="X18">
        <f t="shared" si="8"/>
        <v>22.44</v>
      </c>
      <c r="AK18">
        <f t="shared" si="0"/>
        <v>3.74</v>
      </c>
      <c r="AM18">
        <f t="shared" si="9"/>
        <v>0</v>
      </c>
      <c r="AN18">
        <f t="shared" si="1"/>
        <v>0</v>
      </c>
      <c r="AO18">
        <f t="shared" si="10"/>
        <v>27.84</v>
      </c>
    </row>
    <row r="19" spans="1:41" x14ac:dyDescent="0.3">
      <c r="A19">
        <v>3211901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2"/>
        <v>1</v>
      </c>
      <c r="S19">
        <f t="shared" si="3"/>
        <v>1</v>
      </c>
      <c r="T19">
        <f t="shared" si="4"/>
        <v>1</v>
      </c>
      <c r="U19">
        <f t="shared" si="5"/>
        <v>9.5399999999999991</v>
      </c>
      <c r="V19">
        <f t="shared" si="6"/>
        <v>7.58</v>
      </c>
      <c r="W19">
        <f t="shared" si="7"/>
        <v>13.92</v>
      </c>
      <c r="X19">
        <f t="shared" si="8"/>
        <v>11.22</v>
      </c>
      <c r="AK19">
        <f>X22-X54</f>
        <v>0</v>
      </c>
      <c r="AM19">
        <f t="shared" si="9"/>
        <v>9.5399999999999991</v>
      </c>
      <c r="AN19">
        <f t="shared" si="9"/>
        <v>0</v>
      </c>
      <c r="AO19">
        <f t="shared" si="10"/>
        <v>0</v>
      </c>
    </row>
    <row r="20" spans="1:41" x14ac:dyDescent="0.3">
      <c r="A20">
        <v>1321901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2"/>
        <v>1</v>
      </c>
      <c r="S20">
        <f t="shared" si="3"/>
        <v>1</v>
      </c>
      <c r="T20">
        <f t="shared" si="4"/>
        <v>0</v>
      </c>
      <c r="U20">
        <f t="shared" si="5"/>
        <v>9.5399999999999991</v>
      </c>
      <c r="V20">
        <f t="shared" si="6"/>
        <v>7.58</v>
      </c>
      <c r="W20">
        <f t="shared" si="7"/>
        <v>0</v>
      </c>
      <c r="X20">
        <f t="shared" si="8"/>
        <v>7.48</v>
      </c>
      <c r="AM20">
        <f t="shared" si="9"/>
        <v>9.5399999999999991</v>
      </c>
      <c r="AN20">
        <f t="shared" si="9"/>
        <v>0</v>
      </c>
      <c r="AO20">
        <f t="shared" si="10"/>
        <v>0</v>
      </c>
    </row>
    <row r="21" spans="1:41" x14ac:dyDescent="0.3">
      <c r="A21">
        <v>1231901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2"/>
        <v>2</v>
      </c>
      <c r="S21">
        <f t="shared" si="3"/>
        <v>4</v>
      </c>
      <c r="T21">
        <f t="shared" si="4"/>
        <v>2</v>
      </c>
      <c r="U21">
        <f t="shared" si="5"/>
        <v>19.079999999999998</v>
      </c>
      <c r="V21">
        <f t="shared" si="6"/>
        <v>30.32</v>
      </c>
      <c r="W21">
        <f t="shared" si="7"/>
        <v>27.84</v>
      </c>
      <c r="X21">
        <f t="shared" si="8"/>
        <v>29.92</v>
      </c>
      <c r="AM21">
        <f t="shared" si="9"/>
        <v>19.079999999999998</v>
      </c>
      <c r="AN21">
        <f t="shared" si="9"/>
        <v>7.5799999999999983</v>
      </c>
      <c r="AO21">
        <f t="shared" si="10"/>
        <v>-13.919999999999998</v>
      </c>
    </row>
    <row r="22" spans="1:41" x14ac:dyDescent="0.3">
      <c r="A22">
        <v>3121901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0</v>
      </c>
      <c r="X22">
        <f t="shared" si="8"/>
        <v>0</v>
      </c>
      <c r="AM22">
        <f t="shared" si="9"/>
        <v>0</v>
      </c>
      <c r="AN22">
        <f t="shared" si="9"/>
        <v>0</v>
      </c>
      <c r="AO22">
        <f t="shared" si="10"/>
        <v>0</v>
      </c>
    </row>
    <row r="23" spans="1:41" x14ac:dyDescent="0.3">
      <c r="U23" t="s">
        <v>17</v>
      </c>
      <c r="V23" t="s">
        <v>18</v>
      </c>
      <c r="W23" t="s">
        <v>19</v>
      </c>
    </row>
    <row r="24" spans="1:41" ht="28.8" customHeight="1" x14ac:dyDescent="0.3">
      <c r="S24" s="11" t="s">
        <v>56</v>
      </c>
      <c r="T24" t="s">
        <v>53</v>
      </c>
      <c r="U24">
        <f>AVERAGE(U3:U22)</f>
        <v>13.832999999999995</v>
      </c>
      <c r="V24">
        <f>AVERAGE(V3:V22)</f>
        <v>15.539000000000001</v>
      </c>
      <c r="W24">
        <f>AVERAGE(W3:W22)</f>
        <v>18.792000000000002</v>
      </c>
      <c r="X24">
        <f>AVERAGE(X3:X22)</f>
        <v>18.139000000000003</v>
      </c>
      <c r="AK24">
        <f>AVERAGE(AK2:AK19)</f>
        <v>1.8699999999999994</v>
      </c>
      <c r="AM24">
        <f>AVERAGE(AM3:AM22)</f>
        <v>4.2930000000000001</v>
      </c>
      <c r="AN24">
        <f t="shared" ref="AN24:AO24" si="11">AVERAGE(AN3:AN22)</f>
        <v>0.37899999999999989</v>
      </c>
      <c r="AO24">
        <f t="shared" si="11"/>
        <v>1.3919999999999999</v>
      </c>
    </row>
    <row r="25" spans="1:41" x14ac:dyDescent="0.3">
      <c r="S25" s="11"/>
      <c r="T25" t="s">
        <v>54</v>
      </c>
      <c r="U25">
        <f>_xlfn.STDEV.P(U3:U22)</f>
        <v>21.433176409482567</v>
      </c>
      <c r="V25">
        <f>_xlfn.STDEV.P(V3:V22)</f>
        <v>18.793967622617636</v>
      </c>
      <c r="W25">
        <f>_xlfn.STDEV.P(W3:W22)</f>
        <v>18.817760121757317</v>
      </c>
      <c r="X25">
        <f>_xlfn.STDEV.P(X3:X22)</f>
        <v>20.799074474601028</v>
      </c>
      <c r="AK25">
        <f>_xlfn.STDEV.P(AK2:AK19)</f>
        <v>12.230683182517282</v>
      </c>
      <c r="AM25">
        <f>_xlfn.STDEV.P(AM3:AM22)</f>
        <v>10.6553728700595</v>
      </c>
      <c r="AN25">
        <f t="shared" ref="AN25:AO25" si="12">_xlfn.STDEV.P(AN3:AN22)</f>
        <v>12.098354392230377</v>
      </c>
      <c r="AO25">
        <f t="shared" si="12"/>
        <v>15.184927263572913</v>
      </c>
    </row>
    <row r="27" spans="1:41" x14ac:dyDescent="0.3">
      <c r="S27" s="11" t="s">
        <v>57</v>
      </c>
      <c r="T27" t="s">
        <v>53</v>
      </c>
      <c r="U27">
        <v>3.71</v>
      </c>
      <c r="V27">
        <v>4.6322000000000001</v>
      </c>
      <c r="W27">
        <v>2.3199999999999998</v>
      </c>
      <c r="X27">
        <v>39.8767</v>
      </c>
    </row>
    <row r="28" spans="1:41" x14ac:dyDescent="0.3">
      <c r="S28" s="11"/>
      <c r="T28" t="s">
        <v>54</v>
      </c>
      <c r="U28">
        <v>5.7972999999999999</v>
      </c>
      <c r="V28">
        <v>6.9466000000000001</v>
      </c>
      <c r="W28">
        <v>5.3380000000000001</v>
      </c>
      <c r="X28">
        <v>60.343000000000004</v>
      </c>
    </row>
    <row r="32" spans="1:41" ht="15" thickBot="1" x14ac:dyDescent="0.35">
      <c r="A32" s="12" t="s">
        <v>59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6" ht="72.599999999999994" thickBot="1" x14ac:dyDescent="0.35">
      <c r="A33" s="4"/>
      <c r="B33" s="5" t="s">
        <v>22</v>
      </c>
      <c r="C33" s="5" t="s">
        <v>23</v>
      </c>
      <c r="D33" s="5" t="s">
        <v>40</v>
      </c>
      <c r="E33" s="5" t="s">
        <v>41</v>
      </c>
      <c r="F33" s="5" t="s">
        <v>26</v>
      </c>
      <c r="G33" s="5" t="s">
        <v>27</v>
      </c>
      <c r="H33" s="5" t="s">
        <v>42</v>
      </c>
      <c r="I33" s="5" t="s">
        <v>17</v>
      </c>
      <c r="J33" s="5" t="s">
        <v>43</v>
      </c>
      <c r="K33" s="5" t="s">
        <v>30</v>
      </c>
      <c r="L33" s="5" t="s">
        <v>44</v>
      </c>
      <c r="M33" s="5" t="s">
        <v>32</v>
      </c>
      <c r="N33" s="5" t="s">
        <v>33</v>
      </c>
      <c r="O33" s="5" t="s">
        <v>34</v>
      </c>
      <c r="P33" s="5" t="s">
        <v>45</v>
      </c>
      <c r="Q33" s="5" t="s">
        <v>36</v>
      </c>
      <c r="R33" s="5"/>
      <c r="S33" s="5"/>
      <c r="T33" s="5"/>
      <c r="U33" s="5"/>
      <c r="V33" s="5"/>
      <c r="W33" s="5"/>
      <c r="X33" s="5"/>
      <c r="Y33" s="2"/>
      <c r="Z33" s="2"/>
    </row>
    <row r="34" spans="1:26" ht="29.4" thickBot="1" x14ac:dyDescent="0.35">
      <c r="A34" s="6" t="s">
        <v>0</v>
      </c>
      <c r="B34" s="7" t="s">
        <v>1</v>
      </c>
      <c r="C34" s="7" t="s">
        <v>2</v>
      </c>
      <c r="D34" s="7" t="s">
        <v>3</v>
      </c>
      <c r="E34" s="7" t="s">
        <v>4</v>
      </c>
      <c r="F34" s="7" t="s">
        <v>5</v>
      </c>
      <c r="G34" s="7" t="s">
        <v>6</v>
      </c>
      <c r="H34" s="7" t="s">
        <v>7</v>
      </c>
      <c r="I34" s="7" t="s">
        <v>8</v>
      </c>
      <c r="J34" s="7" t="s">
        <v>9</v>
      </c>
      <c r="K34" s="7" t="s">
        <v>10</v>
      </c>
      <c r="L34" s="7" t="s">
        <v>11</v>
      </c>
      <c r="M34" s="7" t="s">
        <v>12</v>
      </c>
      <c r="N34" s="7" t="s">
        <v>13</v>
      </c>
      <c r="O34" s="7" t="s">
        <v>14</v>
      </c>
      <c r="P34" s="7" t="s">
        <v>15</v>
      </c>
      <c r="Q34" s="7" t="s">
        <v>16</v>
      </c>
      <c r="R34" s="7" t="s">
        <v>37</v>
      </c>
      <c r="S34" s="7" t="s">
        <v>38</v>
      </c>
      <c r="T34" s="7" t="s">
        <v>39</v>
      </c>
      <c r="U34" s="7" t="s">
        <v>46</v>
      </c>
      <c r="V34" s="7" t="s">
        <v>47</v>
      </c>
      <c r="W34" s="7" t="s">
        <v>48</v>
      </c>
      <c r="X34" s="7" t="s">
        <v>20</v>
      </c>
      <c r="Y34" s="2"/>
      <c r="Z34" s="2" t="s">
        <v>55</v>
      </c>
    </row>
    <row r="35" spans="1:26" ht="15" thickBot="1" x14ac:dyDescent="0.35">
      <c r="A35" s="8">
        <v>1231201</v>
      </c>
      <c r="B35" s="9">
        <v>0</v>
      </c>
      <c r="C35" s="9">
        <v>0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f>SUM(B35+G35+H35+I35+J35+P35+Q35)</f>
        <v>0</v>
      </c>
      <c r="S35" s="9">
        <f>SUM(B35+C35+D35+E35+F35+J35+L35)</f>
        <v>1</v>
      </c>
      <c r="T35" s="9">
        <f>SUM(F35+I35+K35+L35+M35+N35+O35)</f>
        <v>1</v>
      </c>
      <c r="U35" s="9">
        <f>R35*$Z$3</f>
        <v>0</v>
      </c>
      <c r="V35" s="9">
        <f>S35*$Z$4</f>
        <v>7.58</v>
      </c>
      <c r="W35" s="9">
        <f>T35*$Z$5</f>
        <v>13.92</v>
      </c>
      <c r="X35" s="9">
        <f>SUM(R35,S35,T35)*$Z$6</f>
        <v>7.48</v>
      </c>
      <c r="Y35" s="2"/>
      <c r="Z35" s="3">
        <v>9.5399999999999991</v>
      </c>
    </row>
    <row r="36" spans="1:26" ht="15" thickBot="1" x14ac:dyDescent="0.35">
      <c r="A36" s="8">
        <v>1321201</v>
      </c>
      <c r="B36" s="9">
        <v>2</v>
      </c>
      <c r="C36" s="9">
        <v>3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1</v>
      </c>
      <c r="P36" s="9">
        <v>1</v>
      </c>
      <c r="Q36" s="9">
        <v>1</v>
      </c>
      <c r="R36" s="9">
        <f t="shared" ref="R36:R54" si="13">SUM(B36+G36+H36+I36+J36+P36+Q36)</f>
        <v>4</v>
      </c>
      <c r="S36" s="9">
        <f t="shared" ref="S36:S54" si="14">SUM(B36+C36+D36+E36+F36+J36+L36)</f>
        <v>5</v>
      </c>
      <c r="T36" s="9">
        <f t="shared" ref="T36:T54" si="15">SUM(F36+I36+K36+L36+M36+N36+O36)</f>
        <v>1</v>
      </c>
      <c r="U36" s="9">
        <f t="shared" ref="U36:U54" si="16">R36*$Z$3</f>
        <v>38.159999999999997</v>
      </c>
      <c r="V36" s="9">
        <f t="shared" ref="V36:V54" si="17">S36*$Z$4</f>
        <v>37.9</v>
      </c>
      <c r="W36" s="9">
        <f t="shared" ref="W36:W53" si="18">T36*$Z$5</f>
        <v>13.92</v>
      </c>
      <c r="X36" s="9">
        <f t="shared" ref="X36:X54" si="19">SUM(R36,S36,T36)*$Z$6</f>
        <v>37.400000000000006</v>
      </c>
      <c r="Y36" s="2"/>
      <c r="Z36" s="3">
        <v>7.58</v>
      </c>
    </row>
    <row r="37" spans="1:26" ht="15" thickBot="1" x14ac:dyDescent="0.35">
      <c r="A37" s="8">
        <v>2311201</v>
      </c>
      <c r="B37" s="9">
        <v>0</v>
      </c>
      <c r="C37" s="9">
        <v>1</v>
      </c>
      <c r="D37" s="9">
        <v>0</v>
      </c>
      <c r="E37" s="9">
        <v>1</v>
      </c>
      <c r="F37" s="9">
        <v>0</v>
      </c>
      <c r="G37" s="9">
        <v>0</v>
      </c>
      <c r="H37" s="9">
        <v>0</v>
      </c>
      <c r="I37" s="9">
        <v>0</v>
      </c>
      <c r="J37" s="9">
        <v>1</v>
      </c>
      <c r="K37" s="9">
        <v>0</v>
      </c>
      <c r="L37" s="9">
        <v>0</v>
      </c>
      <c r="M37" s="9">
        <v>0</v>
      </c>
      <c r="N37" s="9">
        <v>0</v>
      </c>
      <c r="O37" s="9">
        <v>1</v>
      </c>
      <c r="P37" s="9">
        <v>0</v>
      </c>
      <c r="Q37" s="9">
        <v>0</v>
      </c>
      <c r="R37" s="9">
        <f t="shared" si="13"/>
        <v>1</v>
      </c>
      <c r="S37" s="9">
        <f t="shared" si="14"/>
        <v>3</v>
      </c>
      <c r="T37" s="9">
        <f t="shared" si="15"/>
        <v>1</v>
      </c>
      <c r="U37" s="9">
        <f t="shared" si="16"/>
        <v>9.5399999999999991</v>
      </c>
      <c r="V37" s="9">
        <f t="shared" si="17"/>
        <v>22.740000000000002</v>
      </c>
      <c r="W37" s="9">
        <f t="shared" si="18"/>
        <v>13.92</v>
      </c>
      <c r="X37" s="9">
        <f t="shared" si="19"/>
        <v>18.700000000000003</v>
      </c>
      <c r="Y37" s="2"/>
      <c r="Z37" s="3">
        <v>13.92</v>
      </c>
    </row>
    <row r="38" spans="1:26" ht="15" thickBot="1" x14ac:dyDescent="0.35">
      <c r="A38" s="8">
        <v>2131201</v>
      </c>
      <c r="B38" s="9">
        <v>1</v>
      </c>
      <c r="C38" s="9">
        <v>1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1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f t="shared" si="13"/>
        <v>1</v>
      </c>
      <c r="S38" s="9">
        <f t="shared" si="14"/>
        <v>2</v>
      </c>
      <c r="T38" s="9">
        <f t="shared" si="15"/>
        <v>1</v>
      </c>
      <c r="U38" s="9">
        <f t="shared" si="16"/>
        <v>9.5399999999999991</v>
      </c>
      <c r="V38" s="9">
        <f t="shared" si="17"/>
        <v>15.16</v>
      </c>
      <c r="W38" s="9">
        <f t="shared" si="18"/>
        <v>13.92</v>
      </c>
      <c r="X38" s="9">
        <f t="shared" si="19"/>
        <v>14.96</v>
      </c>
      <c r="Y38" s="2"/>
      <c r="Z38" s="3">
        <v>3.74</v>
      </c>
    </row>
    <row r="39" spans="1:26" ht="15" thickBot="1" x14ac:dyDescent="0.35">
      <c r="A39" s="8">
        <v>1230901</v>
      </c>
      <c r="B39" s="9">
        <v>0</v>
      </c>
      <c r="C39" s="9">
        <v>0</v>
      </c>
      <c r="D39" s="9">
        <v>2</v>
      </c>
      <c r="E39" s="9">
        <v>1</v>
      </c>
      <c r="F39" s="9">
        <v>1</v>
      </c>
      <c r="G39" s="9">
        <v>1</v>
      </c>
      <c r="H39" s="9">
        <v>0</v>
      </c>
      <c r="I39" s="9">
        <v>0</v>
      </c>
      <c r="J39" s="9">
        <v>3</v>
      </c>
      <c r="K39" s="9">
        <v>2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f t="shared" si="13"/>
        <v>4</v>
      </c>
      <c r="S39" s="9">
        <f t="shared" si="14"/>
        <v>7</v>
      </c>
      <c r="T39" s="9">
        <f t="shared" si="15"/>
        <v>3</v>
      </c>
      <c r="U39" s="9">
        <f t="shared" si="16"/>
        <v>38.159999999999997</v>
      </c>
      <c r="V39" s="9">
        <f t="shared" si="17"/>
        <v>53.06</v>
      </c>
      <c r="W39" s="9">
        <f t="shared" si="18"/>
        <v>41.76</v>
      </c>
      <c r="X39" s="9">
        <f t="shared" si="19"/>
        <v>52.36</v>
      </c>
      <c r="Y39" s="2"/>
      <c r="Z39" s="2"/>
    </row>
    <row r="40" spans="1:26" ht="15" thickBot="1" x14ac:dyDescent="0.35">
      <c r="A40" s="8">
        <v>1320901</v>
      </c>
      <c r="B40" s="9">
        <v>0</v>
      </c>
      <c r="C40" s="9">
        <v>2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9">
        <v>0</v>
      </c>
      <c r="J40" s="9">
        <v>1</v>
      </c>
      <c r="K40" s="9">
        <v>2</v>
      </c>
      <c r="L40" s="9">
        <v>0</v>
      </c>
      <c r="M40" s="9">
        <v>0</v>
      </c>
      <c r="N40" s="9">
        <v>0</v>
      </c>
      <c r="O40" s="9">
        <v>1</v>
      </c>
      <c r="P40" s="9">
        <v>0</v>
      </c>
      <c r="Q40" s="9">
        <v>0</v>
      </c>
      <c r="R40" s="9">
        <f t="shared" si="13"/>
        <v>2</v>
      </c>
      <c r="S40" s="9">
        <f t="shared" si="14"/>
        <v>3</v>
      </c>
      <c r="T40" s="9">
        <f t="shared" si="15"/>
        <v>3</v>
      </c>
      <c r="U40" s="9">
        <f t="shared" si="16"/>
        <v>19.079999999999998</v>
      </c>
      <c r="V40" s="9">
        <f t="shared" si="17"/>
        <v>22.740000000000002</v>
      </c>
      <c r="W40" s="9">
        <f t="shared" si="18"/>
        <v>41.76</v>
      </c>
      <c r="X40" s="9">
        <f t="shared" si="19"/>
        <v>29.92</v>
      </c>
      <c r="Y40" s="2"/>
      <c r="Z40" s="2"/>
    </row>
    <row r="41" spans="1:26" ht="15" thickBot="1" x14ac:dyDescent="0.35">
      <c r="A41" s="8">
        <v>2130901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1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f t="shared" si="13"/>
        <v>1</v>
      </c>
      <c r="S41" s="9">
        <f t="shared" si="14"/>
        <v>0</v>
      </c>
      <c r="T41" s="9">
        <f t="shared" si="15"/>
        <v>0</v>
      </c>
      <c r="U41" s="9">
        <f t="shared" si="16"/>
        <v>9.5399999999999991</v>
      </c>
      <c r="V41" s="9">
        <f t="shared" si="17"/>
        <v>0</v>
      </c>
      <c r="W41" s="9">
        <f t="shared" si="18"/>
        <v>0</v>
      </c>
      <c r="X41" s="9">
        <f t="shared" si="19"/>
        <v>3.74</v>
      </c>
      <c r="Y41" s="2"/>
      <c r="Z41" s="2"/>
    </row>
    <row r="42" spans="1:26" ht="15" thickBot="1" x14ac:dyDescent="0.35">
      <c r="A42" s="8">
        <v>2310901</v>
      </c>
      <c r="B42" s="9">
        <v>0</v>
      </c>
      <c r="C42" s="9">
        <v>1</v>
      </c>
      <c r="D42" s="9">
        <v>1</v>
      </c>
      <c r="E42" s="9">
        <v>1</v>
      </c>
      <c r="F42" s="9">
        <v>1</v>
      </c>
      <c r="G42" s="9">
        <v>0</v>
      </c>
      <c r="H42" s="9">
        <v>0</v>
      </c>
      <c r="I42" s="9">
        <v>0</v>
      </c>
      <c r="J42" s="9">
        <v>0</v>
      </c>
      <c r="K42" s="9">
        <v>1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f t="shared" si="13"/>
        <v>0</v>
      </c>
      <c r="S42" s="9">
        <f t="shared" si="14"/>
        <v>4</v>
      </c>
      <c r="T42" s="9">
        <f t="shared" si="15"/>
        <v>2</v>
      </c>
      <c r="U42" s="9">
        <f t="shared" si="16"/>
        <v>0</v>
      </c>
      <c r="V42" s="9">
        <f t="shared" si="17"/>
        <v>30.32</v>
      </c>
      <c r="W42" s="9">
        <f t="shared" si="18"/>
        <v>27.84</v>
      </c>
      <c r="X42" s="9">
        <f t="shared" si="19"/>
        <v>22.44</v>
      </c>
      <c r="Y42" s="2"/>
      <c r="Z42" s="2"/>
    </row>
    <row r="43" spans="1:26" ht="15" thickBot="1" x14ac:dyDescent="0.35">
      <c r="A43" s="8">
        <v>3120901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f t="shared" si="13"/>
        <v>0</v>
      </c>
      <c r="S43" s="9">
        <f t="shared" si="14"/>
        <v>0</v>
      </c>
      <c r="T43" s="9">
        <f t="shared" si="15"/>
        <v>0</v>
      </c>
      <c r="U43" s="9">
        <f t="shared" si="16"/>
        <v>0</v>
      </c>
      <c r="V43" s="9">
        <f t="shared" si="17"/>
        <v>0</v>
      </c>
      <c r="W43" s="9">
        <f t="shared" si="18"/>
        <v>0</v>
      </c>
      <c r="X43" s="9">
        <f t="shared" si="19"/>
        <v>0</v>
      </c>
      <c r="Y43" s="2"/>
      <c r="Z43" s="2"/>
    </row>
    <row r="44" spans="1:26" ht="15" thickBot="1" x14ac:dyDescent="0.35">
      <c r="A44" s="8">
        <v>3210901</v>
      </c>
      <c r="B44" s="9">
        <v>0</v>
      </c>
      <c r="C44" s="9">
        <v>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f t="shared" si="13"/>
        <v>0</v>
      </c>
      <c r="S44" s="9">
        <f t="shared" si="14"/>
        <v>1</v>
      </c>
      <c r="T44" s="9">
        <f t="shared" si="15"/>
        <v>0</v>
      </c>
      <c r="U44" s="9">
        <f t="shared" si="16"/>
        <v>0</v>
      </c>
      <c r="V44" s="9">
        <f t="shared" si="17"/>
        <v>7.58</v>
      </c>
      <c r="W44" s="9">
        <f t="shared" si="18"/>
        <v>0</v>
      </c>
      <c r="X44" s="9">
        <f t="shared" si="19"/>
        <v>3.74</v>
      </c>
      <c r="Y44" s="2"/>
      <c r="Z44" s="2"/>
    </row>
    <row r="45" spans="1:26" ht="15" thickBot="1" x14ac:dyDescent="0.35">
      <c r="A45" s="8">
        <v>3121701</v>
      </c>
      <c r="B45" s="9">
        <v>1</v>
      </c>
      <c r="C45" s="9">
        <v>0</v>
      </c>
      <c r="D45" s="9">
        <v>0</v>
      </c>
      <c r="E45" s="9">
        <v>0</v>
      </c>
      <c r="F45" s="9">
        <v>1</v>
      </c>
      <c r="G45" s="9">
        <v>0</v>
      </c>
      <c r="H45" s="9">
        <v>0</v>
      </c>
      <c r="I45" s="9">
        <v>0</v>
      </c>
      <c r="J45" s="9">
        <v>0</v>
      </c>
      <c r="K45" s="9">
        <v>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f t="shared" si="13"/>
        <v>1</v>
      </c>
      <c r="S45" s="9">
        <f t="shared" si="14"/>
        <v>2</v>
      </c>
      <c r="T45" s="9">
        <f t="shared" si="15"/>
        <v>2</v>
      </c>
      <c r="U45" s="9">
        <f t="shared" si="16"/>
        <v>9.5399999999999991</v>
      </c>
      <c r="V45" s="9">
        <f t="shared" si="17"/>
        <v>15.16</v>
      </c>
      <c r="W45" s="9">
        <f t="shared" si="18"/>
        <v>27.84</v>
      </c>
      <c r="X45" s="9">
        <f t="shared" si="19"/>
        <v>18.700000000000003</v>
      </c>
      <c r="Y45" s="2"/>
      <c r="Z45" s="2"/>
    </row>
    <row r="46" spans="1:26" ht="15" thickBot="1" x14ac:dyDescent="0.35">
      <c r="A46" s="8">
        <v>2131701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9">
        <v>1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f t="shared" si="13"/>
        <v>0</v>
      </c>
      <c r="S46" s="9">
        <f t="shared" si="14"/>
        <v>1</v>
      </c>
      <c r="T46" s="9">
        <f t="shared" si="15"/>
        <v>2</v>
      </c>
      <c r="U46" s="9">
        <f t="shared" si="16"/>
        <v>0</v>
      </c>
      <c r="V46" s="9">
        <f t="shared" si="17"/>
        <v>7.58</v>
      </c>
      <c r="W46" s="9">
        <f t="shared" si="18"/>
        <v>27.84</v>
      </c>
      <c r="X46" s="9">
        <f t="shared" si="19"/>
        <v>11.22</v>
      </c>
      <c r="Y46" s="2"/>
      <c r="Z46" s="2"/>
    </row>
    <row r="47" spans="1:26" ht="15" thickBot="1" x14ac:dyDescent="0.35">
      <c r="A47" s="8">
        <v>1321701</v>
      </c>
      <c r="B47" s="9">
        <v>3</v>
      </c>
      <c r="C47" s="9">
        <v>1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2</v>
      </c>
      <c r="Q47" s="9">
        <v>0</v>
      </c>
      <c r="R47" s="9">
        <f t="shared" si="13"/>
        <v>5</v>
      </c>
      <c r="S47" s="9">
        <f t="shared" si="14"/>
        <v>4</v>
      </c>
      <c r="T47" s="9">
        <f t="shared" si="15"/>
        <v>1</v>
      </c>
      <c r="U47" s="9">
        <f t="shared" si="16"/>
        <v>47.699999999999996</v>
      </c>
      <c r="V47" s="9">
        <f t="shared" si="17"/>
        <v>30.32</v>
      </c>
      <c r="W47" s="9">
        <f t="shared" si="18"/>
        <v>13.92</v>
      </c>
      <c r="X47" s="9">
        <f t="shared" si="19"/>
        <v>37.400000000000006</v>
      </c>
      <c r="Y47" s="2"/>
      <c r="Z47" s="2"/>
    </row>
    <row r="48" spans="1:26" ht="15" thickBot="1" x14ac:dyDescent="0.35">
      <c r="A48" s="8">
        <v>1231701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f t="shared" si="13"/>
        <v>0</v>
      </c>
      <c r="S48" s="9">
        <f t="shared" si="14"/>
        <v>0</v>
      </c>
      <c r="T48" s="9">
        <f t="shared" si="15"/>
        <v>0</v>
      </c>
      <c r="U48" s="9">
        <f t="shared" si="16"/>
        <v>0</v>
      </c>
      <c r="V48" s="9">
        <f t="shared" si="17"/>
        <v>0</v>
      </c>
      <c r="W48" s="9">
        <f t="shared" si="18"/>
        <v>0</v>
      </c>
      <c r="X48" s="9">
        <f t="shared" si="19"/>
        <v>0</v>
      </c>
      <c r="Y48" s="2"/>
      <c r="Z48" s="2"/>
    </row>
    <row r="49" spans="1:26" ht="15" thickBot="1" x14ac:dyDescent="0.35">
      <c r="A49" s="8">
        <v>3211701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1</v>
      </c>
      <c r="N49" s="9">
        <v>1</v>
      </c>
      <c r="O49" s="9">
        <v>0</v>
      </c>
      <c r="P49" s="9">
        <v>1</v>
      </c>
      <c r="Q49" s="9">
        <v>0</v>
      </c>
      <c r="R49" s="9">
        <f t="shared" si="13"/>
        <v>1</v>
      </c>
      <c r="S49" s="9">
        <f t="shared" si="14"/>
        <v>0</v>
      </c>
      <c r="T49" s="9">
        <f t="shared" si="15"/>
        <v>2</v>
      </c>
      <c r="U49" s="9">
        <f t="shared" si="16"/>
        <v>9.5399999999999991</v>
      </c>
      <c r="V49" s="9">
        <f t="shared" si="17"/>
        <v>0</v>
      </c>
      <c r="W49" s="9">
        <f t="shared" si="18"/>
        <v>27.84</v>
      </c>
      <c r="X49" s="9">
        <f t="shared" si="19"/>
        <v>11.22</v>
      </c>
      <c r="Y49" s="2"/>
      <c r="Z49" s="2"/>
    </row>
    <row r="50" spans="1:26" ht="15" thickBot="1" x14ac:dyDescent="0.35">
      <c r="A50" s="8">
        <v>2311701</v>
      </c>
      <c r="B50" s="9">
        <v>0</v>
      </c>
      <c r="C50" s="9">
        <v>0</v>
      </c>
      <c r="D50" s="9">
        <v>0</v>
      </c>
      <c r="E50" s="9">
        <v>1</v>
      </c>
      <c r="F50" s="9">
        <v>0</v>
      </c>
      <c r="G50" s="10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f t="shared" si="13"/>
        <v>0</v>
      </c>
      <c r="S50" s="9">
        <f t="shared" si="14"/>
        <v>2</v>
      </c>
      <c r="T50" s="9">
        <f t="shared" si="15"/>
        <v>2</v>
      </c>
      <c r="U50" s="9">
        <f t="shared" si="16"/>
        <v>0</v>
      </c>
      <c r="V50" s="9">
        <f t="shared" si="17"/>
        <v>15.16</v>
      </c>
      <c r="W50" s="9">
        <f t="shared" si="18"/>
        <v>27.84</v>
      </c>
      <c r="X50" s="9">
        <f t="shared" si="19"/>
        <v>14.96</v>
      </c>
      <c r="Y50" s="2"/>
      <c r="Z50" s="2"/>
    </row>
    <row r="51" spans="1:26" ht="15" thickBot="1" x14ac:dyDescent="0.35">
      <c r="A51" s="8">
        <v>3211901</v>
      </c>
      <c r="B51" s="9">
        <v>0</v>
      </c>
      <c r="C51" s="9">
        <v>0</v>
      </c>
      <c r="D51" s="9">
        <v>0</v>
      </c>
      <c r="E51" s="9">
        <v>0</v>
      </c>
      <c r="F51" s="9">
        <v>1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f t="shared" si="13"/>
        <v>0</v>
      </c>
      <c r="S51" s="9">
        <f t="shared" si="14"/>
        <v>1</v>
      </c>
      <c r="T51" s="9">
        <f t="shared" si="15"/>
        <v>1</v>
      </c>
      <c r="U51" s="9">
        <f t="shared" si="16"/>
        <v>0</v>
      </c>
      <c r="V51" s="9">
        <f t="shared" si="17"/>
        <v>7.58</v>
      </c>
      <c r="W51" s="9">
        <f t="shared" si="18"/>
        <v>13.92</v>
      </c>
      <c r="X51" s="9">
        <f t="shared" si="19"/>
        <v>7.48</v>
      </c>
      <c r="Y51" s="2"/>
      <c r="Z51" s="2"/>
    </row>
    <row r="52" spans="1:26" ht="15" thickBot="1" x14ac:dyDescent="0.35">
      <c r="A52" s="8">
        <v>1321901</v>
      </c>
      <c r="B52" s="9">
        <v>0</v>
      </c>
      <c r="C52" s="9">
        <v>1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f t="shared" si="13"/>
        <v>0</v>
      </c>
      <c r="S52" s="9">
        <f t="shared" si="14"/>
        <v>1</v>
      </c>
      <c r="T52" s="9">
        <f t="shared" si="15"/>
        <v>0</v>
      </c>
      <c r="U52" s="9">
        <f t="shared" si="16"/>
        <v>0</v>
      </c>
      <c r="V52" s="9">
        <f t="shared" si="17"/>
        <v>7.58</v>
      </c>
      <c r="W52" s="9">
        <f t="shared" si="18"/>
        <v>0</v>
      </c>
      <c r="X52" s="9">
        <f t="shared" si="19"/>
        <v>3.74</v>
      </c>
      <c r="Y52" s="2"/>
      <c r="Z52" s="2"/>
    </row>
    <row r="53" spans="1:26" ht="15" thickBot="1" x14ac:dyDescent="0.35">
      <c r="A53" s="8">
        <v>1231901</v>
      </c>
      <c r="B53" s="9">
        <v>0</v>
      </c>
      <c r="C53" s="9">
        <v>0</v>
      </c>
      <c r="D53" s="9">
        <v>0</v>
      </c>
      <c r="E53" s="9">
        <v>1</v>
      </c>
      <c r="F53" s="9">
        <v>1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1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f t="shared" si="13"/>
        <v>0</v>
      </c>
      <c r="S53" s="9">
        <f t="shared" si="14"/>
        <v>3</v>
      </c>
      <c r="T53" s="9">
        <f t="shared" si="15"/>
        <v>3</v>
      </c>
      <c r="U53" s="9">
        <f t="shared" si="16"/>
        <v>0</v>
      </c>
      <c r="V53" s="9">
        <f t="shared" si="17"/>
        <v>22.740000000000002</v>
      </c>
      <c r="W53" s="9">
        <f t="shared" si="18"/>
        <v>41.76</v>
      </c>
      <c r="X53" s="9">
        <f t="shared" si="19"/>
        <v>22.44</v>
      </c>
      <c r="Y53" s="2"/>
      <c r="Z53" s="2"/>
    </row>
    <row r="54" spans="1:26" ht="15" thickBot="1" x14ac:dyDescent="0.35">
      <c r="A54" s="8">
        <v>3121901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f t="shared" si="13"/>
        <v>0</v>
      </c>
      <c r="S54" s="9">
        <f t="shared" si="14"/>
        <v>0</v>
      </c>
      <c r="T54" s="9">
        <f t="shared" si="15"/>
        <v>0</v>
      </c>
      <c r="U54" s="9">
        <f t="shared" si="16"/>
        <v>0</v>
      </c>
      <c r="V54" s="9">
        <f t="shared" si="17"/>
        <v>0</v>
      </c>
      <c r="W54" s="9">
        <v>0</v>
      </c>
      <c r="X54" s="9">
        <f t="shared" si="19"/>
        <v>0</v>
      </c>
      <c r="Y54" s="2"/>
      <c r="Z54" s="2"/>
    </row>
    <row r="55" spans="1:26" ht="15" thickBo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58</v>
      </c>
      <c r="T56" s="2" t="s">
        <v>53</v>
      </c>
      <c r="U56" s="3">
        <f>AVERAGE(U35:U54)</f>
        <v>9.5399999999999974</v>
      </c>
      <c r="V56" s="3">
        <f t="shared" ref="V56:X56" si="20">AVERAGE(V35:V54)</f>
        <v>15.16</v>
      </c>
      <c r="W56" s="3">
        <f t="shared" si="20"/>
        <v>17.399999999999999</v>
      </c>
      <c r="X56" s="3">
        <f t="shared" si="20"/>
        <v>15.895000000000005</v>
      </c>
      <c r="Y56" s="2"/>
      <c r="Z56" s="2"/>
    </row>
    <row r="57" spans="1:26" ht="15" thickBot="1" x14ac:dyDescent="0.35">
      <c r="T57" s="2" t="s">
        <v>54</v>
      </c>
      <c r="U57" s="3">
        <f>_xlfn.STDEV.P(U35:U54)</f>
        <v>14.468126347250358</v>
      </c>
      <c r="V57" s="3">
        <f t="shared" ref="V57:X57" si="21">_xlfn.STDEV.P(V35:V54)</f>
        <v>14.180881495873239</v>
      </c>
      <c r="W57" s="3">
        <f t="shared" si="21"/>
        <v>14.516230915771496</v>
      </c>
      <c r="X57" s="3">
        <f t="shared" si="21"/>
        <v>14.037461130845559</v>
      </c>
    </row>
  </sheetData>
  <mergeCells count="3">
    <mergeCell ref="S24:S25"/>
    <mergeCell ref="S27:S28"/>
    <mergeCell ref="A32:X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C372-D2FF-4D29-B674-9C848687BA0F}">
  <dimension ref="A1:Z23"/>
  <sheetViews>
    <sheetView zoomScale="70" zoomScaleNormal="70" workbookViewId="0">
      <selection activeCell="AC12" sqref="AC12"/>
    </sheetView>
  </sheetViews>
  <sheetFormatPr defaultRowHeight="14.4" x14ac:dyDescent="0.3"/>
  <cols>
    <col min="19" max="19" width="10.5546875" customWidth="1"/>
    <col min="20" max="20" width="15" customWidth="1"/>
  </cols>
  <sheetData>
    <row r="1" spans="1:26" ht="43.8" thickBot="1" x14ac:dyDescent="0.35">
      <c r="A1" s="4"/>
      <c r="B1" s="5" t="s">
        <v>22</v>
      </c>
      <c r="C1" s="5" t="s">
        <v>23</v>
      </c>
      <c r="D1" s="5" t="s">
        <v>40</v>
      </c>
      <c r="E1" s="5" t="s">
        <v>41</v>
      </c>
      <c r="F1" s="5" t="s">
        <v>26</v>
      </c>
      <c r="G1" s="5" t="s">
        <v>27</v>
      </c>
      <c r="H1" s="5" t="s">
        <v>42</v>
      </c>
      <c r="I1" s="5" t="s">
        <v>17</v>
      </c>
      <c r="J1" s="5" t="s">
        <v>43</v>
      </c>
      <c r="K1" s="5" t="s">
        <v>30</v>
      </c>
      <c r="L1" s="5" t="s">
        <v>44</v>
      </c>
      <c r="M1" s="5" t="s">
        <v>32</v>
      </c>
      <c r="N1" s="5" t="s">
        <v>33</v>
      </c>
      <c r="O1" s="5" t="s">
        <v>34</v>
      </c>
      <c r="P1" s="5" t="s">
        <v>45</v>
      </c>
      <c r="Q1" s="5" t="s">
        <v>36</v>
      </c>
      <c r="R1" s="5"/>
      <c r="S1" s="5"/>
      <c r="T1" s="5"/>
      <c r="U1" s="5"/>
      <c r="V1" s="5"/>
      <c r="W1" s="5"/>
      <c r="X1" s="5"/>
      <c r="Y1" s="2"/>
      <c r="Z1" s="2"/>
    </row>
    <row r="2" spans="1:26" ht="29.4" thickBot="1" x14ac:dyDescent="0.3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7" t="s">
        <v>37</v>
      </c>
      <c r="S2" s="7" t="s">
        <v>38</v>
      </c>
      <c r="T2" s="7" t="s">
        <v>39</v>
      </c>
      <c r="U2" s="7" t="s">
        <v>17</v>
      </c>
      <c r="V2" s="7" t="s">
        <v>18</v>
      </c>
      <c r="W2" s="7" t="s">
        <v>19</v>
      </c>
      <c r="X2" s="7" t="s">
        <v>20</v>
      </c>
      <c r="Y2" s="2"/>
      <c r="Z2" s="2" t="s">
        <v>55</v>
      </c>
    </row>
    <row r="3" spans="1:26" ht="15" thickBot="1" x14ac:dyDescent="0.35">
      <c r="A3" s="8">
        <v>1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2"/>
      <c r="Z3" s="3">
        <v>9.5399999999999991</v>
      </c>
    </row>
    <row r="4" spans="1:26" ht="15" thickBot="1" x14ac:dyDescent="0.35">
      <c r="A4" s="8">
        <v>2</v>
      </c>
      <c r="B4" s="9">
        <v>0</v>
      </c>
      <c r="C4" s="9">
        <v>1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1</v>
      </c>
      <c r="T4" s="9">
        <v>0</v>
      </c>
      <c r="U4" s="9">
        <v>0</v>
      </c>
      <c r="V4" s="9">
        <v>7.58</v>
      </c>
      <c r="W4" s="9">
        <v>0</v>
      </c>
      <c r="X4" s="9">
        <v>28.3492</v>
      </c>
      <c r="Y4" s="2"/>
      <c r="Z4" s="3">
        <v>7.58</v>
      </c>
    </row>
    <row r="5" spans="1:26" ht="15" thickBot="1" x14ac:dyDescent="0.35">
      <c r="A5" s="8">
        <v>3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1</v>
      </c>
      <c r="S5" s="9">
        <v>1</v>
      </c>
      <c r="T5" s="9">
        <v>0</v>
      </c>
      <c r="U5" s="9">
        <v>9.5399999999999991</v>
      </c>
      <c r="V5" s="9">
        <v>7.58</v>
      </c>
      <c r="W5" s="9">
        <v>0</v>
      </c>
      <c r="X5" s="9">
        <v>64.028800000000004</v>
      </c>
      <c r="Y5" s="2"/>
      <c r="Z5" s="3">
        <v>13.92</v>
      </c>
    </row>
    <row r="6" spans="1:26" ht="15" thickBot="1" x14ac:dyDescent="0.35">
      <c r="A6" s="8">
        <v>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2"/>
      <c r="Z6" s="3">
        <v>3.74</v>
      </c>
    </row>
    <row r="7" spans="1:26" ht="15" thickBot="1" x14ac:dyDescent="0.35">
      <c r="A7" s="8">
        <v>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1</v>
      </c>
      <c r="S7" s="9">
        <v>0</v>
      </c>
      <c r="T7" s="9">
        <v>0</v>
      </c>
      <c r="U7" s="9">
        <v>9.5399999999999991</v>
      </c>
      <c r="V7" s="9">
        <v>0</v>
      </c>
      <c r="W7" s="9">
        <v>0</v>
      </c>
      <c r="X7" s="9">
        <v>35.679600000000001</v>
      </c>
      <c r="Y7" s="2"/>
      <c r="Z7" s="2"/>
    </row>
    <row r="8" spans="1:26" ht="15" thickBot="1" x14ac:dyDescent="0.35">
      <c r="A8" s="8">
        <v>6</v>
      </c>
      <c r="B8" s="9">
        <v>0</v>
      </c>
      <c r="C8" s="9">
        <v>0</v>
      </c>
      <c r="D8" s="9">
        <v>0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2</v>
      </c>
      <c r="T8" s="9">
        <v>1</v>
      </c>
      <c r="U8" s="9">
        <v>0</v>
      </c>
      <c r="V8" s="9">
        <v>15.16</v>
      </c>
      <c r="W8" s="9">
        <v>13.92</v>
      </c>
      <c r="X8" s="9">
        <v>108.75920000000001</v>
      </c>
      <c r="Y8" s="2"/>
      <c r="Z8" s="2"/>
    </row>
    <row r="9" spans="1:26" ht="15" thickBot="1" x14ac:dyDescent="0.35">
      <c r="A9" s="8">
        <v>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2"/>
      <c r="Z9" s="2"/>
    </row>
    <row r="10" spans="1:26" ht="15" thickBot="1" x14ac:dyDescent="0.35">
      <c r="A10" s="8">
        <v>8</v>
      </c>
      <c r="B10" s="9">
        <v>0</v>
      </c>
      <c r="C10" s="9">
        <v>0</v>
      </c>
      <c r="D10" s="9">
        <v>0</v>
      </c>
      <c r="E10" s="9">
        <v>0</v>
      </c>
      <c r="F10" s="9">
        <v>1</v>
      </c>
      <c r="G10" s="9">
        <v>0</v>
      </c>
      <c r="H10" s="9">
        <v>0</v>
      </c>
      <c r="I10" s="9">
        <v>0</v>
      </c>
      <c r="J10" s="9">
        <v>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1</v>
      </c>
      <c r="S10" s="9">
        <v>2</v>
      </c>
      <c r="T10" s="9">
        <v>1</v>
      </c>
      <c r="U10" s="9">
        <v>9.5399999999999991</v>
      </c>
      <c r="V10" s="9">
        <v>15.16</v>
      </c>
      <c r="W10" s="9">
        <v>13.92</v>
      </c>
      <c r="X10" s="9">
        <v>144.43879999999999</v>
      </c>
      <c r="Y10" s="2"/>
      <c r="Z10" s="2"/>
    </row>
    <row r="11" spans="1:26" ht="15" thickBot="1" x14ac:dyDescent="0.35">
      <c r="A11" s="8">
        <v>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1</v>
      </c>
      <c r="S11" s="9">
        <v>1</v>
      </c>
      <c r="T11" s="9">
        <v>0</v>
      </c>
      <c r="U11" s="9">
        <v>9.5399999999999991</v>
      </c>
      <c r="V11" s="9">
        <v>7.58</v>
      </c>
      <c r="W11" s="9">
        <v>0</v>
      </c>
      <c r="X11" s="9">
        <v>64.028800000000004</v>
      </c>
      <c r="Y11" s="2"/>
      <c r="Z11" s="2"/>
    </row>
    <row r="12" spans="1:26" ht="15" thickBot="1" x14ac:dyDescent="0.35">
      <c r="A12" s="8">
        <v>10</v>
      </c>
      <c r="B12" s="9">
        <v>0</v>
      </c>
      <c r="C12" s="9">
        <v>0</v>
      </c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  <c r="U12" s="9">
        <v>9.5399999999999991</v>
      </c>
      <c r="V12" s="9">
        <v>7.58</v>
      </c>
      <c r="W12" s="9">
        <v>0</v>
      </c>
      <c r="X12" s="9">
        <v>64.028800000000004</v>
      </c>
      <c r="Y12" s="2"/>
      <c r="Z12" s="2"/>
    </row>
    <row r="13" spans="1:26" ht="15" thickBot="1" x14ac:dyDescent="0.35">
      <c r="A13" s="8">
        <v>11</v>
      </c>
      <c r="B13" s="9">
        <v>1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1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2</v>
      </c>
      <c r="S13" s="9">
        <v>3</v>
      </c>
      <c r="T13" s="9">
        <v>1</v>
      </c>
      <c r="U13" s="9">
        <v>19.079999999999998</v>
      </c>
      <c r="V13" s="9">
        <v>22.74</v>
      </c>
      <c r="W13" s="9">
        <v>13.92</v>
      </c>
      <c r="X13" s="9">
        <v>208.4676</v>
      </c>
      <c r="Y13" s="2"/>
      <c r="Z13" s="2"/>
    </row>
    <row r="14" spans="1:26" ht="15" thickBot="1" x14ac:dyDescent="0.35">
      <c r="A14" s="8">
        <v>12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2"/>
      <c r="Z14" s="2"/>
    </row>
    <row r="15" spans="1:26" ht="15" thickBot="1" x14ac:dyDescent="0.35">
      <c r="A15" s="8">
        <v>13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2"/>
      <c r="Z15" s="2"/>
    </row>
    <row r="16" spans="1:26" ht="15" thickBot="1" x14ac:dyDescent="0.35">
      <c r="A16" s="8">
        <v>14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2"/>
      <c r="Z16" s="2"/>
    </row>
    <row r="17" spans="1:26" ht="15" thickBot="1" x14ac:dyDescent="0.35">
      <c r="A17" s="8">
        <v>15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2"/>
      <c r="Z17" s="2"/>
    </row>
    <row r="18" spans="1:26" ht="15" thickBot="1" x14ac:dyDescent="0.35">
      <c r="A18" s="8">
        <v>16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10"/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2"/>
      <c r="Z18" s="2"/>
    </row>
    <row r="19" spans="1:26" ht="15" thickBot="1" x14ac:dyDescent="0.35">
      <c r="A19" s="8">
        <v>17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2"/>
      <c r="Z19" s="2"/>
    </row>
    <row r="20" spans="1:26" ht="15" thickBot="1" x14ac:dyDescent="0.35">
      <c r="A20" s="8">
        <v>18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2"/>
      <c r="Z20" s="2"/>
    </row>
    <row r="21" spans="1:26" ht="15" thickBo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9.4" thickBo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52</v>
      </c>
      <c r="T22" s="2" t="s">
        <v>53</v>
      </c>
      <c r="U22" s="3">
        <v>3.71</v>
      </c>
      <c r="V22" s="3">
        <v>4.6322222220000002</v>
      </c>
      <c r="W22" s="3">
        <v>2.3199999999999998</v>
      </c>
      <c r="X22" s="3">
        <v>39.876711110000002</v>
      </c>
      <c r="Y22" s="2"/>
      <c r="Z22" s="2"/>
    </row>
    <row r="23" spans="1:26" ht="15" thickBot="1" x14ac:dyDescent="0.35">
      <c r="T23" s="2" t="s">
        <v>54</v>
      </c>
      <c r="U23" s="3">
        <v>5.797314794</v>
      </c>
      <c r="V23" s="3">
        <v>6.9466441799999998</v>
      </c>
      <c r="W23" s="3">
        <v>5.338076322</v>
      </c>
      <c r="X23" s="3">
        <v>60.343577979999999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C810-C6D8-40BD-9DC9-9CBD161B7787}">
  <dimension ref="A1:B17"/>
  <sheetViews>
    <sheetView workbookViewId="0">
      <selection activeCell="C1" sqref="C1"/>
    </sheetView>
  </sheetViews>
  <sheetFormatPr defaultRowHeight="14.4" x14ac:dyDescent="0.3"/>
  <cols>
    <col min="1" max="1" width="17.21875" customWidth="1"/>
    <col min="2" max="2" width="36.5546875" customWidth="1"/>
  </cols>
  <sheetData>
    <row r="1" spans="1:2" x14ac:dyDescent="0.3">
      <c r="A1" t="s">
        <v>21</v>
      </c>
    </row>
    <row r="2" spans="1:2" x14ac:dyDescent="0.3">
      <c r="A2" t="s">
        <v>1</v>
      </c>
      <c r="B2" t="s">
        <v>22</v>
      </c>
    </row>
    <row r="3" spans="1:2" x14ac:dyDescent="0.3">
      <c r="A3" t="s">
        <v>2</v>
      </c>
      <c r="B3" t="s">
        <v>23</v>
      </c>
    </row>
    <row r="4" spans="1:2" x14ac:dyDescent="0.3">
      <c r="A4" t="s">
        <v>3</v>
      </c>
      <c r="B4" t="s">
        <v>24</v>
      </c>
    </row>
    <row r="5" spans="1:2" x14ac:dyDescent="0.3">
      <c r="A5" t="s">
        <v>4</v>
      </c>
      <c r="B5" t="s">
        <v>25</v>
      </c>
    </row>
    <row r="6" spans="1:2" x14ac:dyDescent="0.3">
      <c r="A6" t="s">
        <v>5</v>
      </c>
      <c r="B6" t="s">
        <v>26</v>
      </c>
    </row>
    <row r="7" spans="1:2" x14ac:dyDescent="0.3">
      <c r="A7" t="s">
        <v>6</v>
      </c>
      <c r="B7" t="s">
        <v>27</v>
      </c>
    </row>
    <row r="8" spans="1:2" x14ac:dyDescent="0.3">
      <c r="A8" t="s">
        <v>7</v>
      </c>
      <c r="B8" t="s">
        <v>28</v>
      </c>
    </row>
    <row r="9" spans="1:2" x14ac:dyDescent="0.3">
      <c r="A9" t="s">
        <v>8</v>
      </c>
      <c r="B9" t="s">
        <v>17</v>
      </c>
    </row>
    <row r="10" spans="1:2" x14ac:dyDescent="0.3">
      <c r="A10" t="s">
        <v>9</v>
      </c>
      <c r="B10" t="s">
        <v>29</v>
      </c>
    </row>
    <row r="11" spans="1:2" x14ac:dyDescent="0.3">
      <c r="A11" t="s">
        <v>10</v>
      </c>
      <c r="B11" t="s">
        <v>30</v>
      </c>
    </row>
    <row r="12" spans="1:2" x14ac:dyDescent="0.3">
      <c r="A12" t="s">
        <v>11</v>
      </c>
      <c r="B12" t="s">
        <v>31</v>
      </c>
    </row>
    <row r="13" spans="1:2" x14ac:dyDescent="0.3">
      <c r="A13" t="s">
        <v>12</v>
      </c>
      <c r="B13" t="s">
        <v>32</v>
      </c>
    </row>
    <row r="14" spans="1:2" x14ac:dyDescent="0.3">
      <c r="A14" t="s">
        <v>13</v>
      </c>
      <c r="B14" t="s">
        <v>33</v>
      </c>
    </row>
    <row r="15" spans="1:2" x14ac:dyDescent="0.3">
      <c r="A15" t="s">
        <v>14</v>
      </c>
      <c r="B15" t="s">
        <v>34</v>
      </c>
    </row>
    <row r="16" spans="1:2" x14ac:dyDescent="0.3">
      <c r="A16" t="s">
        <v>15</v>
      </c>
      <c r="B16" t="s">
        <v>35</v>
      </c>
    </row>
    <row r="17" spans="1:2" x14ac:dyDescent="0.3">
      <c r="A17" t="s">
        <v>16</v>
      </c>
      <c r="B1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diaz iglesias</dc:creator>
  <cp:lastModifiedBy>Ana Rojo Agusti</cp:lastModifiedBy>
  <dcterms:created xsi:type="dcterms:W3CDTF">2015-06-05T18:17:20Z</dcterms:created>
  <dcterms:modified xsi:type="dcterms:W3CDTF">2024-02-20T17:51:26Z</dcterms:modified>
</cp:coreProperties>
</file>