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03.GitHub\01. Excel for Data Science\Project - 02\"/>
    </mc:Choice>
  </mc:AlternateContent>
  <bookViews>
    <workbookView xWindow="-120" yWindow="-120" windowWidth="20730" windowHeight="11760" firstSheet="8" activeTab="11"/>
  </bookViews>
  <sheets>
    <sheet name="Vlookup" sheetId="1" r:id="rId1"/>
    <sheet name="Tax Rates" sheetId="2" r:id="rId2"/>
    <sheet name="Index and Match" sheetId="3" r:id="rId3"/>
    <sheet name="Two-way Lookup" sheetId="4" r:id="rId4"/>
    <sheet name="Offset" sheetId="5" r:id="rId5"/>
    <sheet name="Case-sensitive Lookup" sheetId="6" r:id="rId6"/>
    <sheet name="Left Lookup" sheetId="7" r:id="rId7"/>
    <sheet name="Locate Maximum Value" sheetId="8" r:id="rId8"/>
    <sheet name="Two-column Lookup" sheetId="10" r:id="rId9"/>
    <sheet name="Closest Match" sheetId="11" r:id="rId10"/>
    <sheet name="Compare Two Columns" sheetId="12" r:id="rId11"/>
    <sheet name="Xlookup" sheetId="13" r:id="rId12"/>
  </sheets>
  <definedNames>
    <definedName name="Apr">'Two-way Lookup'!$B$5:$D$5</definedName>
    <definedName name="Aug">'Two-way Lookup'!$B$9:$D$9</definedName>
    <definedName name="Chocolate">'Two-way Lookup'!$B$2:$B$13</definedName>
    <definedName name="Dec">'Two-way Lookup'!$B$13:$D$13</definedName>
    <definedName name="Feb">'Two-way Lookup'!$B$3:$D$3</definedName>
    <definedName name="Jan">'Two-way Lookup'!$B$2:$D$2</definedName>
    <definedName name="Jul">'Two-way Lookup'!$B$8:$D$8</definedName>
    <definedName name="Jun">'Two-way Lookup'!$B$7:$D$7</definedName>
    <definedName name="Mar">'Two-way Lookup'!$B$4:$D$4</definedName>
    <definedName name="May">'Two-way Lookup'!$B$6:$D$6</definedName>
    <definedName name="Nov">'Two-way Lookup'!$B$12:$D$12</definedName>
    <definedName name="Oct">'Two-way Lookup'!$B$11:$D$11</definedName>
    <definedName name="Rates">'Tax Rates'!$F$1:$H$5</definedName>
    <definedName name="Sep">'Two-way Lookup'!$B$10:$D$10</definedName>
    <definedName name="Strawberry">'Two-way Lookup'!$C$2:$C$13</definedName>
    <definedName name="Table1">Vlookup!$F$25:$G$30</definedName>
    <definedName name="Table2">Vlookup!$I$25:$J$27</definedName>
    <definedName name="Vanilla">'Two-way Lookup'!$D$2:$D$13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2" l="1"/>
  <c r="D12" i="12"/>
  <c r="D13" i="12"/>
  <c r="D14" i="12"/>
  <c r="D15" i="12"/>
  <c r="D16" i="12"/>
  <c r="D10" i="12"/>
  <c r="C11" i="12"/>
  <c r="C12" i="12"/>
  <c r="C13" i="12"/>
  <c r="C14" i="12"/>
  <c r="C15" i="12"/>
  <c r="C16" i="12"/>
  <c r="C10" i="12"/>
  <c r="K2" i="12"/>
  <c r="K3" i="12"/>
  <c r="K4" i="12"/>
  <c r="K5" i="12"/>
  <c r="K6" i="12"/>
  <c r="K7" i="12"/>
  <c r="K1" i="12"/>
  <c r="J2" i="12"/>
  <c r="J3" i="12"/>
  <c r="J4" i="12"/>
  <c r="J5" i="12"/>
  <c r="J1" i="12"/>
  <c r="D2" i="12"/>
  <c r="D3" i="12"/>
  <c r="D4" i="12"/>
  <c r="D5" i="12"/>
  <c r="D6" i="12"/>
  <c r="D1" i="12"/>
  <c r="C3" i="12"/>
  <c r="C2" i="12"/>
  <c r="C4" i="12"/>
  <c r="C5" i="12"/>
  <c r="C6" i="12"/>
  <c r="C7" i="12"/>
  <c r="C1" i="12"/>
  <c r="E5" i="11"/>
  <c r="E3" i="11"/>
  <c r="F4" i="10"/>
  <c r="C3" i="8"/>
  <c r="C2" i="8"/>
  <c r="C1" i="8"/>
  <c r="C3" i="7"/>
  <c r="C4" i="7"/>
  <c r="C5" i="7"/>
  <c r="C6" i="7"/>
  <c r="C7" i="7"/>
  <c r="C8" i="7"/>
  <c r="C9" i="7"/>
  <c r="C10" i="7"/>
  <c r="C11" i="7"/>
  <c r="C2" i="7"/>
  <c r="B3" i="7"/>
  <c r="B4" i="7"/>
  <c r="B5" i="7"/>
  <c r="B6" i="7"/>
  <c r="B7" i="7"/>
  <c r="B8" i="7"/>
  <c r="B9" i="7"/>
  <c r="B10" i="7"/>
  <c r="B11" i="7"/>
  <c r="B2" i="7"/>
  <c r="F6" i="6"/>
  <c r="F5" i="6"/>
  <c r="F4" i="6"/>
  <c r="F3" i="6"/>
  <c r="E11" i="5"/>
  <c r="E10" i="5"/>
  <c r="E9" i="5"/>
  <c r="E8" i="5"/>
  <c r="G8" i="4"/>
  <c r="G5" i="4"/>
  <c r="H3" i="4"/>
  <c r="H2" i="4"/>
  <c r="G8" i="3"/>
  <c r="G5" i="3"/>
  <c r="G2" i="3"/>
  <c r="B3" i="2"/>
  <c r="B2" i="2"/>
  <c r="E25" i="1"/>
  <c r="E26" i="1"/>
  <c r="E27" i="1"/>
  <c r="E28" i="1"/>
  <c r="E29" i="1"/>
  <c r="E30" i="1"/>
  <c r="E24" i="1"/>
  <c r="E13" i="1"/>
  <c r="T3" i="1"/>
  <c r="Z3" i="1"/>
  <c r="M3" i="1"/>
  <c r="F3" i="1"/>
  <c r="F6" i="1"/>
  <c r="M12" i="1"/>
  <c r="F10" i="6"/>
  <c r="G12" i="3"/>
  <c r="J3" i="13"/>
  <c r="J7" i="13"/>
  <c r="J11" i="13"/>
  <c r="J8" i="13"/>
  <c r="J10" i="13"/>
  <c r="J5" i="13"/>
  <c r="J9" i="13"/>
  <c r="J6" i="13"/>
  <c r="C11" i="13"/>
  <c r="D11" i="13"/>
  <c r="B11" i="13"/>
  <c r="F16" i="13"/>
  <c r="F7" i="10"/>
  <c r="J2" i="13"/>
  <c r="J4" i="13"/>
  <c r="G6" i="13"/>
  <c r="G3" i="13"/>
</calcChain>
</file>

<file path=xl/sharedStrings.xml><?xml version="1.0" encoding="utf-8"?>
<sst xmlns="http://schemas.openxmlformats.org/spreadsheetml/2006/main" count="447" uniqueCount="109">
  <si>
    <t>ID</t>
  </si>
  <si>
    <t>First Name</t>
  </si>
  <si>
    <t>Last Name</t>
  </si>
  <si>
    <t>Salary</t>
  </si>
  <si>
    <t>Emily</t>
  </si>
  <si>
    <t>Smith</t>
  </si>
  <si>
    <t>James</t>
  </si>
  <si>
    <t>Anderson</t>
  </si>
  <si>
    <t>Mia</t>
  </si>
  <si>
    <t>Clark</t>
  </si>
  <si>
    <t>John</t>
  </si>
  <si>
    <t>Lewis</t>
  </si>
  <si>
    <t>Jessica</t>
  </si>
  <si>
    <t>Walker</t>
  </si>
  <si>
    <t>Mark</t>
  </si>
  <si>
    <t>Reed</t>
  </si>
  <si>
    <t>Richard</t>
  </si>
  <si>
    <t>Lopez</t>
  </si>
  <si>
    <t>Score</t>
  </si>
  <si>
    <t>Grade</t>
  </si>
  <si>
    <t>F</t>
  </si>
  <si>
    <t>D</t>
  </si>
  <si>
    <t>B</t>
  </si>
  <si>
    <t>C</t>
  </si>
  <si>
    <t>A</t>
  </si>
  <si>
    <t>MIA</t>
  </si>
  <si>
    <t>Not Found</t>
  </si>
  <si>
    <t>Table 1: UK Market</t>
  </si>
  <si>
    <t>Table 2: USA Market</t>
  </si>
  <si>
    <t>Market</t>
  </si>
  <si>
    <t>Sales</t>
  </si>
  <si>
    <t>Bonus</t>
  </si>
  <si>
    <t>UK</t>
  </si>
  <si>
    <t>USA</t>
  </si>
  <si>
    <t>Taxable Income</t>
  </si>
  <si>
    <t>Tax on this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</si>
  <si>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</si>
  <si>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</si>
  <si>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</si>
  <si>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</si>
  <si>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</si>
  <si>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</si>
  <si>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</si>
  <si>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</si>
  <si>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</si>
  <si>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</si>
  <si>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</si>
  <si>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</si>
  <si>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Chocolate</t>
  </si>
  <si>
    <t>Strawberry</t>
  </si>
  <si>
    <t>Vanilla</t>
  </si>
  <si>
    <t>Month</t>
  </si>
  <si>
    <t>Flavour</t>
  </si>
  <si>
    <t>East</t>
  </si>
  <si>
    <t>West</t>
  </si>
  <si>
    <t>Product</t>
  </si>
  <si>
    <t>Printer</t>
  </si>
  <si>
    <t>Mouse</t>
  </si>
  <si>
    <t>Brand</t>
  </si>
  <si>
    <t>Computer</t>
  </si>
  <si>
    <t>Dell</t>
  </si>
  <si>
    <t>Keyboard</t>
  </si>
  <si>
    <t>Logitech</t>
  </si>
  <si>
    <t>HP</t>
  </si>
  <si>
    <t>Name</t>
  </si>
  <si>
    <t>Data</t>
  </si>
  <si>
    <t>DD</t>
  </si>
  <si>
    <t/>
  </si>
  <si>
    <t>EE</t>
  </si>
  <si>
    <t>FF</t>
  </si>
  <si>
    <t>GG</t>
  </si>
  <si>
    <t>E</t>
  </si>
  <si>
    <t>Match</t>
  </si>
  <si>
    <t>f</t>
  </si>
  <si>
    <t>G</t>
  </si>
  <si>
    <t>Vlookup</t>
  </si>
  <si>
    <t>Jess</t>
  </si>
  <si>
    <t>City</t>
  </si>
  <si>
    <t>Country</t>
  </si>
  <si>
    <t>Code</t>
  </si>
  <si>
    <t>New York</t>
  </si>
  <si>
    <t>London</t>
  </si>
  <si>
    <t>Toronto</t>
  </si>
  <si>
    <t>Houston</t>
  </si>
  <si>
    <t>Paris</t>
  </si>
  <si>
    <t>Montreal</t>
  </si>
  <si>
    <t>Hamburg</t>
  </si>
  <si>
    <t>Dhaka</t>
  </si>
  <si>
    <t>Dinajpur</t>
  </si>
  <si>
    <t>United States</t>
  </si>
  <si>
    <t>Bangladesh</t>
  </si>
  <si>
    <t>Germany</t>
  </si>
  <si>
    <t>France</t>
  </si>
  <si>
    <t>Cadana</t>
  </si>
  <si>
    <t>Canada</t>
  </si>
  <si>
    <t>United Kingdom</t>
  </si>
  <si>
    <t>US</t>
  </si>
  <si>
    <t>CA</t>
  </si>
  <si>
    <t>BD</t>
  </si>
  <si>
    <t>FR</t>
  </si>
  <si>
    <t>DE</t>
  </si>
  <si>
    <t>Column1</t>
  </si>
  <si>
    <t>Column2</t>
  </si>
  <si>
    <t>Column3</t>
  </si>
  <si>
    <t>S.No</t>
  </si>
  <si>
    <t>Products</t>
  </si>
  <si>
    <t>{=MATCH(F2&amp;F3,A2:A8&amp;B2:B8,0)}</t>
  </si>
  <si>
    <t>Target</t>
  </si>
  <si>
    <t>{=INDEX(C2:C8,MATCH(F2&amp;F3,A2:A8&amp;B2:B8,0))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</si>
</sst>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1" fillId="8" borderId="0" xfId="0" applyFont="1" applyFill="1"/>
    <xf numFmtId="164" fontId="0" fillId="8" borderId="0" xfId="0" applyNumberFormat="1" applyFill="1"/>
    <xf numFmtId="0" fontId="0" fillId="8" borderId="0" xfId="0" applyFill="1"/>
    <xf numFmtId="0" fontId="1" fillId="9" borderId="0" xfId="0" applyFont="1" applyFill="1"/>
    <xf numFmtId="0" fontId="0" fillId="2" borderId="0" xfId="0" applyFill="1"/>
    <xf numFmtId="164" fontId="0" fillId="2" borderId="0" xfId="0" applyNumberFormat="1" applyFill="1"/>
    <xf numFmtId="164" fontId="0" fillId="5" borderId="0" xfId="0" applyNumberFormat="1" applyFill="1"/>
    <xf numFmtId="0" fontId="0" fillId="5" borderId="0" xfId="0" applyFill="1"/>
    <xf numFmtId="0" fontId="0" fillId="5" borderId="4" xfId="0" applyFill="1" applyBorder="1"/>
    <xf numFmtId="0" fontId="0" fillId="11" borderId="0" xfId="0" applyFill="1"/>
    <xf numFmtId="0" fontId="1" fillId="11" borderId="0" xfId="0" applyFont="1" applyFill="1"/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32:C42" totalsRowShown="0">
  <autoFilter ref="A32:C42"/>
  <tableColumns count="3">
    <tableColumn id="1" name="Column1"/>
    <tableColumn id="2" name="Column2"/>
    <tableColumn id="3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A42"/>
  <sheetViews>
    <sheetView topLeftCell="A24" zoomScaleNormal="100" workbookViewId="0">
      <selection activeCell="E30" sqref="E30"/>
    </sheetView>
  </sheetViews>
  <sheetFormatPr defaultRowHeight="15" x14ac:dyDescent="0.25"/>
  <cols>
    <col min="1" max="1" width="11" customWidth="1"/>
    <col min="2" max="2" width="15.42578125" bestFit="1" customWidth="1"/>
    <col min="3" max="3" width="11" customWidth="1"/>
    <col min="4" max="4" width="9.28515625" bestFit="1" customWidth="1"/>
    <col min="5" max="5" width="10.28515625" bestFit="1" customWidth="1"/>
    <col min="6" max="6" width="9.5703125" bestFit="1" customWidth="1"/>
    <col min="7" max="7" width="9.28515625" customWidth="1"/>
    <col min="8" max="8" width="10.5703125" bestFit="1" customWidth="1"/>
    <col min="9" max="9" width="10.140625" bestFit="1" customWidth="1"/>
    <col min="10" max="10" width="9.28515625" bestFit="1" customWidth="1"/>
    <col min="12" max="12" width="10.5703125" bestFit="1" customWidth="1"/>
    <col min="13" max="13" width="10.140625" bestFit="1" customWidth="1"/>
    <col min="14" max="14" width="9.28515625" bestFit="1" customWidth="1"/>
    <col min="15" max="15" width="3" bestFit="1" customWidth="1"/>
    <col min="16" max="16" width="10.5703125" bestFit="1" customWidth="1"/>
    <col min="17" max="17" width="10.140625" bestFit="1" customWidth="1"/>
    <col min="18" max="18" width="9.28515625" bestFit="1" customWidth="1"/>
    <col min="19" max="19" width="10.5703125" bestFit="1" customWidth="1"/>
    <col min="20" max="20" width="9.28515625" customWidth="1"/>
    <col min="22" max="22" width="10.5703125" bestFit="1" customWidth="1"/>
    <col min="23" max="23" width="10.140625" bestFit="1" customWidth="1"/>
    <col min="24" max="24" width="9.28515625" bestFit="1" customWidth="1"/>
    <col min="25" max="25" width="10.5703125" bestFit="1" customWidth="1"/>
  </cols>
  <sheetData>
    <row r="1" spans="1:2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29" t="s">
        <v>75</v>
      </c>
      <c r="F1" s="29"/>
      <c r="I1" s="5" t="s">
        <v>18</v>
      </c>
      <c r="J1" s="5" t="s">
        <v>19</v>
      </c>
      <c r="L1" s="29" t="s">
        <v>75</v>
      </c>
      <c r="M1" s="29"/>
      <c r="O1" s="6" t="s">
        <v>0</v>
      </c>
      <c r="P1" s="6" t="s">
        <v>1</v>
      </c>
      <c r="Q1" s="6" t="s">
        <v>2</v>
      </c>
      <c r="R1" s="6" t="s">
        <v>3</v>
      </c>
      <c r="S1" s="29" t="s">
        <v>75</v>
      </c>
      <c r="T1" s="29"/>
      <c r="V1" s="7" t="s">
        <v>1</v>
      </c>
      <c r="W1" s="7" t="s">
        <v>2</v>
      </c>
      <c r="X1" s="7" t="s">
        <v>3</v>
      </c>
      <c r="Y1" s="29" t="s">
        <v>75</v>
      </c>
      <c r="Z1" s="29"/>
    </row>
    <row r="2" spans="1:27" x14ac:dyDescent="0.25">
      <c r="A2">
        <v>72</v>
      </c>
      <c r="B2" t="s">
        <v>4</v>
      </c>
      <c r="C2" t="s">
        <v>5</v>
      </c>
      <c r="D2" s="1">
        <v>64901</v>
      </c>
      <c r="E2" s="19" t="s">
        <v>0</v>
      </c>
      <c r="F2" s="19">
        <v>66</v>
      </c>
      <c r="I2">
        <v>0</v>
      </c>
      <c r="J2" t="s">
        <v>20</v>
      </c>
      <c r="L2" s="17" t="s">
        <v>18</v>
      </c>
      <c r="M2" s="19">
        <v>70</v>
      </c>
      <c r="O2">
        <v>72</v>
      </c>
      <c r="P2" t="s">
        <v>4</v>
      </c>
      <c r="Q2" t="s">
        <v>5</v>
      </c>
      <c r="R2" s="1">
        <v>64901</v>
      </c>
      <c r="S2" s="1" t="s">
        <v>1</v>
      </c>
      <c r="T2" s="1" t="s">
        <v>76</v>
      </c>
      <c r="V2" t="s">
        <v>4</v>
      </c>
      <c r="W2" t="s">
        <v>5</v>
      </c>
      <c r="X2" s="1">
        <v>64901</v>
      </c>
      <c r="Y2" s="19" t="s">
        <v>1</v>
      </c>
      <c r="Z2" s="19" t="s">
        <v>8</v>
      </c>
    </row>
    <row r="3" spans="1:27" x14ac:dyDescent="0.25">
      <c r="A3">
        <v>66</v>
      </c>
      <c r="B3" t="s">
        <v>6</v>
      </c>
      <c r="C3" t="s">
        <v>7</v>
      </c>
      <c r="D3" s="1">
        <v>70855</v>
      </c>
      <c r="E3" s="19" t="s">
        <v>2</v>
      </c>
      <c r="F3" s="19" t="str">
        <f>VLOOKUP(F2,A1:D8,3,FALSE)</f>
        <v>Anderson</v>
      </c>
      <c r="G3" s="1"/>
      <c r="I3">
        <v>60</v>
      </c>
      <c r="J3" t="s">
        <v>21</v>
      </c>
      <c r="L3" s="17" t="s">
        <v>19</v>
      </c>
      <c r="M3" s="19" t="str">
        <f>VLOOKUP(M2,I1:J6,2,TRUE)</f>
        <v>C</v>
      </c>
      <c r="O3">
        <v>66</v>
      </c>
      <c r="P3" t="s">
        <v>6</v>
      </c>
      <c r="Q3" t="s">
        <v>7</v>
      </c>
      <c r="R3" s="1">
        <v>70855</v>
      </c>
      <c r="S3" s="1" t="s">
        <v>3</v>
      </c>
      <c r="T3" s="1" t="e">
        <f>VLOOKUP(T2&amp;"*",O1:R8,4,FALSE)</f>
        <v>#N/A</v>
      </c>
      <c r="V3" t="s">
        <v>6</v>
      </c>
      <c r="W3" t="s">
        <v>7</v>
      </c>
      <c r="X3" s="1">
        <v>70855</v>
      </c>
      <c r="Y3" s="19" t="s">
        <v>3</v>
      </c>
      <c r="Z3" s="19">
        <f>VLOOKUP(Z2,V1:X8,3,FALSE)</f>
        <v>188657</v>
      </c>
    </row>
    <row r="4" spans="1:27" x14ac:dyDescent="0.25">
      <c r="A4">
        <v>14</v>
      </c>
      <c r="B4" t="s">
        <v>8</v>
      </c>
      <c r="C4" t="s">
        <v>9</v>
      </c>
      <c r="D4" s="1">
        <v>188657</v>
      </c>
      <c r="E4" s="1"/>
      <c r="F4" s="1"/>
      <c r="G4" s="1"/>
      <c r="I4">
        <v>70</v>
      </c>
      <c r="J4" t="s">
        <v>23</v>
      </c>
      <c r="O4">
        <v>14</v>
      </c>
      <c r="P4" t="s">
        <v>8</v>
      </c>
      <c r="Q4" t="s">
        <v>9</v>
      </c>
      <c r="R4" s="1">
        <v>188657</v>
      </c>
      <c r="S4" s="1"/>
      <c r="T4" s="1"/>
      <c r="V4" t="s">
        <v>8</v>
      </c>
      <c r="W4" t="s">
        <v>9</v>
      </c>
      <c r="X4" s="1">
        <v>188657</v>
      </c>
    </row>
    <row r="5" spans="1:27" x14ac:dyDescent="0.25">
      <c r="A5">
        <v>30</v>
      </c>
      <c r="B5" t="s">
        <v>10</v>
      </c>
      <c r="C5" t="s">
        <v>11</v>
      </c>
      <c r="D5" s="1">
        <v>97566</v>
      </c>
      <c r="E5" s="17" t="s">
        <v>0</v>
      </c>
      <c r="F5" s="17">
        <v>53</v>
      </c>
      <c r="G5" s="1"/>
      <c r="I5">
        <v>80</v>
      </c>
      <c r="J5" t="s">
        <v>22</v>
      </c>
      <c r="O5">
        <v>30</v>
      </c>
      <c r="P5" t="s">
        <v>10</v>
      </c>
      <c r="Q5" t="s">
        <v>11</v>
      </c>
      <c r="R5" s="1">
        <v>97566</v>
      </c>
      <c r="S5" s="1"/>
      <c r="T5" s="1"/>
      <c r="V5" t="s">
        <v>10</v>
      </c>
      <c r="W5" t="s">
        <v>11</v>
      </c>
      <c r="X5" s="1">
        <v>97566</v>
      </c>
    </row>
    <row r="6" spans="1:27" x14ac:dyDescent="0.25">
      <c r="A6">
        <v>53</v>
      </c>
      <c r="B6" t="s">
        <v>12</v>
      </c>
      <c r="C6" t="s">
        <v>13</v>
      </c>
      <c r="D6" s="1">
        <v>58339</v>
      </c>
      <c r="E6" s="18" t="s">
        <v>3</v>
      </c>
      <c r="F6" s="18">
        <f>VLOOKUP(F5,A1:D8,4,FALSE)</f>
        <v>58339</v>
      </c>
      <c r="G6" s="1"/>
      <c r="I6">
        <v>90</v>
      </c>
      <c r="J6" t="s">
        <v>24</v>
      </c>
      <c r="O6">
        <v>53</v>
      </c>
      <c r="P6" t="s">
        <v>12</v>
      </c>
      <c r="Q6" t="s">
        <v>13</v>
      </c>
      <c r="R6" s="1">
        <v>58339</v>
      </c>
      <c r="S6" s="1"/>
      <c r="T6" s="1"/>
      <c r="V6" t="s">
        <v>12</v>
      </c>
      <c r="W6" t="s">
        <v>13</v>
      </c>
      <c r="X6" s="1">
        <v>58339</v>
      </c>
    </row>
    <row r="7" spans="1:27" x14ac:dyDescent="0.25">
      <c r="A7">
        <v>56</v>
      </c>
      <c r="B7" t="s">
        <v>14</v>
      </c>
      <c r="C7" t="s">
        <v>15</v>
      </c>
      <c r="D7" s="1">
        <v>125180</v>
      </c>
      <c r="E7" s="1"/>
      <c r="F7" s="1"/>
      <c r="G7" s="1"/>
      <c r="O7">
        <v>56</v>
      </c>
      <c r="P7" t="s">
        <v>14</v>
      </c>
      <c r="Q7" t="s">
        <v>15</v>
      </c>
      <c r="R7" s="1">
        <v>125180</v>
      </c>
      <c r="S7" s="1"/>
      <c r="T7" s="1"/>
      <c r="V7" t="s">
        <v>8</v>
      </c>
      <c r="W7" t="s">
        <v>15</v>
      </c>
      <c r="X7" s="1">
        <v>125180</v>
      </c>
    </row>
    <row r="8" spans="1:27" x14ac:dyDescent="0.25">
      <c r="A8">
        <v>79</v>
      </c>
      <c r="B8" t="s">
        <v>16</v>
      </c>
      <c r="C8" t="s">
        <v>17</v>
      </c>
      <c r="D8" s="1">
        <v>91632</v>
      </c>
      <c r="E8" s="1"/>
      <c r="F8" s="1"/>
      <c r="G8" s="1"/>
      <c r="O8">
        <v>79</v>
      </c>
      <c r="P8" t="s">
        <v>16</v>
      </c>
      <c r="Q8" t="s">
        <v>17</v>
      </c>
      <c r="R8" s="1">
        <v>91632</v>
      </c>
      <c r="S8" s="1"/>
      <c r="T8" s="1"/>
      <c r="V8" t="s">
        <v>16</v>
      </c>
      <c r="W8" t="s">
        <v>17</v>
      </c>
      <c r="X8" s="1">
        <v>91632</v>
      </c>
    </row>
    <row r="11" spans="1:27" ht="15.75" x14ac:dyDescent="0.25">
      <c r="A11" s="20" t="s">
        <v>1</v>
      </c>
      <c r="B11" s="20" t="s">
        <v>2</v>
      </c>
      <c r="C11" s="20" t="s">
        <v>3</v>
      </c>
      <c r="D11" s="29" t="s">
        <v>75</v>
      </c>
      <c r="E11" s="29"/>
      <c r="H11" s="8" t="s">
        <v>0</v>
      </c>
      <c r="I11" s="8" t="s">
        <v>1</v>
      </c>
      <c r="J11" s="8" t="s">
        <v>2</v>
      </c>
      <c r="K11" s="8" t="s">
        <v>3</v>
      </c>
      <c r="L11" s="2" t="s">
        <v>0</v>
      </c>
      <c r="M11" s="2">
        <v>53</v>
      </c>
      <c r="N11" s="2"/>
      <c r="P11" s="2"/>
      <c r="U11" s="8" t="s">
        <v>0</v>
      </c>
      <c r="V11" s="8" t="s">
        <v>1</v>
      </c>
      <c r="W11" s="8" t="s">
        <v>2</v>
      </c>
      <c r="X11" s="8" t="s">
        <v>3</v>
      </c>
      <c r="Z11" s="2" t="s">
        <v>0</v>
      </c>
      <c r="AA11">
        <v>28</v>
      </c>
    </row>
    <row r="12" spans="1:27" x14ac:dyDescent="0.25">
      <c r="A12" t="s">
        <v>4</v>
      </c>
      <c r="B12" t="s">
        <v>5</v>
      </c>
      <c r="C12" s="1">
        <v>64901</v>
      </c>
      <c r="D12" s="19" t="s">
        <v>0</v>
      </c>
      <c r="E12" s="19">
        <v>28</v>
      </c>
      <c r="H12">
        <v>72</v>
      </c>
      <c r="I12" t="s">
        <v>4</v>
      </c>
      <c r="J12" t="s">
        <v>5</v>
      </c>
      <c r="K12" s="1">
        <v>64901</v>
      </c>
      <c r="L12" t="s">
        <v>3</v>
      </c>
      <c r="M12">
        <f>_xll.XLOOKUP(M11,H12:H18,K12:K18)</f>
        <v>58339</v>
      </c>
      <c r="N12" s="1"/>
      <c r="P12" s="2"/>
      <c r="U12">
        <v>72</v>
      </c>
      <c r="V12" t="s">
        <v>4</v>
      </c>
      <c r="W12" t="s">
        <v>5</v>
      </c>
      <c r="X12" s="1">
        <v>64901</v>
      </c>
      <c r="Z12" s="2" t="s">
        <v>3</v>
      </c>
      <c r="AA12" s="1" t="s">
        <v>26</v>
      </c>
    </row>
    <row r="13" spans="1:27" x14ac:dyDescent="0.25">
      <c r="A13" t="s">
        <v>6</v>
      </c>
      <c r="B13" t="s">
        <v>7</v>
      </c>
      <c r="C13" s="1">
        <v>70855</v>
      </c>
      <c r="D13" s="19" t="s">
        <v>3</v>
      </c>
      <c r="E13" s="19" t="str">
        <f>_xlfn.IFNA(VLOOKUP(E12,A11:C18,3,FALSE),"Not Found")</f>
        <v>Not Found</v>
      </c>
      <c r="H13">
        <v>66</v>
      </c>
      <c r="I13" t="s">
        <v>6</v>
      </c>
      <c r="J13" t="s">
        <v>7</v>
      </c>
      <c r="K13" s="1">
        <v>70855</v>
      </c>
      <c r="N13" s="1"/>
      <c r="P13" s="2"/>
      <c r="Q13" s="1"/>
      <c r="U13">
        <v>66</v>
      </c>
      <c r="V13" t="s">
        <v>6</v>
      </c>
      <c r="W13" t="s">
        <v>7</v>
      </c>
      <c r="X13" s="1">
        <v>70855</v>
      </c>
    </row>
    <row r="14" spans="1:27" x14ac:dyDescent="0.25">
      <c r="A14" t="s">
        <v>8</v>
      </c>
      <c r="B14" t="s">
        <v>9</v>
      </c>
      <c r="C14" s="1">
        <v>188657</v>
      </c>
      <c r="H14">
        <v>14</v>
      </c>
      <c r="I14" t="s">
        <v>8</v>
      </c>
      <c r="J14" t="s">
        <v>9</v>
      </c>
      <c r="K14" s="1">
        <v>188657</v>
      </c>
      <c r="N14" s="1"/>
      <c r="P14" s="2"/>
      <c r="Q14" s="1"/>
      <c r="U14">
        <v>14</v>
      </c>
      <c r="V14" t="s">
        <v>8</v>
      </c>
      <c r="W14" t="s">
        <v>9</v>
      </c>
      <c r="X14" s="1">
        <v>188657</v>
      </c>
      <c r="Z14" s="2"/>
      <c r="AA14" s="1"/>
    </row>
    <row r="15" spans="1:27" x14ac:dyDescent="0.25">
      <c r="A15" t="s">
        <v>10</v>
      </c>
      <c r="B15" t="s">
        <v>11</v>
      </c>
      <c r="C15" s="1">
        <v>97566</v>
      </c>
      <c r="H15">
        <v>30</v>
      </c>
      <c r="I15" t="s">
        <v>10</v>
      </c>
      <c r="J15" t="s">
        <v>11</v>
      </c>
      <c r="K15" s="1">
        <v>97566</v>
      </c>
      <c r="N15" s="1"/>
      <c r="U15">
        <v>30</v>
      </c>
      <c r="V15" t="s">
        <v>10</v>
      </c>
      <c r="W15" t="s">
        <v>11</v>
      </c>
      <c r="X15" s="1">
        <v>97566</v>
      </c>
    </row>
    <row r="16" spans="1:27" x14ac:dyDescent="0.25">
      <c r="A16" t="s">
        <v>12</v>
      </c>
      <c r="B16" t="s">
        <v>13</v>
      </c>
      <c r="C16" s="1">
        <v>58339</v>
      </c>
      <c r="H16">
        <v>53</v>
      </c>
      <c r="I16" t="s">
        <v>12</v>
      </c>
      <c r="J16" t="s">
        <v>13</v>
      </c>
      <c r="K16" s="1">
        <v>58339</v>
      </c>
      <c r="N16" s="1"/>
      <c r="U16">
        <v>53</v>
      </c>
      <c r="V16" t="s">
        <v>12</v>
      </c>
      <c r="W16" t="s">
        <v>13</v>
      </c>
      <c r="X16" s="1">
        <v>58339</v>
      </c>
    </row>
    <row r="17" spans="1:24" x14ac:dyDescent="0.25">
      <c r="A17" t="s">
        <v>8</v>
      </c>
      <c r="B17" t="s">
        <v>15</v>
      </c>
      <c r="C17" s="1">
        <v>125180</v>
      </c>
      <c r="H17">
        <v>56</v>
      </c>
      <c r="I17" t="s">
        <v>14</v>
      </c>
      <c r="J17" t="s">
        <v>15</v>
      </c>
      <c r="K17" s="1">
        <v>125180</v>
      </c>
      <c r="N17" s="1"/>
      <c r="U17">
        <v>56</v>
      </c>
      <c r="V17" t="s">
        <v>14</v>
      </c>
      <c r="W17" t="s">
        <v>15</v>
      </c>
      <c r="X17" s="1">
        <v>125180</v>
      </c>
    </row>
    <row r="18" spans="1:24" x14ac:dyDescent="0.25">
      <c r="A18" t="s">
        <v>16</v>
      </c>
      <c r="B18" t="s">
        <v>17</v>
      </c>
      <c r="C18" s="1">
        <v>91632</v>
      </c>
      <c r="H18">
        <v>79</v>
      </c>
      <c r="I18" t="s">
        <v>16</v>
      </c>
      <c r="J18" t="s">
        <v>17</v>
      </c>
      <c r="K18" s="1">
        <v>91632</v>
      </c>
      <c r="N18" s="1"/>
      <c r="U18">
        <v>79</v>
      </c>
      <c r="V18" t="s">
        <v>16</v>
      </c>
      <c r="W18" t="s">
        <v>17</v>
      </c>
      <c r="X18" s="1">
        <v>91632</v>
      </c>
    </row>
    <row r="23" spans="1:24" x14ac:dyDescent="0.25">
      <c r="B23" s="9" t="s">
        <v>2</v>
      </c>
      <c r="C23" s="9" t="s">
        <v>29</v>
      </c>
      <c r="D23" s="9" t="s">
        <v>30</v>
      </c>
      <c r="E23" s="2" t="s">
        <v>31</v>
      </c>
      <c r="F23" s="28" t="s">
        <v>27</v>
      </c>
      <c r="G23" s="28"/>
      <c r="I23" s="28" t="s">
        <v>28</v>
      </c>
      <c r="J23" s="28"/>
    </row>
    <row r="24" spans="1:24" x14ac:dyDescent="0.25">
      <c r="B24" t="s">
        <v>5</v>
      </c>
      <c r="C24" s="1" t="s">
        <v>32</v>
      </c>
      <c r="D24" s="1">
        <v>5171</v>
      </c>
      <c r="E24" s="1">
        <f t="shared" ref="E24:E30" si="0">VLOOKUP(D24,IF(C24="UK",Table1,Table2),2,TRUE)</f>
        <v>600</v>
      </c>
      <c r="F24" s="2" t="s">
        <v>30</v>
      </c>
      <c r="G24" s="3" t="s">
        <v>31</v>
      </c>
      <c r="I24" s="2" t="s">
        <v>30</v>
      </c>
      <c r="J24" s="2" t="s">
        <v>31</v>
      </c>
    </row>
    <row r="25" spans="1:24" x14ac:dyDescent="0.25">
      <c r="B25" t="s">
        <v>7</v>
      </c>
      <c r="C25" s="1" t="s">
        <v>32</v>
      </c>
      <c r="D25" s="1">
        <v>1381</v>
      </c>
      <c r="E25" s="1">
        <f t="shared" si="0"/>
        <v>0</v>
      </c>
      <c r="F25" s="1">
        <v>0</v>
      </c>
      <c r="G25" s="1">
        <v>0</v>
      </c>
      <c r="I25" s="1"/>
      <c r="J25" s="1">
        <v>100</v>
      </c>
    </row>
    <row r="26" spans="1:24" x14ac:dyDescent="0.25">
      <c r="B26" t="s">
        <v>9</v>
      </c>
      <c r="C26" s="1" t="s">
        <v>33</v>
      </c>
      <c r="D26" s="1">
        <v>6272</v>
      </c>
      <c r="E26" s="1">
        <f t="shared" si="0"/>
        <v>1000</v>
      </c>
      <c r="F26" s="1">
        <v>2000</v>
      </c>
      <c r="G26" s="1">
        <v>400</v>
      </c>
      <c r="I26" s="1">
        <v>5000</v>
      </c>
      <c r="J26" s="1">
        <v>1000</v>
      </c>
    </row>
    <row r="27" spans="1:24" x14ac:dyDescent="0.25">
      <c r="B27" t="s">
        <v>11</v>
      </c>
      <c r="C27" s="1" t="s">
        <v>32</v>
      </c>
      <c r="D27" s="1">
        <v>9168</v>
      </c>
      <c r="E27" s="1">
        <f t="shared" si="0"/>
        <v>900</v>
      </c>
      <c r="F27" s="1">
        <v>4000</v>
      </c>
      <c r="G27" s="1">
        <v>600</v>
      </c>
      <c r="I27" s="1">
        <v>10000</v>
      </c>
      <c r="J27" s="1">
        <v>1500</v>
      </c>
    </row>
    <row r="28" spans="1:24" x14ac:dyDescent="0.25">
      <c r="B28" t="s">
        <v>13</v>
      </c>
      <c r="C28" s="1" t="s">
        <v>33</v>
      </c>
      <c r="D28" s="1">
        <v>10366</v>
      </c>
      <c r="E28" s="1">
        <f t="shared" si="0"/>
        <v>1500</v>
      </c>
      <c r="F28" s="1">
        <v>6000</v>
      </c>
      <c r="G28" s="1">
        <v>700</v>
      </c>
    </row>
    <row r="29" spans="1:24" x14ac:dyDescent="0.25">
      <c r="B29" t="s">
        <v>15</v>
      </c>
      <c r="C29" s="1" t="s">
        <v>32</v>
      </c>
      <c r="D29" s="1">
        <v>7375</v>
      </c>
      <c r="E29" s="1">
        <f t="shared" si="0"/>
        <v>700</v>
      </c>
      <c r="F29" s="1">
        <v>8000</v>
      </c>
      <c r="G29" s="1">
        <v>900</v>
      </c>
      <c r="I29" s="1"/>
      <c r="J29" s="1"/>
    </row>
    <row r="30" spans="1:24" x14ac:dyDescent="0.25">
      <c r="B30" t="s">
        <v>17</v>
      </c>
      <c r="C30" s="1" t="s">
        <v>33</v>
      </c>
      <c r="D30" s="1">
        <v>4183</v>
      </c>
      <c r="E30" s="1" t="e">
        <f t="shared" si="0"/>
        <v>#N/A</v>
      </c>
      <c r="F30" s="1">
        <v>10000</v>
      </c>
      <c r="G30" s="1">
        <v>1100</v>
      </c>
      <c r="I30" s="1"/>
      <c r="J30" s="1"/>
      <c r="M30" s="1"/>
      <c r="N30" s="1"/>
    </row>
    <row r="32" spans="1:24" x14ac:dyDescent="0.25">
      <c r="A32" t="s">
        <v>101</v>
      </c>
      <c r="B32" t="s">
        <v>102</v>
      </c>
      <c r="C32" s="1" t="s">
        <v>103</v>
      </c>
      <c r="E32" t="s">
        <v>78</v>
      </c>
      <c r="F32" t="s">
        <v>79</v>
      </c>
    </row>
    <row r="33" spans="1:3" x14ac:dyDescent="0.25">
      <c r="A33" t="s">
        <v>77</v>
      </c>
      <c r="B33" t="s">
        <v>78</v>
      </c>
      <c r="C33" s="1" t="s">
        <v>79</v>
      </c>
    </row>
    <row r="34" spans="1:3" x14ac:dyDescent="0.25">
      <c r="A34" t="s">
        <v>80</v>
      </c>
      <c r="B34" t="s">
        <v>89</v>
      </c>
      <c r="C34" s="1" t="s">
        <v>96</v>
      </c>
    </row>
    <row r="35" spans="1:3" x14ac:dyDescent="0.25">
      <c r="A35" t="s">
        <v>81</v>
      </c>
      <c r="B35" t="s">
        <v>95</v>
      </c>
      <c r="C35" s="1" t="s">
        <v>32</v>
      </c>
    </row>
    <row r="36" spans="1:3" x14ac:dyDescent="0.25">
      <c r="A36" t="s">
        <v>82</v>
      </c>
      <c r="B36" t="s">
        <v>94</v>
      </c>
      <c r="C36" s="1" t="s">
        <v>97</v>
      </c>
    </row>
    <row r="37" spans="1:3" x14ac:dyDescent="0.25">
      <c r="A37" t="s">
        <v>87</v>
      </c>
      <c r="B37" t="s">
        <v>90</v>
      </c>
      <c r="C37" s="1" t="s">
        <v>98</v>
      </c>
    </row>
    <row r="38" spans="1:3" x14ac:dyDescent="0.25">
      <c r="A38" t="s">
        <v>83</v>
      </c>
      <c r="B38" t="s">
        <v>89</v>
      </c>
      <c r="C38" s="1" t="s">
        <v>96</v>
      </c>
    </row>
    <row r="39" spans="1:3" x14ac:dyDescent="0.25">
      <c r="A39" t="s">
        <v>84</v>
      </c>
      <c r="B39" t="s">
        <v>92</v>
      </c>
      <c r="C39" s="1" t="s">
        <v>99</v>
      </c>
    </row>
    <row r="40" spans="1:3" x14ac:dyDescent="0.25">
      <c r="A40" t="s">
        <v>85</v>
      </c>
      <c r="B40" t="s">
        <v>93</v>
      </c>
      <c r="C40" s="1" t="s">
        <v>97</v>
      </c>
    </row>
    <row r="41" spans="1:3" x14ac:dyDescent="0.25">
      <c r="A41" t="s">
        <v>86</v>
      </c>
      <c r="B41" t="s">
        <v>91</v>
      </c>
      <c r="C41" s="1" t="s">
        <v>100</v>
      </c>
    </row>
    <row r="42" spans="1:3" x14ac:dyDescent="0.25">
      <c r="A42" t="s">
        <v>88</v>
      </c>
      <c r="B42" t="s">
        <v>90</v>
      </c>
      <c r="C42" s="1" t="s">
        <v>98</v>
      </c>
    </row>
  </sheetData>
  <mergeCells count="7">
    <mergeCell ref="F23:G23"/>
    <mergeCell ref="I23:J23"/>
    <mergeCell ref="E1:F1"/>
    <mergeCell ref="L1:M1"/>
    <mergeCell ref="Y1:Z1"/>
    <mergeCell ref="S1:T1"/>
    <mergeCell ref="D11:E11"/>
  </mergeCells>
  <dataValidations count="4">
    <dataValidation type="list" allowBlank="1" showInputMessage="1" showErrorMessage="1" sqref="F5 F2">
      <formula1>$A$2:$A$8</formula1>
    </dataValidation>
    <dataValidation type="list" allowBlank="1" showInputMessage="1" showErrorMessage="1" sqref="Z2">
      <formula1>$V$2:$V$8</formula1>
    </dataValidation>
    <dataValidation type="list" allowBlank="1" showInputMessage="1" showErrorMessage="1" sqref="Q11">
      <formula1>$L$12:$L$18</formula1>
    </dataValidation>
    <dataValidation type="list" allowBlank="1" showInputMessage="1" showErrorMessage="1" sqref="Q12">
      <formula1>$M$12:$M$18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5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17.7109375" bestFit="1" customWidth="1"/>
  </cols>
  <sheetData>
    <row r="1" spans="1:8" x14ac:dyDescent="0.25">
      <c r="A1" s="11" t="s">
        <v>34</v>
      </c>
      <c r="B1" s="11" t="s">
        <v>35</v>
      </c>
      <c r="F1">
        <v>0</v>
      </c>
      <c r="G1">
        <v>0</v>
      </c>
      <c r="H1">
        <v>0</v>
      </c>
    </row>
    <row r="2" spans="1:8" x14ac:dyDescent="0.25">
      <c r="A2" s="12">
        <v>39000</v>
      </c>
      <c r="B2" s="12">
        <f>VLOOKUP(A2,Rates,2,TRUE)</f>
        <v>3572</v>
      </c>
      <c r="F2">
        <v>18200</v>
      </c>
      <c r="G2">
        <v>0</v>
      </c>
      <c r="H2">
        <v>0.19</v>
      </c>
    </row>
    <row r="3" spans="1:8" x14ac:dyDescent="0.25">
      <c r="B3" s="1">
        <f>VLOOKUP(A2,Rates,2,TRUE)+VLOOKUP(A2,Rates,3,TRUE)*(A2-VLOOKUP(A2,Rates,1,TRUE))</f>
        <v>4222</v>
      </c>
      <c r="F3">
        <v>37000</v>
      </c>
      <c r="G3">
        <v>3572</v>
      </c>
      <c r="H3">
        <v>0.32500000000000001</v>
      </c>
    </row>
    <row r="4" spans="1:8" x14ac:dyDescent="0.25">
      <c r="F4">
        <v>87000</v>
      </c>
      <c r="G4">
        <v>19822</v>
      </c>
      <c r="H4">
        <v>0.37</v>
      </c>
    </row>
    <row r="5" spans="1:8" x14ac:dyDescent="0.25">
      <c r="F5">
        <v>180000</v>
      </c>
      <c r="G5">
        <v>54232</v>
      </c>
      <c r="H5" s="10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"/>
  <sheetViews>
    <sheetView zoomScale="120" zoomScaleNormal="120" workbookViewId="0">
      <selection activeCell="G12" sqref="G12"/>
    </sheetView>
  </sheetViews>
  <sheetFormatPr defaultRowHeight="15" x14ac:dyDescent="0.25"/>
  <cols>
    <col min="1" max="1" width="5.5703125" customWidth="1"/>
    <col min="2" max="2" width="10.5703125" bestFit="1" customWidth="1"/>
    <col min="3" max="3" width="10.140625" bestFit="1" customWidth="1"/>
    <col min="4" max="4" width="9.140625" bestFit="1" customWidth="1"/>
    <col min="6" max="6" width="7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0</v>
      </c>
      <c r="G1" s="21">
        <v>14</v>
      </c>
    </row>
    <row r="2" spans="1:7" x14ac:dyDescent="0.25">
      <c r="A2">
        <v>72</v>
      </c>
      <c r="B2" t="s">
        <v>4</v>
      </c>
      <c r="C2" t="s">
        <v>5</v>
      </c>
      <c r="D2" s="1">
        <v>64901</v>
      </c>
      <c r="F2" s="4" t="s">
        <v>104</v>
      </c>
      <c r="G2" s="24">
        <f>MATCH(G1,A2:A8,0)</f>
        <v>3</v>
      </c>
    </row>
    <row r="3" spans="1:7" x14ac:dyDescent="0.25">
      <c r="A3">
        <v>66</v>
      </c>
      <c r="B3" t="s">
        <v>6</v>
      </c>
      <c r="C3" t="s">
        <v>7</v>
      </c>
      <c r="D3" s="1">
        <v>70855</v>
      </c>
    </row>
    <row r="4" spans="1:7" x14ac:dyDescent="0.25">
      <c r="A4">
        <v>14</v>
      </c>
      <c r="B4" t="s">
        <v>8</v>
      </c>
      <c r="C4" t="s">
        <v>9</v>
      </c>
      <c r="D4" s="1">
        <v>188657</v>
      </c>
      <c r="F4" s="4" t="s">
        <v>0</v>
      </c>
      <c r="G4" s="22">
        <v>5</v>
      </c>
    </row>
    <row r="5" spans="1:7" x14ac:dyDescent="0.25">
      <c r="A5">
        <v>30</v>
      </c>
      <c r="B5" t="s">
        <v>10</v>
      </c>
      <c r="C5" t="s">
        <v>11</v>
      </c>
      <c r="D5" s="1">
        <v>97566</v>
      </c>
      <c r="F5" s="21" t="s">
        <v>3</v>
      </c>
      <c r="G5" s="23">
        <f>INDEX(D2:D8,5)</f>
        <v>58339</v>
      </c>
    </row>
    <row r="6" spans="1:7" x14ac:dyDescent="0.25">
      <c r="A6">
        <v>53</v>
      </c>
      <c r="B6" t="s">
        <v>12</v>
      </c>
      <c r="C6" t="s">
        <v>13</v>
      </c>
      <c r="D6" s="1">
        <v>58339</v>
      </c>
    </row>
    <row r="7" spans="1:7" x14ac:dyDescent="0.25">
      <c r="A7">
        <v>56</v>
      </c>
      <c r="B7" t="s">
        <v>14</v>
      </c>
      <c r="C7" t="s">
        <v>15</v>
      </c>
      <c r="D7" s="1">
        <v>125180</v>
      </c>
      <c r="F7" s="21" t="s">
        <v>0</v>
      </c>
      <c r="G7" s="21">
        <v>53</v>
      </c>
    </row>
    <row r="8" spans="1:7" x14ac:dyDescent="0.25">
      <c r="A8">
        <v>79</v>
      </c>
      <c r="B8" t="s">
        <v>16</v>
      </c>
      <c r="C8" t="s">
        <v>17</v>
      </c>
      <c r="D8" s="1">
        <v>91632</v>
      </c>
      <c r="F8" s="21" t="s">
        <v>3</v>
      </c>
      <c r="G8" s="23">
        <f>INDEX(D2:D8,MATCH(G7,A2:A8,0))</f>
        <v>58339</v>
      </c>
    </row>
    <row r="11" spans="1:7" x14ac:dyDescent="0.25">
      <c r="F11" s="24" t="s">
        <v>0</v>
      </c>
      <c r="G11" s="24">
        <v>53</v>
      </c>
    </row>
    <row r="12" spans="1:7" x14ac:dyDescent="0.25">
      <c r="F12" s="24" t="s">
        <v>3</v>
      </c>
      <c r="G12" s="23">
        <f>_xll.XLOOKUP(G11,A2:A8,D2:D8)</f>
        <v>58339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13"/>
  <sheetViews>
    <sheetView zoomScale="110" zoomScaleNormal="110" workbookViewId="0">
      <selection activeCell="G5" sqref="G5"/>
    </sheetView>
  </sheetViews>
  <sheetFormatPr defaultRowHeight="15" x14ac:dyDescent="0.25"/>
  <cols>
    <col min="2" max="2" width="9.85546875" bestFit="1" customWidth="1"/>
    <col min="3" max="3" width="10.7109375" bestFit="1" customWidth="1"/>
    <col min="7" max="7" width="9.85546875" bestFit="1" customWidth="1"/>
  </cols>
  <sheetData>
    <row r="1" spans="1:8" x14ac:dyDescent="0.25">
      <c r="B1" s="2" t="s">
        <v>48</v>
      </c>
      <c r="C1" s="2" t="s">
        <v>49</v>
      </c>
      <c r="D1" s="2" t="s">
        <v>50</v>
      </c>
    </row>
    <row r="2" spans="1:8" x14ac:dyDescent="0.25">
      <c r="A2" s="2" t="s">
        <v>36</v>
      </c>
      <c r="B2">
        <v>544</v>
      </c>
      <c r="C2">
        <v>639</v>
      </c>
      <c r="D2">
        <v>189</v>
      </c>
      <c r="F2" s="2" t="s">
        <v>51</v>
      </c>
      <c r="G2" t="s">
        <v>37</v>
      </c>
      <c r="H2" s="24">
        <f>MATCH(G2,A2:A13,0)</f>
        <v>2</v>
      </c>
    </row>
    <row r="3" spans="1:8" x14ac:dyDescent="0.25">
      <c r="A3" s="2" t="s">
        <v>37</v>
      </c>
      <c r="B3">
        <v>217</v>
      </c>
      <c r="C3">
        <v>719</v>
      </c>
      <c r="D3">
        <v>679</v>
      </c>
      <c r="F3" s="2" t="s">
        <v>52</v>
      </c>
      <c r="G3" t="s">
        <v>48</v>
      </c>
      <c r="H3" s="24">
        <f>MATCH(G3,B1:D1,0)</f>
        <v>1</v>
      </c>
    </row>
    <row r="4" spans="1:8" x14ac:dyDescent="0.25">
      <c r="A4" s="2" t="s">
        <v>38</v>
      </c>
      <c r="B4">
        <v>810</v>
      </c>
      <c r="C4">
        <v>178</v>
      </c>
      <c r="D4">
        <v>810</v>
      </c>
      <c r="F4" s="2"/>
    </row>
    <row r="5" spans="1:8" x14ac:dyDescent="0.25">
      <c r="A5" s="2" t="s">
        <v>39</v>
      </c>
      <c r="B5">
        <v>567</v>
      </c>
      <c r="C5">
        <v>926</v>
      </c>
      <c r="D5">
        <v>929</v>
      </c>
      <c r="F5" s="2" t="s">
        <v>30</v>
      </c>
      <c r="G5" s="24">
        <f>INDEX(B2:D13,H2,H3)</f>
        <v>217</v>
      </c>
    </row>
    <row r="6" spans="1:8" x14ac:dyDescent="0.25">
      <c r="A6" s="2" t="s">
        <v>40</v>
      </c>
      <c r="B6">
        <v>745</v>
      </c>
      <c r="C6">
        <v>230</v>
      </c>
      <c r="D6">
        <v>364</v>
      </c>
    </row>
    <row r="7" spans="1:8" x14ac:dyDescent="0.25">
      <c r="A7" s="2" t="s">
        <v>41</v>
      </c>
      <c r="B7">
        <v>298</v>
      </c>
      <c r="C7">
        <v>820</v>
      </c>
      <c r="D7">
        <v>947</v>
      </c>
    </row>
    <row r="8" spans="1:8" x14ac:dyDescent="0.25">
      <c r="A8" s="2" t="s">
        <v>42</v>
      </c>
      <c r="B8">
        <v>457</v>
      </c>
      <c r="C8">
        <v>522</v>
      </c>
      <c r="D8">
        <v>832</v>
      </c>
      <c r="F8" t="s">
        <v>30</v>
      </c>
      <c r="G8">
        <f>Feb Chocolate</f>
        <v>217</v>
      </c>
    </row>
    <row r="9" spans="1:8" x14ac:dyDescent="0.25">
      <c r="A9" s="2" t="s">
        <v>43</v>
      </c>
      <c r="B9">
        <v>495</v>
      </c>
      <c r="C9">
        <v>500</v>
      </c>
      <c r="D9">
        <v>239</v>
      </c>
    </row>
    <row r="10" spans="1:8" x14ac:dyDescent="0.25">
      <c r="A10" s="2" t="s">
        <v>44</v>
      </c>
      <c r="B10">
        <v>871</v>
      </c>
      <c r="C10">
        <v>391</v>
      </c>
      <c r="D10">
        <v>529</v>
      </c>
    </row>
    <row r="11" spans="1:8" x14ac:dyDescent="0.25">
      <c r="A11" s="2" t="s">
        <v>45</v>
      </c>
      <c r="B11">
        <v>585</v>
      </c>
      <c r="C11">
        <v>225</v>
      </c>
      <c r="D11">
        <v>791</v>
      </c>
    </row>
    <row r="12" spans="1:8" x14ac:dyDescent="0.25">
      <c r="A12" s="2" t="s">
        <v>46</v>
      </c>
      <c r="B12">
        <v>478</v>
      </c>
      <c r="C12">
        <v>262</v>
      </c>
      <c r="D12">
        <v>540</v>
      </c>
    </row>
    <row r="13" spans="1:8" x14ac:dyDescent="0.25">
      <c r="A13" s="2" t="s">
        <v>47</v>
      </c>
      <c r="B13">
        <v>741</v>
      </c>
      <c r="C13">
        <v>883</v>
      </c>
      <c r="D13">
        <v>809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4"/>
  <sheetViews>
    <sheetView zoomScale="120" zoomScaleNormal="120" workbookViewId="0">
      <selection activeCell="F15" sqref="F15"/>
    </sheetView>
  </sheetViews>
  <sheetFormatPr defaultRowHeight="15" x14ac:dyDescent="0.25"/>
  <sheetData>
    <row r="1" spans="1:5" x14ac:dyDescent="0.25">
      <c r="A1" s="28" t="s">
        <v>30</v>
      </c>
      <c r="B1" s="28"/>
      <c r="C1" s="28"/>
    </row>
    <row r="2" spans="1:5" x14ac:dyDescent="0.25">
      <c r="A2" s="2" t="s">
        <v>51</v>
      </c>
      <c r="B2" s="2" t="s">
        <v>53</v>
      </c>
      <c r="C2" s="2" t="s">
        <v>54</v>
      </c>
    </row>
    <row r="3" spans="1:5" x14ac:dyDescent="0.25">
      <c r="A3" t="s">
        <v>36</v>
      </c>
      <c r="B3">
        <v>510</v>
      </c>
      <c r="C3">
        <v>1010</v>
      </c>
    </row>
    <row r="4" spans="1:5" x14ac:dyDescent="0.25">
      <c r="A4" t="s">
        <v>37</v>
      </c>
      <c r="B4">
        <v>605</v>
      </c>
      <c r="C4">
        <v>1467</v>
      </c>
    </row>
    <row r="5" spans="1:5" x14ac:dyDescent="0.25">
      <c r="A5" t="s">
        <v>38</v>
      </c>
      <c r="B5">
        <v>648</v>
      </c>
      <c r="C5">
        <v>1034</v>
      </c>
    </row>
    <row r="6" spans="1:5" x14ac:dyDescent="0.25">
      <c r="A6" t="s">
        <v>39</v>
      </c>
      <c r="B6">
        <v>155</v>
      </c>
      <c r="C6">
        <v>1030</v>
      </c>
    </row>
    <row r="7" spans="1:5" x14ac:dyDescent="0.25">
      <c r="A7" t="s">
        <v>40</v>
      </c>
      <c r="B7">
        <v>691</v>
      </c>
      <c r="C7">
        <v>588</v>
      </c>
    </row>
    <row r="8" spans="1:5" x14ac:dyDescent="0.25">
      <c r="A8" t="s">
        <v>41</v>
      </c>
      <c r="B8">
        <v>861</v>
      </c>
      <c r="C8">
        <v>694</v>
      </c>
      <c r="E8" s="24">
        <f ca="1">OFFSET(A2,3,2,1,1)</f>
        <v>1034</v>
      </c>
    </row>
    <row r="9" spans="1:5" x14ac:dyDescent="0.25">
      <c r="A9" t="s">
        <v>42</v>
      </c>
      <c r="B9">
        <v>379</v>
      </c>
      <c r="C9">
        <v>1219</v>
      </c>
      <c r="E9" s="24">
        <f ca="1">SUM(OFFSET(A2,8,1,1,2))</f>
        <v>927</v>
      </c>
    </row>
    <row r="10" spans="1:5" x14ac:dyDescent="0.25">
      <c r="A10" t="s">
        <v>43</v>
      </c>
      <c r="B10">
        <v>317</v>
      </c>
      <c r="C10">
        <v>610</v>
      </c>
      <c r="E10" s="24" t="str">
        <f ca="1">OFFSET(A2,12,0)</f>
        <v>Dec</v>
      </c>
    </row>
    <row r="11" spans="1:5" x14ac:dyDescent="0.25">
      <c r="A11" t="s">
        <v>44</v>
      </c>
      <c r="B11">
        <v>928</v>
      </c>
      <c r="C11">
        <v>1159</v>
      </c>
      <c r="E11" s="24">
        <f ca="1">SUM(OFFSET(B2:C2,4,0))</f>
        <v>1185</v>
      </c>
    </row>
    <row r="12" spans="1:5" x14ac:dyDescent="0.25">
      <c r="A12" t="s">
        <v>45</v>
      </c>
      <c r="B12">
        <v>340</v>
      </c>
      <c r="C12">
        <v>746</v>
      </c>
    </row>
    <row r="13" spans="1:5" x14ac:dyDescent="0.25">
      <c r="A13" t="s">
        <v>46</v>
      </c>
      <c r="B13">
        <v>443</v>
      </c>
      <c r="C13">
        <v>1213</v>
      </c>
    </row>
    <row r="14" spans="1:5" x14ac:dyDescent="0.25">
      <c r="A14" t="s">
        <v>47</v>
      </c>
      <c r="B14">
        <v>934</v>
      </c>
      <c r="C14">
        <v>1209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zoomScale="120" zoomScaleNormal="120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140625" bestFit="1" customWidth="1"/>
    <col min="5" max="5" width="10.5703125" bestFit="1" customWidth="1"/>
    <col min="6" max="6" width="11.855468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</row>
    <row r="2" spans="1:6" x14ac:dyDescent="0.25">
      <c r="A2" t="s">
        <v>4</v>
      </c>
      <c r="B2" t="s">
        <v>5</v>
      </c>
      <c r="C2" s="1">
        <v>64901</v>
      </c>
      <c r="E2" t="s">
        <v>1</v>
      </c>
      <c r="F2" t="s">
        <v>25</v>
      </c>
    </row>
    <row r="3" spans="1:6" x14ac:dyDescent="0.25">
      <c r="A3" t="s">
        <v>6</v>
      </c>
      <c r="B3" t="s">
        <v>7</v>
      </c>
      <c r="C3" s="1">
        <v>70855</v>
      </c>
      <c r="E3" t="s">
        <v>3</v>
      </c>
      <c r="F3" s="1">
        <f>VLOOKUP(F2,A1:C8,3,FALSE)</f>
        <v>188657</v>
      </c>
    </row>
    <row r="4" spans="1:6" x14ac:dyDescent="0.25">
      <c r="A4" t="s">
        <v>8</v>
      </c>
      <c r="B4" t="s">
        <v>9</v>
      </c>
      <c r="C4" s="1">
        <v>188657</v>
      </c>
      <c r="F4" t="b">
        <f>EXACT(F2,A4)</f>
        <v>0</v>
      </c>
    </row>
    <row r="5" spans="1:6" x14ac:dyDescent="0.25">
      <c r="A5" t="s">
        <v>10</v>
      </c>
      <c r="B5" t="s">
        <v>11</v>
      </c>
      <c r="C5" s="1">
        <v>97566</v>
      </c>
      <c r="F5" t="b">
        <f>EXACT(F2,A7)</f>
        <v>1</v>
      </c>
    </row>
    <row r="6" spans="1:6" x14ac:dyDescent="0.25">
      <c r="A6" t="s">
        <v>12</v>
      </c>
      <c r="B6" t="s">
        <v>13</v>
      </c>
      <c r="C6" s="1">
        <v>58339</v>
      </c>
      <c r="F6" t="b">
        <f>EXACT(F2,A2:A8)</f>
        <v>0</v>
      </c>
    </row>
    <row r="7" spans="1:6" x14ac:dyDescent="0.25">
      <c r="A7" t="s">
        <v>25</v>
      </c>
      <c r="B7" t="s">
        <v>15</v>
      </c>
      <c r="C7" s="1">
        <v>125180</v>
      </c>
    </row>
    <row r="8" spans="1:6" x14ac:dyDescent="0.25">
      <c r="A8" t="s">
        <v>16</v>
      </c>
      <c r="B8" t="s">
        <v>17</v>
      </c>
      <c r="C8" s="1">
        <v>91632</v>
      </c>
    </row>
    <row r="9" spans="1:6" x14ac:dyDescent="0.25">
      <c r="E9" t="s">
        <v>1</v>
      </c>
      <c r="F9" t="s">
        <v>25</v>
      </c>
    </row>
    <row r="10" spans="1:6" x14ac:dyDescent="0.25">
      <c r="E10" t="s">
        <v>3</v>
      </c>
      <c r="F10" t="e">
        <f>_xll.XLOOKUP(TRUE,EXACT(F9,A2:A8),C2:C8)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11"/>
  <sheetViews>
    <sheetView zoomScale="120" zoomScaleNormal="120" workbookViewId="0">
      <selection activeCell="E9" sqref="E9"/>
    </sheetView>
  </sheetViews>
  <sheetFormatPr defaultRowHeight="15" x14ac:dyDescent="0.25"/>
  <sheetData>
    <row r="1" spans="1:7" x14ac:dyDescent="0.25">
      <c r="A1" s="13" t="s">
        <v>0</v>
      </c>
      <c r="B1" s="16" t="s">
        <v>72</v>
      </c>
      <c r="C1" s="2" t="s">
        <v>105</v>
      </c>
    </row>
    <row r="2" spans="1:7" x14ac:dyDescent="0.25">
      <c r="A2">
        <v>104</v>
      </c>
      <c r="B2" s="25">
        <f>MATCH(A2,$G$4:$G$7,0)</f>
        <v>4</v>
      </c>
      <c r="C2" s="24" t="str">
        <f>INDEX($E$4:$E$7,MATCH(A2,$G$4:$G$7,0))</f>
        <v>Printer</v>
      </c>
    </row>
    <row r="3" spans="1:7" x14ac:dyDescent="0.25">
      <c r="A3">
        <v>103</v>
      </c>
      <c r="B3" s="25">
        <f t="shared" ref="B3:B11" si="0">MATCH(A3,$G$4:$G$7,0)</f>
        <v>3</v>
      </c>
      <c r="C3" s="24" t="str">
        <f t="shared" ref="C3:C11" si="1">INDEX($E$4:$E$7,MATCH(A3,$G$4:$G$7,0))</f>
        <v>Mouse</v>
      </c>
      <c r="E3" s="13" t="s">
        <v>55</v>
      </c>
      <c r="F3" s="14" t="s">
        <v>58</v>
      </c>
      <c r="G3" s="13" t="s">
        <v>0</v>
      </c>
    </row>
    <row r="4" spans="1:7" x14ac:dyDescent="0.25">
      <c r="A4">
        <v>104</v>
      </c>
      <c r="B4" s="25">
        <f t="shared" si="0"/>
        <v>4</v>
      </c>
      <c r="C4" s="24" t="str">
        <f t="shared" si="1"/>
        <v>Printer</v>
      </c>
      <c r="E4" t="s">
        <v>59</v>
      </c>
      <c r="F4" s="15" t="s">
        <v>60</v>
      </c>
      <c r="G4">
        <v>101</v>
      </c>
    </row>
    <row r="5" spans="1:7" x14ac:dyDescent="0.25">
      <c r="A5">
        <v>101</v>
      </c>
      <c r="B5" s="25">
        <f t="shared" si="0"/>
        <v>1</v>
      </c>
      <c r="C5" s="24" t="str">
        <f t="shared" si="1"/>
        <v>Computer</v>
      </c>
      <c r="E5" t="s">
        <v>61</v>
      </c>
      <c r="F5" s="15" t="s">
        <v>62</v>
      </c>
      <c r="G5">
        <v>102</v>
      </c>
    </row>
    <row r="6" spans="1:7" x14ac:dyDescent="0.25">
      <c r="A6">
        <v>102</v>
      </c>
      <c r="B6" s="25">
        <f t="shared" si="0"/>
        <v>2</v>
      </c>
      <c r="C6" s="24" t="str">
        <f t="shared" si="1"/>
        <v>Keyboard</v>
      </c>
      <c r="E6" t="s">
        <v>57</v>
      </c>
      <c r="F6" s="15" t="s">
        <v>62</v>
      </c>
      <c r="G6">
        <v>103</v>
      </c>
    </row>
    <row r="7" spans="1:7" x14ac:dyDescent="0.25">
      <c r="A7">
        <v>103</v>
      </c>
      <c r="B7" s="25">
        <f t="shared" si="0"/>
        <v>3</v>
      </c>
      <c r="C7" s="24" t="str">
        <f t="shared" si="1"/>
        <v>Mouse</v>
      </c>
      <c r="E7" t="s">
        <v>56</v>
      </c>
      <c r="F7" s="15" t="s">
        <v>63</v>
      </c>
      <c r="G7">
        <v>104</v>
      </c>
    </row>
    <row r="8" spans="1:7" x14ac:dyDescent="0.25">
      <c r="A8">
        <v>101</v>
      </c>
      <c r="B8" s="25">
        <f t="shared" si="0"/>
        <v>1</v>
      </c>
      <c r="C8" s="24" t="str">
        <f t="shared" si="1"/>
        <v>Computer</v>
      </c>
    </row>
    <row r="9" spans="1:7" x14ac:dyDescent="0.25">
      <c r="A9">
        <v>104</v>
      </c>
      <c r="B9" s="25">
        <f t="shared" si="0"/>
        <v>4</v>
      </c>
      <c r="C9" s="24" t="str">
        <f t="shared" si="1"/>
        <v>Printer</v>
      </c>
    </row>
    <row r="10" spans="1:7" x14ac:dyDescent="0.25">
      <c r="A10">
        <v>101</v>
      </c>
      <c r="B10" s="25">
        <f t="shared" si="0"/>
        <v>1</v>
      </c>
      <c r="C10" s="24" t="str">
        <f t="shared" si="1"/>
        <v>Computer</v>
      </c>
    </row>
    <row r="11" spans="1:7" x14ac:dyDescent="0.25">
      <c r="A11">
        <v>102</v>
      </c>
      <c r="B11" s="25">
        <f t="shared" si="0"/>
        <v>2</v>
      </c>
      <c r="C11" s="24" t="str">
        <f t="shared" si="1"/>
        <v>Keyboard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C8"/>
  <sheetViews>
    <sheetView workbookViewId="0">
      <selection activeCell="C1" sqref="C1:C3"/>
    </sheetView>
  </sheetViews>
  <sheetFormatPr defaultRowHeight="15" x14ac:dyDescent="0.25"/>
  <sheetData>
    <row r="1" spans="1:3" x14ac:dyDescent="0.25">
      <c r="C1" s="24">
        <f>MAX(A:A)</f>
        <v>12</v>
      </c>
    </row>
    <row r="2" spans="1:3" x14ac:dyDescent="0.25">
      <c r="C2" s="24">
        <f>MATCH(MAX(A:A),A:A,0)</f>
        <v>7</v>
      </c>
    </row>
    <row r="3" spans="1:3" x14ac:dyDescent="0.25">
      <c r="A3">
        <v>6</v>
      </c>
      <c r="C3" s="24" t="str">
        <f>ADDRESS(MATCH(MAX(A:A),A:A,0),1)</f>
        <v>$A$7</v>
      </c>
    </row>
    <row r="4" spans="1:3" x14ac:dyDescent="0.25">
      <c r="A4">
        <v>3</v>
      </c>
    </row>
    <row r="5" spans="1:3" x14ac:dyDescent="0.25">
      <c r="A5">
        <v>1</v>
      </c>
    </row>
    <row r="6" spans="1:3" x14ac:dyDescent="0.25">
      <c r="A6">
        <v>5</v>
      </c>
    </row>
    <row r="7" spans="1:3" x14ac:dyDescent="0.25">
      <c r="A7">
        <v>12</v>
      </c>
    </row>
    <row r="8" spans="1:3" x14ac:dyDescent="0.25">
      <c r="A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8"/>
  <sheetViews>
    <sheetView zoomScale="120" zoomScaleNormal="120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140625" bestFit="1" customWidth="1"/>
    <col min="5" max="5" width="10.5703125" bestFit="1" customWidth="1"/>
    <col min="6" max="6" width="10.855468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</row>
    <row r="2" spans="1:6" x14ac:dyDescent="0.25">
      <c r="A2" t="s">
        <v>6</v>
      </c>
      <c r="B2" t="s">
        <v>5</v>
      </c>
      <c r="C2" s="1">
        <v>64901</v>
      </c>
      <c r="E2" s="19" t="s">
        <v>1</v>
      </c>
      <c r="F2" s="19" t="s">
        <v>6</v>
      </c>
    </row>
    <row r="3" spans="1:6" x14ac:dyDescent="0.25">
      <c r="A3" t="s">
        <v>6</v>
      </c>
      <c r="B3" t="s">
        <v>7</v>
      </c>
      <c r="C3" s="1">
        <v>70855</v>
      </c>
      <c r="E3" s="19" t="s">
        <v>2</v>
      </c>
      <c r="F3" s="19" t="s">
        <v>9</v>
      </c>
    </row>
    <row r="4" spans="1:6" x14ac:dyDescent="0.25">
      <c r="A4" t="s">
        <v>6</v>
      </c>
      <c r="B4" t="s">
        <v>9</v>
      </c>
      <c r="C4" s="1">
        <v>188657</v>
      </c>
      <c r="E4" s="19" t="s">
        <v>3</v>
      </c>
      <c r="F4" s="19" t="str">
        <f>F2&amp;F3</f>
        <v>JamesClark</v>
      </c>
    </row>
    <row r="5" spans="1:6" x14ac:dyDescent="0.25">
      <c r="A5" t="s">
        <v>10</v>
      </c>
      <c r="B5" t="s">
        <v>11</v>
      </c>
      <c r="C5" s="1">
        <v>97566</v>
      </c>
      <c r="E5" s="19"/>
      <c r="F5" s="19" t="s">
        <v>106</v>
      </c>
    </row>
    <row r="6" spans="1:6" x14ac:dyDescent="0.25">
      <c r="A6" t="s">
        <v>10</v>
      </c>
      <c r="B6" t="s">
        <v>13</v>
      </c>
      <c r="C6" s="1">
        <v>58339</v>
      </c>
      <c r="E6" s="19"/>
      <c r="F6" s="19" t="s">
        <v>108</v>
      </c>
    </row>
    <row r="7" spans="1:6" x14ac:dyDescent="0.25">
      <c r="A7" t="s">
        <v>14</v>
      </c>
      <c r="B7" t="s">
        <v>15</v>
      </c>
      <c r="C7" s="1">
        <v>125180</v>
      </c>
      <c r="E7" s="19"/>
      <c r="F7" s="19" t="e">
        <f>_xll.XLOOKUP(F2&amp;F3,A2:A8&amp;B2:B8,C2:C8)</f>
        <v>#N/A</v>
      </c>
    </row>
    <row r="8" spans="1:6" x14ac:dyDescent="0.25">
      <c r="A8" t="s">
        <v>16</v>
      </c>
      <c r="B8" t="s">
        <v>17</v>
      </c>
      <c r="C8" s="1">
        <v>91632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8"/>
  <sheetViews>
    <sheetView zoomScale="120" zoomScaleNormal="120" workbookViewId="0">
      <selection activeCell="E5" sqref="E5"/>
    </sheetView>
  </sheetViews>
  <sheetFormatPr defaultRowHeight="15" x14ac:dyDescent="0.25"/>
  <sheetData>
    <row r="1" spans="1:5" x14ac:dyDescent="0.25">
      <c r="A1" s="2" t="s">
        <v>64</v>
      </c>
      <c r="B1" s="2" t="s">
        <v>65</v>
      </c>
    </row>
    <row r="2" spans="1:5" x14ac:dyDescent="0.25">
      <c r="A2" t="s">
        <v>4</v>
      </c>
      <c r="B2">
        <v>681</v>
      </c>
      <c r="D2" t="s">
        <v>107</v>
      </c>
      <c r="E2">
        <v>720</v>
      </c>
    </row>
    <row r="3" spans="1:5" x14ac:dyDescent="0.25">
      <c r="A3" t="s">
        <v>6</v>
      </c>
      <c r="B3">
        <v>734</v>
      </c>
      <c r="D3" t="s">
        <v>72</v>
      </c>
      <c r="E3">
        <f>ABS(B2-E2)</f>
        <v>39</v>
      </c>
    </row>
    <row r="4" spans="1:5" x14ac:dyDescent="0.25">
      <c r="A4" t="s">
        <v>8</v>
      </c>
      <c r="B4">
        <v>683</v>
      </c>
    </row>
    <row r="5" spans="1:5" x14ac:dyDescent="0.25">
      <c r="A5" t="s">
        <v>10</v>
      </c>
      <c r="B5">
        <v>704</v>
      </c>
      <c r="E5" t="e">
        <f>INDEX(A2:A8,MATCH(MIN(ABS(B2:B8-E2)),ABS(B2:B8-E2),0))</f>
        <v>#N/A</v>
      </c>
    </row>
    <row r="6" spans="1:5" x14ac:dyDescent="0.25">
      <c r="A6" t="s">
        <v>12</v>
      </c>
      <c r="B6">
        <v>698</v>
      </c>
    </row>
    <row r="7" spans="1:5" x14ac:dyDescent="0.25">
      <c r="A7" t="s">
        <v>14</v>
      </c>
      <c r="B7">
        <v>736</v>
      </c>
    </row>
    <row r="8" spans="1:5" x14ac:dyDescent="0.25">
      <c r="A8" t="s">
        <v>16</v>
      </c>
      <c r="B8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6"/>
  <sheetViews>
    <sheetView zoomScale="120" zoomScaleNormal="120" workbookViewId="0">
      <selection activeCell="D12" sqref="D12"/>
    </sheetView>
  </sheetViews>
  <sheetFormatPr defaultRowHeight="15" x14ac:dyDescent="0.25"/>
  <sheetData>
    <row r="1" spans="1:18" x14ac:dyDescent="0.25">
      <c r="A1" t="s">
        <v>24</v>
      </c>
      <c r="B1" t="s">
        <v>66</v>
      </c>
      <c r="C1" s="19" t="str">
        <f>IF(ISERROR(MATCH(A1,$B$1:$B$7,0)),"",A1)</f>
        <v>A</v>
      </c>
      <c r="D1" s="19" t="str">
        <f>IF(ISERROR(MATCH(B1,$A$1:$A$5,0)),"",B1)</f>
        <v/>
      </c>
      <c r="H1" t="s">
        <v>24</v>
      </c>
      <c r="I1" t="s">
        <v>66</v>
      </c>
      <c r="J1" s="19" t="str">
        <f>IF(ISERROR(MATCH(H1,$I$1:$I$7,0)),H1,"")</f>
        <v/>
      </c>
      <c r="K1" s="19" t="str">
        <f>IF(ISERROR(MATCH(I1,$H$1:$H$5,0)),I1,"")</f>
        <v>DD</v>
      </c>
      <c r="O1" t="s">
        <v>24</v>
      </c>
      <c r="P1" t="s">
        <v>24</v>
      </c>
      <c r="Q1" t="s">
        <v>72</v>
      </c>
      <c r="R1" t="s">
        <v>72</v>
      </c>
    </row>
    <row r="2" spans="1:18" x14ac:dyDescent="0.25">
      <c r="A2" t="s">
        <v>22</v>
      </c>
      <c r="B2" t="s">
        <v>68</v>
      </c>
      <c r="C2" s="19" t="str">
        <f t="shared" ref="C2:C7" si="0">IF(ISERROR(MATCH(A2,$B$1:$B$7,0)),"",A2)</f>
        <v>B</v>
      </c>
      <c r="D2" s="19" t="str">
        <f t="shared" ref="D2:D6" si="1">IF(ISERROR(MATCH(B2,$A$1:$A$5,0)),"",B2)</f>
        <v/>
      </c>
      <c r="H2" t="s">
        <v>22</v>
      </c>
      <c r="I2" t="s">
        <v>68</v>
      </c>
      <c r="J2" s="19" t="str">
        <f t="shared" ref="J2:J5" si="2">IF(ISERROR(MATCH(H2,$I$1:$I$7,0)),H2,"")</f>
        <v/>
      </c>
      <c r="K2" s="19" t="str">
        <f t="shared" ref="K2:K7" si="3">IF(ISERROR(MATCH(I2,$H$1:$H$5,0)),I2,"")</f>
        <v>EE</v>
      </c>
      <c r="O2" t="s">
        <v>22</v>
      </c>
      <c r="P2" t="s">
        <v>68</v>
      </c>
      <c r="Q2" t="s">
        <v>67</v>
      </c>
      <c r="R2" t="s">
        <v>67</v>
      </c>
    </row>
    <row r="3" spans="1:18" x14ac:dyDescent="0.25">
      <c r="A3" t="s">
        <v>23</v>
      </c>
      <c r="B3" t="s">
        <v>69</v>
      </c>
      <c r="C3" s="19" t="str">
        <f>IF(ISERROR(MATCH(A3,$B$1:$B$7,0)),"",A3)</f>
        <v>C</v>
      </c>
      <c r="D3" s="19" t="str">
        <f t="shared" si="1"/>
        <v/>
      </c>
      <c r="H3" t="s">
        <v>23</v>
      </c>
      <c r="I3" t="s">
        <v>69</v>
      </c>
      <c r="J3" s="19" t="str">
        <f t="shared" si="2"/>
        <v/>
      </c>
      <c r="K3" s="19" t="str">
        <f t="shared" si="3"/>
        <v>FF</v>
      </c>
      <c r="O3" t="s">
        <v>23</v>
      </c>
      <c r="P3" t="s">
        <v>23</v>
      </c>
      <c r="Q3" t="s">
        <v>72</v>
      </c>
      <c r="R3" t="s">
        <v>72</v>
      </c>
    </row>
    <row r="4" spans="1:18" x14ac:dyDescent="0.25">
      <c r="A4" t="s">
        <v>21</v>
      </c>
      <c r="B4" t="s">
        <v>70</v>
      </c>
      <c r="C4" s="19" t="str">
        <f t="shared" si="0"/>
        <v/>
      </c>
      <c r="D4" s="19" t="str">
        <f t="shared" si="1"/>
        <v/>
      </c>
      <c r="H4" t="s">
        <v>21</v>
      </c>
      <c r="I4" t="s">
        <v>70</v>
      </c>
      <c r="J4" s="19" t="str">
        <f t="shared" si="2"/>
        <v>D</v>
      </c>
      <c r="K4" s="19" t="str">
        <f t="shared" si="3"/>
        <v>GG</v>
      </c>
      <c r="O4" t="s">
        <v>21</v>
      </c>
      <c r="P4" t="s">
        <v>70</v>
      </c>
      <c r="Q4" t="s">
        <v>67</v>
      </c>
      <c r="R4" t="s">
        <v>67</v>
      </c>
    </row>
    <row r="5" spans="1:18" x14ac:dyDescent="0.25">
      <c r="A5" t="s">
        <v>71</v>
      </c>
      <c r="B5" t="s">
        <v>24</v>
      </c>
      <c r="C5" s="19" t="str">
        <f t="shared" si="0"/>
        <v/>
      </c>
      <c r="D5" s="19" t="str">
        <f t="shared" si="1"/>
        <v>A</v>
      </c>
      <c r="H5" t="s">
        <v>71</v>
      </c>
      <c r="I5" t="s">
        <v>24</v>
      </c>
      <c r="J5" s="19" t="str">
        <f t="shared" si="2"/>
        <v>E</v>
      </c>
      <c r="K5" s="19" t="str">
        <f t="shared" si="3"/>
        <v/>
      </c>
      <c r="O5" t="s">
        <v>71</v>
      </c>
      <c r="P5" t="s">
        <v>21</v>
      </c>
      <c r="Q5" t="s">
        <v>67</v>
      </c>
      <c r="R5" t="s">
        <v>67</v>
      </c>
    </row>
    <row r="6" spans="1:18" x14ac:dyDescent="0.25">
      <c r="B6" t="s">
        <v>22</v>
      </c>
      <c r="C6" s="19" t="str">
        <f t="shared" si="0"/>
        <v/>
      </c>
      <c r="D6" s="19" t="str">
        <f t="shared" si="1"/>
        <v>B</v>
      </c>
      <c r="I6" t="s">
        <v>22</v>
      </c>
      <c r="J6" s="19"/>
      <c r="K6" s="19" t="str">
        <f t="shared" si="3"/>
        <v/>
      </c>
      <c r="O6" t="s">
        <v>20</v>
      </c>
      <c r="P6" t="s">
        <v>73</v>
      </c>
      <c r="Q6" t="s">
        <v>72</v>
      </c>
      <c r="R6" t="s">
        <v>67</v>
      </c>
    </row>
    <row r="7" spans="1:18" x14ac:dyDescent="0.25">
      <c r="B7" t="s">
        <v>23</v>
      </c>
      <c r="C7" s="19" t="str">
        <f t="shared" si="0"/>
        <v/>
      </c>
      <c r="D7" s="19"/>
      <c r="I7" t="s">
        <v>23</v>
      </c>
      <c r="J7" s="19"/>
      <c r="K7" s="19" t="str">
        <f t="shared" si="3"/>
        <v/>
      </c>
      <c r="O7" t="s">
        <v>74</v>
      </c>
      <c r="P7" t="s">
        <v>22</v>
      </c>
      <c r="Q7" t="s">
        <v>67</v>
      </c>
      <c r="R7" t="s">
        <v>67</v>
      </c>
    </row>
    <row r="10" spans="1:18" x14ac:dyDescent="0.25">
      <c r="A10" t="s">
        <v>24</v>
      </c>
      <c r="B10" t="s">
        <v>24</v>
      </c>
      <c r="C10" s="19" t="str">
        <f>IF(A10=B10,"Match","")</f>
        <v>Match</v>
      </c>
      <c r="D10" s="19" t="str">
        <f>IF(EXACT(A15,B15),"Match","")</f>
        <v/>
      </c>
    </row>
    <row r="11" spans="1:18" x14ac:dyDescent="0.25">
      <c r="A11" t="s">
        <v>22</v>
      </c>
      <c r="B11" t="s">
        <v>68</v>
      </c>
      <c r="C11" s="19" t="str">
        <f t="shared" ref="C11:C16" si="4">IF(A11=B11,"Match","")</f>
        <v/>
      </c>
      <c r="D11" s="19" t="str">
        <f t="shared" ref="D11:D16" si="5">IF(EXACT(A16,B16),"Match","")</f>
        <v/>
      </c>
    </row>
    <row r="12" spans="1:18" x14ac:dyDescent="0.25">
      <c r="A12" t="s">
        <v>23</v>
      </c>
      <c r="B12" t="s">
        <v>23</v>
      </c>
      <c r="C12" s="19" t="str">
        <f t="shared" si="4"/>
        <v>Match</v>
      </c>
      <c r="D12" s="19" t="str">
        <f t="shared" si="5"/>
        <v>Match</v>
      </c>
    </row>
    <row r="13" spans="1:18" x14ac:dyDescent="0.25">
      <c r="A13" t="s">
        <v>21</v>
      </c>
      <c r="B13" t="s">
        <v>70</v>
      </c>
      <c r="C13" s="19" t="str">
        <f t="shared" si="4"/>
        <v/>
      </c>
      <c r="D13" s="19" t="str">
        <f t="shared" si="5"/>
        <v>Match</v>
      </c>
    </row>
    <row r="14" spans="1:18" x14ac:dyDescent="0.25">
      <c r="A14" t="s">
        <v>71</v>
      </c>
      <c r="B14" t="s">
        <v>21</v>
      </c>
      <c r="C14" s="19" t="str">
        <f t="shared" si="4"/>
        <v/>
      </c>
      <c r="D14" s="19" t="str">
        <f t="shared" si="5"/>
        <v>Match</v>
      </c>
    </row>
    <row r="15" spans="1:18" x14ac:dyDescent="0.25">
      <c r="A15" t="s">
        <v>20</v>
      </c>
      <c r="B15" t="s">
        <v>73</v>
      </c>
      <c r="C15" s="19" t="str">
        <f t="shared" si="4"/>
        <v>Match</v>
      </c>
      <c r="D15" s="19" t="str">
        <f t="shared" si="5"/>
        <v>Match</v>
      </c>
    </row>
    <row r="16" spans="1:18" x14ac:dyDescent="0.25">
      <c r="A16" t="s">
        <v>74</v>
      </c>
      <c r="B16" t="s">
        <v>22</v>
      </c>
      <c r="C16" s="19" t="str">
        <f t="shared" si="4"/>
        <v/>
      </c>
      <c r="D16" s="19" t="str">
        <f t="shared" si="5"/>
        <v>Match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9"/>
  <sheetViews>
    <sheetView tabSelected="1" zoomScale="120" zoomScaleNormal="120" workbookViewId="0">
      <selection activeCell="J4" sqref="J4"/>
    </sheetView>
  </sheetViews>
  <sheetFormatPr defaultRowHeight="15" x14ac:dyDescent="0.25"/>
  <cols>
    <col min="1" max="1" width="6.7109375" customWidth="1"/>
    <col min="2" max="3" width="10.5703125" bestFit="1" customWidth="1"/>
    <col min="7" max="7" width="8.7109375" bestFit="1" customWidth="1"/>
    <col min="10" max="10" width="8.7109375" bestFit="1" customWidth="1"/>
    <col min="12" max="12" width="7.85546875" bestFit="1" customWidth="1"/>
    <col min="13" max="13" width="9.85546875" bestFit="1" customWidth="1"/>
    <col min="14" max="14" width="9.42578125" bestFit="1" customWidth="1"/>
    <col min="15" max="15" width="8.42578125" bestFit="1" customWidth="1"/>
    <col min="16" max="16" width="7.140625" bestFit="1" customWidth="1"/>
  </cols>
  <sheetData>
    <row r="1" spans="1:16" x14ac:dyDescent="0.25">
      <c r="A1" s="27" t="s">
        <v>0</v>
      </c>
      <c r="B1" s="27" t="s">
        <v>1</v>
      </c>
      <c r="C1" s="27" t="s">
        <v>2</v>
      </c>
      <c r="D1" s="27" t="s">
        <v>3</v>
      </c>
      <c r="F1" s="2"/>
      <c r="G1" s="2"/>
      <c r="I1" s="2" t="s">
        <v>0</v>
      </c>
      <c r="J1" s="2" t="s">
        <v>55</v>
      </c>
    </row>
    <row r="2" spans="1:16" x14ac:dyDescent="0.25">
      <c r="A2">
        <v>72</v>
      </c>
      <c r="B2" t="s">
        <v>4</v>
      </c>
      <c r="C2" t="s">
        <v>5</v>
      </c>
      <c r="D2" s="1">
        <v>64901</v>
      </c>
      <c r="F2" s="21" t="s">
        <v>0</v>
      </c>
      <c r="G2" s="21">
        <v>53</v>
      </c>
      <c r="I2">
        <v>104</v>
      </c>
      <c r="J2" t="e">
        <f>_xll.XLOOKUP(I2:I11,M6:P6,M8:P8)</f>
        <v>#VALUE!</v>
      </c>
    </row>
    <row r="3" spans="1:16" x14ac:dyDescent="0.25">
      <c r="A3">
        <v>66</v>
      </c>
      <c r="B3" t="s">
        <v>6</v>
      </c>
      <c r="C3" t="s">
        <v>7</v>
      </c>
      <c r="D3" s="1">
        <v>70855</v>
      </c>
      <c r="F3" s="21" t="s">
        <v>3</v>
      </c>
      <c r="G3" s="22">
        <f>_xll.XLOOKUP(G2,A2:A8,D2:D8)</f>
        <v>58339</v>
      </c>
      <c r="I3">
        <v>103</v>
      </c>
      <c r="J3" t="e">
        <f>_xll.XLOOKUP(I3:I12,M7:P7,M9:P9)</f>
        <v>#VALUE!</v>
      </c>
    </row>
    <row r="4" spans="1:16" x14ac:dyDescent="0.25">
      <c r="A4">
        <v>14</v>
      </c>
      <c r="B4" t="s">
        <v>8</v>
      </c>
      <c r="C4" t="s">
        <v>9</v>
      </c>
      <c r="D4" s="1">
        <v>188657</v>
      </c>
      <c r="F4" s="21"/>
      <c r="G4" s="21"/>
      <c r="I4">
        <v>104</v>
      </c>
      <c r="J4" t="e">
        <f>_xll.XLOOKUP(I4:I13,M8:P8,M10:P10)</f>
        <v>#VALUE!</v>
      </c>
    </row>
    <row r="5" spans="1:16" x14ac:dyDescent="0.25">
      <c r="A5">
        <v>30</v>
      </c>
      <c r="B5" t="s">
        <v>10</v>
      </c>
      <c r="C5" t="s">
        <v>11</v>
      </c>
      <c r="D5" s="1">
        <v>97566</v>
      </c>
      <c r="F5" s="21" t="s">
        <v>0</v>
      </c>
      <c r="G5" s="21">
        <v>28</v>
      </c>
      <c r="I5">
        <v>101</v>
      </c>
      <c r="J5" t="e">
        <f>_xll.XLOOKUP(I5:I14,M9:P9,M11:P11)</f>
        <v>#VALUE!</v>
      </c>
    </row>
    <row r="6" spans="1:16" x14ac:dyDescent="0.25">
      <c r="A6">
        <v>53</v>
      </c>
      <c r="B6" t="s">
        <v>12</v>
      </c>
      <c r="C6" t="s">
        <v>13</v>
      </c>
      <c r="D6" s="1">
        <v>58339</v>
      </c>
      <c r="F6" s="21" t="s">
        <v>3</v>
      </c>
      <c r="G6" s="21" t="e">
        <f>_xll.XLOOKUP(G5,A2:A8,D2:D8,"Not Fount")</f>
        <v>#VALUE!</v>
      </c>
      <c r="I6">
        <v>102</v>
      </c>
      <c r="J6" t="e">
        <f>_xll.XLOOKUP(I6:I15,M10:P10,M12:P12)</f>
        <v>#VALUE!</v>
      </c>
      <c r="L6" s="2" t="s">
        <v>0</v>
      </c>
      <c r="M6">
        <v>101</v>
      </c>
      <c r="N6">
        <v>102</v>
      </c>
      <c r="O6">
        <v>103</v>
      </c>
      <c r="P6">
        <v>104</v>
      </c>
    </row>
    <row r="7" spans="1:16" x14ac:dyDescent="0.25">
      <c r="A7">
        <v>56</v>
      </c>
      <c r="B7" t="s">
        <v>14</v>
      </c>
      <c r="C7" t="s">
        <v>15</v>
      </c>
      <c r="D7" s="1">
        <v>125180</v>
      </c>
      <c r="I7">
        <v>103</v>
      </c>
      <c r="J7" t="e">
        <f>_xll.XLOOKUP(I7:I16,M11:P11,M13:P13)</f>
        <v>#VALUE!</v>
      </c>
      <c r="L7" s="2" t="s">
        <v>58</v>
      </c>
      <c r="M7" t="s">
        <v>60</v>
      </c>
      <c r="N7" t="s">
        <v>62</v>
      </c>
      <c r="O7" t="s">
        <v>62</v>
      </c>
      <c r="P7" t="s">
        <v>63</v>
      </c>
    </row>
    <row r="8" spans="1:16" x14ac:dyDescent="0.25">
      <c r="A8">
        <v>79</v>
      </c>
      <c r="B8" t="s">
        <v>16</v>
      </c>
      <c r="C8" t="s">
        <v>17</v>
      </c>
      <c r="D8" s="1">
        <v>91632</v>
      </c>
      <c r="I8">
        <v>101</v>
      </c>
      <c r="J8" t="e">
        <f>_xll.XLOOKUP(I8:I17,M12:P12,M14:P14)</f>
        <v>#VALUE!</v>
      </c>
      <c r="L8" s="2" t="s">
        <v>55</v>
      </c>
      <c r="M8" t="s">
        <v>59</v>
      </c>
      <c r="N8" t="s">
        <v>61</v>
      </c>
      <c r="O8" t="s">
        <v>57</v>
      </c>
      <c r="P8" t="s">
        <v>56</v>
      </c>
    </row>
    <row r="9" spans="1:16" x14ac:dyDescent="0.25">
      <c r="I9">
        <v>104</v>
      </c>
      <c r="J9" t="e">
        <f>_xll.XLOOKUP(I9:I18,M13:P13,M15:P15)</f>
        <v>#VALUE!</v>
      </c>
    </row>
    <row r="10" spans="1:16" x14ac:dyDescent="0.25">
      <c r="A10" s="21" t="s">
        <v>0</v>
      </c>
      <c r="B10" s="21" t="s">
        <v>1</v>
      </c>
      <c r="C10" s="21" t="s">
        <v>2</v>
      </c>
      <c r="D10" s="21" t="s">
        <v>3</v>
      </c>
      <c r="I10">
        <v>101</v>
      </c>
      <c r="J10" t="e">
        <f>_xll.XLOOKUP(I10:I19,M14:P14,M16:P16)</f>
        <v>#VALUE!</v>
      </c>
    </row>
    <row r="11" spans="1:16" x14ac:dyDescent="0.25">
      <c r="A11">
        <v>66</v>
      </c>
      <c r="B11" t="str">
        <f>_xll.XLOOKUP(A11,A2:A8,B2:B8)</f>
        <v>James</v>
      </c>
      <c r="C11" t="str">
        <f>_xll.XLOOKUP(B11,B2:B8,C2:C8)</f>
        <v>Anderson</v>
      </c>
      <c r="D11">
        <f>_xll.XLOOKUP(C11,C2:C8,D2:D8)</f>
        <v>70855</v>
      </c>
      <c r="I11">
        <v>102</v>
      </c>
      <c r="J11" t="e">
        <f>_xll.XLOOKUP(I11:I20,M15:P15,M17:P17)</f>
        <v>#VALUE!</v>
      </c>
    </row>
    <row r="14" spans="1:16" x14ac:dyDescent="0.25">
      <c r="B14" s="26" t="s">
        <v>18</v>
      </c>
      <c r="C14" s="26" t="s">
        <v>19</v>
      </c>
    </row>
    <row r="15" spans="1:16" x14ac:dyDescent="0.25">
      <c r="B15">
        <v>0</v>
      </c>
      <c r="C15" t="s">
        <v>20</v>
      </c>
      <c r="E15" t="s">
        <v>18</v>
      </c>
      <c r="F15">
        <v>85</v>
      </c>
    </row>
    <row r="16" spans="1:16" x14ac:dyDescent="0.25">
      <c r="B16">
        <v>60</v>
      </c>
      <c r="C16" t="s">
        <v>21</v>
      </c>
      <c r="E16" t="s">
        <v>19</v>
      </c>
      <c r="F16" t="str">
        <f>_xll.XLOOKUP(F15,B15:B19,C15:C19,-1)</f>
        <v>B</v>
      </c>
    </row>
    <row r="17" spans="2:3" x14ac:dyDescent="0.25">
      <c r="B17">
        <v>70</v>
      </c>
      <c r="C17" t="s">
        <v>23</v>
      </c>
    </row>
    <row r="18" spans="2:3" x14ac:dyDescent="0.25">
      <c r="B18">
        <v>80</v>
      </c>
      <c r="C18" t="s">
        <v>22</v>
      </c>
    </row>
    <row r="19" spans="2:3" x14ac:dyDescent="0.25">
      <c r="B19">
        <v>90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Vlookup</vt:lpstr>
      <vt:lpstr>Tax Rates</vt:lpstr>
      <vt:lpstr>Index and Match</vt:lpstr>
      <vt:lpstr>Two-way Lookup</vt:lpstr>
      <vt:lpstr>Offset</vt:lpstr>
      <vt:lpstr>Case-sensitive Lookup</vt:lpstr>
      <vt:lpstr>Left Lookup</vt:lpstr>
      <vt:lpstr>Locate Maximum Value</vt:lpstr>
      <vt:lpstr>Two-column Lookup</vt:lpstr>
      <vt:lpstr>Closest Match</vt:lpstr>
      <vt:lpstr>Compare Two Columns</vt:lpstr>
      <vt:lpstr>Xlookup</vt:lpstr>
      <vt:lpstr>Apr</vt:lpstr>
      <vt:lpstr>Aug</vt:lpstr>
      <vt:lpstr>Chocolate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Rates</vt:lpstr>
      <vt:lpstr>Sep</vt:lpstr>
      <vt:lpstr>Strawberry</vt:lpstr>
      <vt:lpstr>Table1</vt:lpstr>
      <vt:lpstr>Table2</vt:lpstr>
      <vt:lpstr>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2023-02-27T09:04:05Z</dcterms:modified>
</cp:coreProperties>
</file>