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donlee/Desktop/"/>
    </mc:Choice>
  </mc:AlternateContent>
  <xr:revisionPtr revIDLastSave="0" documentId="8_{0C9C0FCC-91A7-3D40-A93B-D7953EFBE4C1}" xr6:coauthVersionLast="47" xr6:coauthVersionMax="47" xr10:uidLastSave="{00000000-0000-0000-0000-000000000000}"/>
  <bookViews>
    <workbookView xWindow="0" yWindow="880" windowWidth="41120" windowHeight="23800" xr2:uid="{00000000-000D-0000-FFFF-FFFF00000000}"/>
  </bookViews>
  <sheets>
    <sheet name="Sheet1" sheetId="2" r:id="rId1"/>
    <sheet name="Backend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7" i="2"/>
  <c r="D6" i="2"/>
  <c r="D5" i="2"/>
</calcChain>
</file>

<file path=xl/sharedStrings.xml><?xml version="1.0" encoding="utf-8"?>
<sst xmlns="http://schemas.openxmlformats.org/spreadsheetml/2006/main" count="143" uniqueCount="67">
  <si>
    <t>Date</t>
  </si>
  <si>
    <t>DigiZag</t>
  </si>
  <si>
    <t>Payment Status</t>
  </si>
  <si>
    <t>Booking Status</t>
  </si>
  <si>
    <t>Platform</t>
  </si>
  <si>
    <t>Transaction ID</t>
  </si>
  <si>
    <t>Category</t>
  </si>
  <si>
    <t>Cabin</t>
  </si>
  <si>
    <t>Coupon Code</t>
  </si>
  <si>
    <t>Itinerary Direction</t>
  </si>
  <si>
    <t>Flight Route</t>
  </si>
  <si>
    <t>Flight Route - Country</t>
  </si>
  <si>
    <t>Airline</t>
  </si>
  <si>
    <t>Hotel Chain</t>
  </si>
  <si>
    <t>Hotel Name</t>
  </si>
  <si>
    <t>Bookings - BE</t>
  </si>
  <si>
    <t>Revenue - BE (SAR)</t>
  </si>
  <si>
    <t>Passengers - BE</t>
  </si>
  <si>
    <t>Success</t>
  </si>
  <si>
    <t>Web</t>
  </si>
  <si>
    <t>Flight</t>
  </si>
  <si>
    <t>SAH</t>
  </si>
  <si>
    <t>OneWay</t>
  </si>
  <si>
    <t>Dammam - Cairo</t>
  </si>
  <si>
    <t>Saudi Arabia - Egypt</t>
  </si>
  <si>
    <t>Air Cairo</t>
  </si>
  <si>
    <t>61988433</t>
  </si>
  <si>
    <t>Dhaka - Mumbai</t>
  </si>
  <si>
    <t>Bangladesh - India</t>
  </si>
  <si>
    <t>Indigo</t>
  </si>
  <si>
    <t>61989730</t>
  </si>
  <si>
    <t>Nesma Airlines</t>
  </si>
  <si>
    <t>iOS</t>
  </si>
  <si>
    <t>61956318</t>
  </si>
  <si>
    <t>D20</t>
  </si>
  <si>
    <t>RoundTrip</t>
  </si>
  <si>
    <t>Riyadh - Madinah</t>
  </si>
  <si>
    <t>Saudi Arabia - Saudi Arabia</t>
  </si>
  <si>
    <t>Flyadeal</t>
  </si>
  <si>
    <t>Confirmed</t>
  </si>
  <si>
    <t>16790680</t>
  </si>
  <si>
    <t>Hotel</t>
  </si>
  <si>
    <t>فندق فوكو مكة المكرمة أحد الفنادق من مجموعة فنادق إنتركونتيننتال</t>
  </si>
  <si>
    <t>61848438</t>
  </si>
  <si>
    <t>Madinah - Cairo</t>
  </si>
  <si>
    <t>Flynas</t>
  </si>
  <si>
    <t>16784714</t>
  </si>
  <si>
    <t>فوكو بوابة جدة أحد الفنادق من مجموعة فنادق إنتركونتيننتال</t>
  </si>
  <si>
    <t>16779752</t>
  </si>
  <si>
    <t>كراون بلازا دبي الديرة، أحد الفنادق من مجموعة فنادق إنتركونتيننتال</t>
  </si>
  <si>
    <t>16738538</t>
  </si>
  <si>
    <t>فندق إم الدانة مكه من ميلينوم</t>
  </si>
  <si>
    <t>16745552</t>
  </si>
  <si>
    <t>MU</t>
  </si>
  <si>
    <t>61561110</t>
  </si>
  <si>
    <t>Assiut - Dammam</t>
  </si>
  <si>
    <t>Egypt - Saudi Arabia</t>
  </si>
  <si>
    <t>Domestic International</t>
  </si>
  <si>
    <t>Domestic</t>
  </si>
  <si>
    <t>International</t>
  </si>
  <si>
    <t>Row Labels</t>
  </si>
  <si>
    <t>(blank)</t>
  </si>
  <si>
    <t>Grand Total</t>
  </si>
  <si>
    <t>Sum of Bookings - BE</t>
  </si>
  <si>
    <t>Sum of Revenue - BE (SAR)</t>
  </si>
  <si>
    <t>(All)</t>
  </si>
  <si>
    <t>Commisson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</si>
</sst>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3" xfId="0" pivotButton="1" applyBorder="1"/>
    <xf numFmtId="0" fontId="0" fillId="0" borderId="3" xfId="0" applyBorder="1"/>
    <xf numFmtId="0" fontId="0" fillId="0" borderId="0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ackend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 Lee" refreshedDate="45902.694446759262" createdVersion="8" refreshedVersion="8" minRefreshableVersion="3" recordCount="1000" xr:uid="{FC8DB524-7CE2-B545-A0D1-AF9C7232C731}">
  <cacheSource type="worksheet">
    <worksheetSource ref="A1:S1048576" sheet="Backend"/>
  </cacheSource>
  <cacheFields count="19">
    <cacheField name="Date" numFmtId="0">
      <sharedItems containsNonDate="0" containsDate="1" containsString="0" containsBlank="1" minDate="2025-08-06T00:00:00" maxDate="2025-08-30T00:00:00"/>
    </cacheField>
    <cacheField name="DigiZag" numFmtId="0">
      <sharedItems containsBlank="1"/>
    </cacheField>
    <cacheField name="Payment Status" numFmtId="0">
      <sharedItems containsBlank="1" count="2">
        <s v="Success"/>
        <m/>
      </sharedItems>
    </cacheField>
    <cacheField name="Booking Status" numFmtId="0">
      <sharedItems containsBlank="1" count="2">
        <m/>
        <s v="Confirmed"/>
      </sharedItems>
    </cacheField>
    <cacheField name="Platform" numFmtId="0">
      <sharedItems containsBlank="1"/>
    </cacheField>
    <cacheField name="Transaction ID" numFmtId="0">
      <sharedItems containsBlank="1"/>
    </cacheField>
    <cacheField name="Category" numFmtId="0">
      <sharedItems containsBlank="1"/>
    </cacheField>
    <cacheField name="Cabin" numFmtId="0">
      <sharedItems containsNonDate="0" containsString="0" containsBlank="1"/>
    </cacheField>
    <cacheField name="Coupon Code" numFmtId="0">
      <sharedItems containsBlank="1"/>
    </cacheField>
    <cacheField name="Itinerary Direction" numFmtId="0">
      <sharedItems containsBlank="1"/>
    </cacheField>
    <cacheField name="Flight Route" numFmtId="0">
      <sharedItems containsBlank="1"/>
    </cacheField>
    <cacheField name="Flight Route - Country" numFmtId="0">
      <sharedItems containsBlank="1"/>
    </cacheField>
    <cacheField name="Airline" numFmtId="0">
      <sharedItems containsBlank="1"/>
    </cacheField>
    <cacheField name="Hotel Chain" numFmtId="0">
      <sharedItems containsBlank="1"/>
    </cacheField>
    <cacheField name="Domestic International" numFmtId="0">
      <sharedItems containsBlank="1" count="4">
        <s v="International"/>
        <s v="Domestic"/>
        <s v="Hotel"/>
        <m/>
      </sharedItems>
    </cacheField>
    <cacheField name="Hotel Name" numFmtId="0">
      <sharedItems containsBlank="1"/>
    </cacheField>
    <cacheField name="Bookings - BE" numFmtId="0">
      <sharedItems containsString="0" containsBlank="1" containsNumber="1" containsInteger="1" minValue="1" maxValue="1"/>
    </cacheField>
    <cacheField name="Revenue - BE (SAR)" numFmtId="0">
      <sharedItems containsString="0" containsBlank="1" containsNumber="1" minValue="0.63" maxValue="2765"/>
    </cacheField>
    <cacheField name="Passengers - BE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5-08-29T00:00:00"/>
    <s v="DigiZag"/>
    <x v="0"/>
    <x v="0"/>
    <s v="Web"/>
    <s v="61988433"/>
    <s v="Flight"/>
    <m/>
    <s v="SAH"/>
    <s v="OneWay"/>
    <s v="Dhaka - Mumbai"/>
    <s v="Bangladesh - India"/>
    <s v="Indigo"/>
    <m/>
    <x v="0"/>
    <m/>
    <n v="1"/>
    <n v="2765"/>
    <n v="1"/>
  </r>
  <r>
    <d v="2025-08-29T00:00:00"/>
    <s v="DigiZag"/>
    <x v="0"/>
    <x v="0"/>
    <s v="Web"/>
    <s v="61989730"/>
    <s v="Flight"/>
    <m/>
    <s v="SAH"/>
    <s v="OneWay"/>
    <s v="Dammam - Cairo"/>
    <s v="Saudi Arabia - Egypt"/>
    <s v="Nesma Airlines"/>
    <m/>
    <x v="0"/>
    <m/>
    <n v="1"/>
    <n v="1443"/>
    <n v="5"/>
  </r>
  <r>
    <d v="2025-08-27T00:00:00"/>
    <s v="DigiZag"/>
    <x v="0"/>
    <x v="0"/>
    <s v="iOS"/>
    <s v="61956318"/>
    <s v="Flight"/>
    <m/>
    <s v="D20"/>
    <s v="RoundTrip"/>
    <s v="Riyadh - Madinah"/>
    <s v="Saudi Arabia - Saudi Arabia"/>
    <s v="Flyadeal"/>
    <m/>
    <x v="1"/>
    <m/>
    <n v="1"/>
    <n v="694"/>
    <n v="1"/>
  </r>
  <r>
    <d v="2025-08-22T00:00:00"/>
    <s v="DigiZag"/>
    <x v="0"/>
    <x v="1"/>
    <s v="iOS"/>
    <s v="16790680"/>
    <s v="Hotel"/>
    <m/>
    <s v="D20"/>
    <m/>
    <s v="Hotel"/>
    <s v="Hotel"/>
    <m/>
    <m/>
    <x v="2"/>
    <s v="فندق فوكو مكة المكرمة أحد الفنادق من مجموعة فنادق إنتركونتيننتال"/>
    <n v="1"/>
    <n v="478.3"/>
    <n v="2"/>
  </r>
  <r>
    <d v="2025-08-21T00:00:00"/>
    <s v="DigiZag"/>
    <x v="0"/>
    <x v="0"/>
    <s v="Web"/>
    <s v="61848438"/>
    <s v="Flight"/>
    <m/>
    <s v="SAH"/>
    <s v="OneWay"/>
    <s v="Madinah - Cairo"/>
    <s v="Saudi Arabia - Egypt"/>
    <s v="Flynas"/>
    <m/>
    <x v="0"/>
    <m/>
    <n v="1"/>
    <n v="384"/>
    <n v="1"/>
  </r>
  <r>
    <d v="2025-08-20T00:00:00"/>
    <s v="DigiZag"/>
    <x v="0"/>
    <x v="1"/>
    <s v="iOS"/>
    <s v="16784714"/>
    <s v="Hotel"/>
    <m/>
    <s v="D20"/>
    <m/>
    <s v="Hotel"/>
    <s v="Hotel"/>
    <m/>
    <m/>
    <x v="2"/>
    <s v="فوكو بوابة جدة أحد الفنادق من مجموعة فنادق إنتركونتيننتال"/>
    <n v="1"/>
    <n v="1128.48"/>
    <n v="2"/>
  </r>
  <r>
    <d v="2025-08-19T00:00:00"/>
    <s v="DigiZag"/>
    <x v="0"/>
    <x v="1"/>
    <s v="iOS"/>
    <s v="16779752"/>
    <s v="Hotel"/>
    <m/>
    <s v="D20"/>
    <m/>
    <s v="Hotel"/>
    <s v="Hotel"/>
    <m/>
    <m/>
    <x v="2"/>
    <s v="كراون بلازا دبي الديرة، أحد الفنادق من مجموعة فنادق إنتركونتيننتال"/>
    <n v="1"/>
    <n v="0.63"/>
    <n v="2"/>
  </r>
  <r>
    <d v="2025-08-15T00:00:00"/>
    <s v="DigiZag"/>
    <x v="0"/>
    <x v="1"/>
    <s v="iOS"/>
    <s v="16738538"/>
    <s v="Hotel"/>
    <m/>
    <s v="D20"/>
    <m/>
    <s v="Hotel"/>
    <s v="Hotel"/>
    <m/>
    <m/>
    <x v="2"/>
    <s v="فندق إم الدانة مكه من ميلينوم"/>
    <n v="1"/>
    <n v="16.46"/>
    <n v="1"/>
  </r>
  <r>
    <d v="2025-08-15T00:00:00"/>
    <s v="DigiZag"/>
    <x v="0"/>
    <x v="1"/>
    <s v="iOS"/>
    <s v="16745552"/>
    <s v="Hotel"/>
    <m/>
    <s v="D20"/>
    <m/>
    <s v="Hotel"/>
    <s v="Hotel"/>
    <m/>
    <s v="MU"/>
    <x v="2"/>
    <s v="فندق إم الدانة مكه من ميلينوم"/>
    <n v="1"/>
    <n v="18.02"/>
    <n v="3"/>
  </r>
  <r>
    <d v="2025-08-06T00:00:00"/>
    <s v="DigiZag"/>
    <x v="0"/>
    <x v="0"/>
    <s v="Web"/>
    <s v="61561110"/>
    <s v="Flight"/>
    <m/>
    <s v="SAH"/>
    <s v="OneWay"/>
    <s v="Assiut - Dammam"/>
    <s v="Egypt - Saudi Arabia"/>
    <s v="Air Cairo"/>
    <m/>
    <x v="0"/>
    <m/>
    <n v="1"/>
    <n v="557"/>
    <n v="1"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  <r>
    <m/>
    <m/>
    <x v="1"/>
    <x v="0"/>
    <m/>
    <m/>
    <m/>
    <m/>
    <m/>
    <m/>
    <m/>
    <m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91632-C677-8844-9B64-4C1BEADC7D6D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9" firstHeaderRow="0" firstDataRow="1" firstDataCol="1" rowPageCount="2" colPageCount="1"/>
  <pivotFields count="19"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/>
    <pivotField dataField="1"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Sum of Bookings - BE" fld="16" baseField="0" baseItem="0"/>
    <dataField name="Sum of Revenue - BE (SAR)" fld="17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41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27" xr3:uid="{7610819D-49A1-0A4C-ACD8-E6E8E9B492EC}" name="Column27" dataDxfId="0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Backen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ECE6-3CD1-8C44-9C9F-4B671CFF48EF}">
  <dimension ref="A1:D9"/>
  <sheetViews>
    <sheetView tabSelected="1" workbookViewId="0">
      <selection activeCell="D21" sqref="D21"/>
    </sheetView>
  </sheetViews>
  <sheetFormatPr baseColWidth="10" defaultRowHeight="13" x14ac:dyDescent="0.15"/>
  <cols>
    <col min="1" max="1" width="13.5" bestFit="1" customWidth="1"/>
    <col min="2" max="2" width="18.33203125" bestFit="1" customWidth="1"/>
    <col min="3" max="3" width="23.33203125" bestFit="1" customWidth="1"/>
  </cols>
  <sheetData>
    <row r="1" spans="1:4" x14ac:dyDescent="0.15">
      <c r="A1" s="17" t="s">
        <v>2</v>
      </c>
      <c r="B1" s="18" t="s">
        <v>65</v>
      </c>
    </row>
    <row r="2" spans="1:4" x14ac:dyDescent="0.15">
      <c r="A2" s="17" t="s">
        <v>3</v>
      </c>
      <c r="B2" s="18" t="s">
        <v>65</v>
      </c>
    </row>
    <row r="4" spans="1:4" x14ac:dyDescent="0.15">
      <c r="A4" s="6" t="s">
        <v>60</v>
      </c>
      <c r="B4" s="5" t="s">
        <v>63</v>
      </c>
      <c r="C4" s="10" t="s">
        <v>64</v>
      </c>
      <c r="D4" s="19" t="s">
        <v>66</v>
      </c>
    </row>
    <row r="5" spans="1:4" x14ac:dyDescent="0.15">
      <c r="A5" s="7" t="s">
        <v>58</v>
      </c>
      <c r="B5" s="11">
        <v>1</v>
      </c>
      <c r="C5" s="12">
        <v>694</v>
      </c>
      <c r="D5">
        <f>GETPIVOTDATA("Sum of Revenue - BE (SAR)",$A$4,"Domestic International","Domestic")*0.01</f>
        <v>6.94</v>
      </c>
    </row>
    <row r="6" spans="1:4" x14ac:dyDescent="0.15">
      <c r="A6" s="8" t="s">
        <v>41</v>
      </c>
      <c r="B6" s="13">
        <v>5</v>
      </c>
      <c r="C6" s="14">
        <v>1641.89</v>
      </c>
      <c r="D6">
        <f>GETPIVOTDATA("Sum of Revenue - BE (SAR)",$A$4,"Domestic International","Hotel")*0.05</f>
        <v>82.094500000000011</v>
      </c>
    </row>
    <row r="7" spans="1:4" x14ac:dyDescent="0.15">
      <c r="A7" s="8" t="s">
        <v>59</v>
      </c>
      <c r="B7" s="13">
        <v>4</v>
      </c>
      <c r="C7" s="14">
        <v>5149</v>
      </c>
      <c r="D7">
        <f>GETPIVOTDATA("Sum of Revenue - BE (SAR)",$A$4,"Domestic International","International")*0.02</f>
        <v>102.98</v>
      </c>
    </row>
    <row r="8" spans="1:4" x14ac:dyDescent="0.15">
      <c r="A8" s="8" t="s">
        <v>61</v>
      </c>
      <c r="B8" s="13"/>
      <c r="C8" s="14"/>
    </row>
    <row r="9" spans="1:4" x14ac:dyDescent="0.15">
      <c r="A9" s="9" t="s">
        <v>62</v>
      </c>
      <c r="B9" s="15">
        <v>10</v>
      </c>
      <c r="C9" s="16">
        <v>7484.89</v>
      </c>
      <c r="D9">
        <f>SUM(D5:D7)</f>
        <v>192.0145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8565E"/>
    <outlinePr summaryBelow="0" summaryRight="0"/>
  </sheetPr>
  <dimension ref="A1:AA41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2.6640625" defaultRowHeight="15.75" customHeight="1" x14ac:dyDescent="0.15"/>
  <cols>
    <col min="1" max="1" width="10.1640625" bestFit="1" customWidth="1"/>
    <col min="2" max="2" width="7.33203125" bestFit="1" customWidth="1"/>
    <col min="3" max="3" width="14" bestFit="1" customWidth="1"/>
    <col min="4" max="4" width="13.5" bestFit="1" customWidth="1"/>
    <col min="5" max="5" width="8" bestFit="1" customWidth="1"/>
    <col min="6" max="6" width="13" bestFit="1" customWidth="1"/>
    <col min="7" max="7" width="8.5" bestFit="1" customWidth="1"/>
    <col min="8" max="8" width="5.83203125" bestFit="1" customWidth="1"/>
    <col min="9" max="9" width="12" bestFit="1" customWidth="1"/>
    <col min="10" max="10" width="15.83203125" bestFit="1" customWidth="1"/>
    <col min="11" max="11" width="14.6640625" bestFit="1" customWidth="1"/>
    <col min="12" max="12" width="23" bestFit="1" customWidth="1"/>
    <col min="13" max="13" width="12.5" bestFit="1" customWidth="1"/>
    <col min="14" max="14" width="10.5" bestFit="1" customWidth="1"/>
    <col min="15" max="15" width="19.6640625" bestFit="1" customWidth="1"/>
    <col min="16" max="16" width="37.33203125" bestFit="1" customWidth="1"/>
    <col min="17" max="17" width="12.6640625" bestFit="1" customWidth="1"/>
    <col min="18" max="18" width="17.33203125" bestFit="1" customWidth="1"/>
    <col min="19" max="19" width="14.83203125" bestFit="1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57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2">
        <v>45898</v>
      </c>
      <c r="B2" s="3" t="s">
        <v>1</v>
      </c>
      <c r="C2" s="3" t="s">
        <v>18</v>
      </c>
      <c r="D2" s="3"/>
      <c r="E2" s="3" t="s">
        <v>19</v>
      </c>
      <c r="F2" s="4" t="s">
        <v>26</v>
      </c>
      <c r="G2" s="3" t="s">
        <v>20</v>
      </c>
      <c r="H2" s="3"/>
      <c r="I2" s="3" t="s">
        <v>21</v>
      </c>
      <c r="J2" s="3" t="s">
        <v>22</v>
      </c>
      <c r="K2" s="3" t="s">
        <v>27</v>
      </c>
      <c r="L2" s="3" t="s">
        <v>28</v>
      </c>
      <c r="M2" s="3" t="s">
        <v>29</v>
      </c>
      <c r="N2" s="3"/>
      <c r="O2" s="3" t="s">
        <v>59</v>
      </c>
      <c r="P2" s="3"/>
      <c r="Q2" s="3">
        <v>1</v>
      </c>
      <c r="R2" s="3">
        <v>2765</v>
      </c>
      <c r="S2" s="3">
        <v>1</v>
      </c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>
        <v>45898</v>
      </c>
      <c r="B3" s="3" t="s">
        <v>1</v>
      </c>
      <c r="C3" s="3" t="s">
        <v>18</v>
      </c>
      <c r="D3" s="3"/>
      <c r="E3" s="3" t="s">
        <v>19</v>
      </c>
      <c r="F3" s="4" t="s">
        <v>30</v>
      </c>
      <c r="G3" s="3" t="s">
        <v>20</v>
      </c>
      <c r="H3" s="3"/>
      <c r="I3" s="3" t="s">
        <v>21</v>
      </c>
      <c r="J3" s="3" t="s">
        <v>22</v>
      </c>
      <c r="K3" s="3" t="s">
        <v>23</v>
      </c>
      <c r="L3" s="3" t="s">
        <v>24</v>
      </c>
      <c r="M3" s="3" t="s">
        <v>31</v>
      </c>
      <c r="N3" s="3"/>
      <c r="O3" s="3" t="s">
        <v>59</v>
      </c>
      <c r="P3" s="3"/>
      <c r="Q3" s="3">
        <v>1</v>
      </c>
      <c r="R3" s="3">
        <v>1443</v>
      </c>
      <c r="S3" s="3">
        <v>5</v>
      </c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>
        <v>45896</v>
      </c>
      <c r="B4" s="3" t="s">
        <v>1</v>
      </c>
      <c r="C4" s="3" t="s">
        <v>18</v>
      </c>
      <c r="D4" s="3"/>
      <c r="E4" s="3" t="s">
        <v>32</v>
      </c>
      <c r="F4" s="4" t="s">
        <v>33</v>
      </c>
      <c r="G4" s="3" t="s">
        <v>20</v>
      </c>
      <c r="H4" s="3"/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/>
      <c r="O4" s="3" t="s">
        <v>58</v>
      </c>
      <c r="P4" s="3"/>
      <c r="Q4" s="3">
        <v>1</v>
      </c>
      <c r="R4" s="3">
        <v>694</v>
      </c>
      <c r="S4" s="3">
        <v>1</v>
      </c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>
        <v>45891</v>
      </c>
      <c r="B5" s="3" t="s">
        <v>1</v>
      </c>
      <c r="C5" s="3" t="s">
        <v>18</v>
      </c>
      <c r="D5" s="3" t="s">
        <v>39</v>
      </c>
      <c r="E5" s="3" t="s">
        <v>32</v>
      </c>
      <c r="F5" s="4" t="s">
        <v>40</v>
      </c>
      <c r="G5" s="3" t="s">
        <v>41</v>
      </c>
      <c r="H5" s="3"/>
      <c r="I5" s="3" t="s">
        <v>34</v>
      </c>
      <c r="J5" s="3"/>
      <c r="K5" s="3" t="s">
        <v>41</v>
      </c>
      <c r="L5" s="3" t="s">
        <v>41</v>
      </c>
      <c r="M5" s="3"/>
      <c r="N5" s="3"/>
      <c r="O5" s="3" t="s">
        <v>41</v>
      </c>
      <c r="P5" s="3" t="s">
        <v>42</v>
      </c>
      <c r="Q5" s="3">
        <v>1</v>
      </c>
      <c r="R5" s="3">
        <v>478.3</v>
      </c>
      <c r="S5" s="3">
        <v>2</v>
      </c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>
        <v>45890</v>
      </c>
      <c r="B6" s="3" t="s">
        <v>1</v>
      </c>
      <c r="C6" s="3" t="s">
        <v>18</v>
      </c>
      <c r="D6" s="3"/>
      <c r="E6" s="3" t="s">
        <v>19</v>
      </c>
      <c r="F6" s="4" t="s">
        <v>43</v>
      </c>
      <c r="G6" s="3" t="s">
        <v>20</v>
      </c>
      <c r="H6" s="3"/>
      <c r="I6" s="3" t="s">
        <v>21</v>
      </c>
      <c r="J6" s="3" t="s">
        <v>22</v>
      </c>
      <c r="K6" s="3" t="s">
        <v>44</v>
      </c>
      <c r="L6" s="3" t="s">
        <v>24</v>
      </c>
      <c r="M6" s="3" t="s">
        <v>45</v>
      </c>
      <c r="N6" s="3"/>
      <c r="O6" s="3" t="s">
        <v>59</v>
      </c>
      <c r="P6" s="3"/>
      <c r="Q6" s="3">
        <v>1</v>
      </c>
      <c r="R6" s="3">
        <v>384</v>
      </c>
      <c r="S6" s="3">
        <v>1</v>
      </c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>
        <v>45889</v>
      </c>
      <c r="B7" s="3" t="s">
        <v>1</v>
      </c>
      <c r="C7" s="3" t="s">
        <v>18</v>
      </c>
      <c r="D7" s="3" t="s">
        <v>39</v>
      </c>
      <c r="E7" s="3" t="s">
        <v>32</v>
      </c>
      <c r="F7" s="4" t="s">
        <v>46</v>
      </c>
      <c r="G7" s="3" t="s">
        <v>41</v>
      </c>
      <c r="H7" s="3"/>
      <c r="I7" s="3" t="s">
        <v>34</v>
      </c>
      <c r="J7" s="3"/>
      <c r="K7" s="3" t="s">
        <v>41</v>
      </c>
      <c r="L7" s="3" t="s">
        <v>41</v>
      </c>
      <c r="M7" s="3"/>
      <c r="N7" s="3"/>
      <c r="O7" s="3" t="s">
        <v>41</v>
      </c>
      <c r="P7" s="3" t="s">
        <v>47</v>
      </c>
      <c r="Q7" s="3">
        <v>1</v>
      </c>
      <c r="R7" s="3">
        <v>1128.48</v>
      </c>
      <c r="S7" s="3">
        <v>2</v>
      </c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>
        <v>45888</v>
      </c>
      <c r="B8" s="3" t="s">
        <v>1</v>
      </c>
      <c r="C8" s="3" t="s">
        <v>18</v>
      </c>
      <c r="D8" s="3" t="s">
        <v>39</v>
      </c>
      <c r="E8" s="3" t="s">
        <v>32</v>
      </c>
      <c r="F8" s="4" t="s">
        <v>48</v>
      </c>
      <c r="G8" s="3" t="s">
        <v>41</v>
      </c>
      <c r="H8" s="3"/>
      <c r="I8" s="3" t="s">
        <v>34</v>
      </c>
      <c r="J8" s="3"/>
      <c r="K8" s="3" t="s">
        <v>41</v>
      </c>
      <c r="L8" s="3" t="s">
        <v>41</v>
      </c>
      <c r="M8" s="3"/>
      <c r="N8" s="3"/>
      <c r="O8" s="3" t="s">
        <v>41</v>
      </c>
      <c r="P8" s="3" t="s">
        <v>49</v>
      </c>
      <c r="Q8" s="3">
        <v>1</v>
      </c>
      <c r="R8" s="3">
        <v>0.63</v>
      </c>
      <c r="S8" s="3">
        <v>2</v>
      </c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>
        <v>45884</v>
      </c>
      <c r="B9" s="3" t="s">
        <v>1</v>
      </c>
      <c r="C9" s="3" t="s">
        <v>18</v>
      </c>
      <c r="D9" s="3" t="s">
        <v>39</v>
      </c>
      <c r="E9" s="3" t="s">
        <v>32</v>
      </c>
      <c r="F9" s="4" t="s">
        <v>50</v>
      </c>
      <c r="G9" s="3" t="s">
        <v>41</v>
      </c>
      <c r="H9" s="3"/>
      <c r="I9" s="3" t="s">
        <v>34</v>
      </c>
      <c r="J9" s="3"/>
      <c r="K9" s="3" t="s">
        <v>41</v>
      </c>
      <c r="L9" s="3" t="s">
        <v>41</v>
      </c>
      <c r="M9" s="3"/>
      <c r="N9" s="3"/>
      <c r="O9" s="3" t="s">
        <v>41</v>
      </c>
      <c r="P9" s="3" t="s">
        <v>51</v>
      </c>
      <c r="Q9" s="3">
        <v>1</v>
      </c>
      <c r="R9" s="3">
        <v>16.46</v>
      </c>
      <c r="S9" s="3">
        <v>1</v>
      </c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>
        <v>45884</v>
      </c>
      <c r="B10" s="3" t="s">
        <v>1</v>
      </c>
      <c r="C10" s="3" t="s">
        <v>18</v>
      </c>
      <c r="D10" s="3" t="s">
        <v>39</v>
      </c>
      <c r="E10" s="3" t="s">
        <v>32</v>
      </c>
      <c r="F10" s="4" t="s">
        <v>52</v>
      </c>
      <c r="G10" s="3" t="s">
        <v>41</v>
      </c>
      <c r="H10" s="3"/>
      <c r="I10" s="3" t="s">
        <v>34</v>
      </c>
      <c r="J10" s="3"/>
      <c r="K10" s="3" t="s">
        <v>41</v>
      </c>
      <c r="L10" s="3" t="s">
        <v>41</v>
      </c>
      <c r="M10" s="3"/>
      <c r="N10" s="3" t="s">
        <v>53</v>
      </c>
      <c r="O10" s="3" t="s">
        <v>41</v>
      </c>
      <c r="P10" s="3" t="s">
        <v>51</v>
      </c>
      <c r="Q10" s="3">
        <v>1</v>
      </c>
      <c r="R10" s="3">
        <v>18.02</v>
      </c>
      <c r="S10" s="3">
        <v>3</v>
      </c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>
        <v>45875</v>
      </c>
      <c r="B11" s="3" t="s">
        <v>1</v>
      </c>
      <c r="C11" s="3" t="s">
        <v>18</v>
      </c>
      <c r="D11" s="3"/>
      <c r="E11" s="3" t="s">
        <v>19</v>
      </c>
      <c r="F11" s="4" t="s">
        <v>54</v>
      </c>
      <c r="G11" s="3" t="s">
        <v>20</v>
      </c>
      <c r="H11" s="3"/>
      <c r="I11" s="3" t="s">
        <v>21</v>
      </c>
      <c r="J11" s="3" t="s">
        <v>22</v>
      </c>
      <c r="K11" s="3" t="s">
        <v>55</v>
      </c>
      <c r="L11" s="3" t="s">
        <v>56</v>
      </c>
      <c r="M11" s="3" t="s">
        <v>25</v>
      </c>
      <c r="N11" s="3"/>
      <c r="O11" s="3" t="s">
        <v>59</v>
      </c>
      <c r="P11" s="3"/>
      <c r="Q11" s="3">
        <v>1</v>
      </c>
      <c r="R11" s="3">
        <v>557</v>
      </c>
      <c r="S11" s="3">
        <v>1</v>
      </c>
      <c r="T11" s="3"/>
      <c r="U11" s="3"/>
      <c r="V11" s="3"/>
      <c r="W11" s="3"/>
      <c r="X11" s="3"/>
      <c r="Y11" s="3"/>
      <c r="Z11" s="3"/>
      <c r="AA11" s="3"/>
    </row>
    <row r="12" spans="1:27" ht="13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Donghyuk Lee</cp:lastModifiedBy>
  <dcterms:created xsi:type="dcterms:W3CDTF">2025-09-02T12:44:53Z</dcterms:created>
  <dcterms:modified xsi:type="dcterms:W3CDTF">2025-09-02T12:44:53Z</dcterms:modified>
</cp:coreProperties>
</file>