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codeName="ThisWorkbook"/>
  <mc:AlternateContent xmlns:mc="http://schemas.openxmlformats.org/markup-compatibility/2006">
    <mc:Choice Requires="x15">
      <x15ac:absPath xmlns:x15ac="http://schemas.microsoft.com/office/spreadsheetml/2010/11/ac" url="C:\Users\erdevine\Desktop\"/>
    </mc:Choice>
  </mc:AlternateContent>
  <xr:revisionPtr revIDLastSave="0" documentId="11_308C8C63A61C31CF2829957E03A01F2AA421637A" xr6:coauthVersionLast="47" xr6:coauthVersionMax="47" xr10:uidLastSave="{00000000-0000-0000-0000-000000000000}"/>
  <bookViews>
    <workbookView xWindow="0" yWindow="780" windowWidth="30240" windowHeight="17805" tabRatio="718" xr2:uid="{00000000-000D-0000-FFFF-FFFF00000000}"/>
  </bookViews>
  <sheets>
    <sheet name="Calculator" sheetId="1" r:id="rId1"/>
    <sheet name="Input" sheetId="4" state="hidden" r:id="rId2"/>
    <sheet name="P1 Chart" sheetId="55643" r:id="rId3"/>
    <sheet name="Eligibility" sheetId="3" r:id="rId4"/>
    <sheet name="Dup Calc" sheetId="55641" r:id="rId5"/>
    <sheet name="Dup P1 Chart" sheetId="55644" r:id="rId6"/>
    <sheet name="Mixed Drink Calc" sheetId="55642" r:id="rId7"/>
    <sheet name="Tracking sheet" sheetId="11" state="hidden" r:id="rId8"/>
    <sheet name="CRF and Validation" sheetId="55647" r:id="rId9"/>
    <sheet name="EXPORT" sheetId="55649" r:id="rId10"/>
    <sheet name="Pre-screen" sheetId="6" state="hidden" r:id="rId11"/>
    <sheet name="Screen" sheetId="7" state="hidden" r:id="rId12"/>
    <sheet name="Timeline Tracking" sheetId="8" state="hidden" r:id="rId13"/>
    <sheet name="SD WK 1-4" sheetId="9" state="hidden" r:id="rId14"/>
    <sheet name="SD WK 5-8" sheetId="10" state="hidden" r:id="rId15"/>
    <sheet name="SD WK 9-12" sheetId="5" state="hidden" r:id="rId16"/>
    <sheet name="SD WK 13-16" sheetId="55645" state="hidden" r:id="rId17"/>
    <sheet name="SD WK 17" sheetId="55646" state="hidden" r:id="rId18"/>
    <sheet name="Print for data entry" sheetId="55640" state="hidden" r:id="rId19"/>
  </sheets>
  <definedNames>
    <definedName name="_xlnm.Print_Area" localSheetId="0">Calculator!$132:$158</definedName>
    <definedName name="_xlnm.Print_Area" localSheetId="8">'CRF and Validation'!$A$1:$I$126</definedName>
    <definedName name="_xlnm.Print_Area" localSheetId="3">Eligibility!$B$1:$F$38</definedName>
    <definedName name="_xlnm.Print_Area" localSheetId="1">Input!$A$1:$H$93</definedName>
    <definedName name="_xlnm.Print_Area" localSheetId="12">'Timeline Tracking'!$B$7:$M$69</definedName>
    <definedName name="_xlnm.Print_Area" localSheetId="7">'Tracking sheet'!$A$1:$L$64</definedName>
    <definedName name="_xlnm.Print_Titles" localSheetId="0">Calculator!$2:$8</definedName>
    <definedName name="_xlnm.Print_Titles" localSheetId="1">Input!$1:$2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4" i="55649" l="1"/>
  <c r="B126" i="55647"/>
  <c r="BV135" i="55641"/>
  <c r="BW135" i="55641"/>
  <c r="BX135" i="55641"/>
  <c r="BY135" i="55641"/>
  <c r="BZ135" i="55641"/>
  <c r="CA135" i="1"/>
  <c r="CB135" i="1"/>
  <c r="CC135" i="1"/>
  <c r="CD135" i="1"/>
  <c r="CE135" i="1"/>
  <c r="CF135" i="1" l="1"/>
  <c r="T135" i="1" s="1"/>
  <c r="CA135" i="55641"/>
  <c r="T135" i="55641" s="1"/>
  <c r="U135" i="55641" s="1"/>
  <c r="W135" i="55641" s="1"/>
  <c r="D124" i="55649"/>
  <c r="B121" i="55649"/>
  <c r="B122" i="55649"/>
  <c r="B123" i="55649"/>
  <c r="B94" i="55649"/>
  <c r="B95" i="55649"/>
  <c r="B96" i="55649"/>
  <c r="B97" i="55649"/>
  <c r="B98" i="55649"/>
  <c r="B99" i="55649"/>
  <c r="B100" i="55649"/>
  <c r="B101" i="55649"/>
  <c r="B102" i="55649"/>
  <c r="B103" i="55649"/>
  <c r="B104" i="55649"/>
  <c r="B105" i="55649"/>
  <c r="B106" i="55649"/>
  <c r="B107" i="55649"/>
  <c r="B108" i="55649"/>
  <c r="B109" i="55649"/>
  <c r="B110" i="55649"/>
  <c r="B111" i="55649"/>
  <c r="B112" i="55649"/>
  <c r="B113" i="55649"/>
  <c r="B114" i="55649"/>
  <c r="B115" i="55649"/>
  <c r="B116" i="55649"/>
  <c r="B117" i="55649"/>
  <c r="B118" i="55649"/>
  <c r="B119" i="55649"/>
  <c r="B120" i="55649"/>
  <c r="B117" i="55647"/>
  <c r="B118" i="55647"/>
  <c r="B119" i="55647"/>
  <c r="B120" i="55647"/>
  <c r="B121" i="55647"/>
  <c r="B122" i="55647"/>
  <c r="B123" i="55647"/>
  <c r="B124" i="55647"/>
  <c r="B125" i="55647"/>
  <c r="B114" i="55647"/>
  <c r="B115" i="55647"/>
  <c r="B116" i="55647"/>
  <c r="F85" i="55647"/>
  <c r="F86" i="55647"/>
  <c r="F87" i="55647"/>
  <c r="F88" i="55647"/>
  <c r="F89" i="55647"/>
  <c r="F90" i="55647"/>
  <c r="F91" i="55647"/>
  <c r="F92" i="55647"/>
  <c r="F93" i="55647"/>
  <c r="F94" i="55647"/>
  <c r="F95" i="55647"/>
  <c r="F96" i="55647"/>
  <c r="F97" i="55647"/>
  <c r="F98" i="55647"/>
  <c r="F99" i="55647"/>
  <c r="F100" i="55647"/>
  <c r="F101" i="55647"/>
  <c r="F102" i="55647"/>
  <c r="F59" i="55647"/>
  <c r="F112" i="55647" s="1"/>
  <c r="F58" i="55647"/>
  <c r="F111" i="55647" s="1"/>
  <c r="F57" i="55647"/>
  <c r="F110" i="55647" s="1"/>
  <c r="B58" i="55647"/>
  <c r="B111" i="55647" s="1"/>
  <c r="B57" i="55647"/>
  <c r="B110" i="55647" s="1"/>
  <c r="BV105" i="55641"/>
  <c r="BW105" i="55641"/>
  <c r="BX105" i="55641"/>
  <c r="BY105" i="55641"/>
  <c r="BZ105" i="55641"/>
  <c r="BV106" i="55641"/>
  <c r="BW106" i="55641"/>
  <c r="BX106" i="55641"/>
  <c r="BY106" i="55641"/>
  <c r="BZ106" i="55641"/>
  <c r="BV107" i="55641"/>
  <c r="BW107" i="55641"/>
  <c r="BX107" i="55641"/>
  <c r="BY107" i="55641"/>
  <c r="BZ107" i="55641"/>
  <c r="BV108" i="55641"/>
  <c r="BW108" i="55641"/>
  <c r="BX108" i="55641"/>
  <c r="BY108" i="55641"/>
  <c r="BZ108" i="55641"/>
  <c r="BV109" i="55641"/>
  <c r="BW109" i="55641"/>
  <c r="BX109" i="55641"/>
  <c r="BY109" i="55641"/>
  <c r="BZ109" i="55641"/>
  <c r="BV110" i="55641"/>
  <c r="BW110" i="55641"/>
  <c r="BX110" i="55641"/>
  <c r="BY110" i="55641"/>
  <c r="BZ110" i="55641"/>
  <c r="BV111" i="55641"/>
  <c r="BW111" i="55641"/>
  <c r="BX111" i="55641"/>
  <c r="BY111" i="55641"/>
  <c r="BZ111" i="55641"/>
  <c r="BV112" i="55641"/>
  <c r="BW112" i="55641"/>
  <c r="BX112" i="55641"/>
  <c r="BY112" i="55641"/>
  <c r="BZ112" i="55641"/>
  <c r="BV113" i="55641"/>
  <c r="BW113" i="55641"/>
  <c r="BX113" i="55641"/>
  <c r="BY113" i="55641"/>
  <c r="BZ113" i="55641"/>
  <c r="BV114" i="55641"/>
  <c r="BW114" i="55641"/>
  <c r="BX114" i="55641"/>
  <c r="BY114" i="55641"/>
  <c r="BZ114" i="55641"/>
  <c r="BV115" i="55641"/>
  <c r="BW115" i="55641"/>
  <c r="BX115" i="55641"/>
  <c r="BY115" i="55641"/>
  <c r="BZ115" i="55641"/>
  <c r="BV116" i="55641"/>
  <c r="BW116" i="55641"/>
  <c r="BX116" i="55641"/>
  <c r="BY116" i="55641"/>
  <c r="BZ116" i="55641"/>
  <c r="BV117" i="55641"/>
  <c r="BW117" i="55641"/>
  <c r="BX117" i="55641"/>
  <c r="BY117" i="55641"/>
  <c r="BZ117" i="55641"/>
  <c r="BV118" i="55641"/>
  <c r="BW118" i="55641"/>
  <c r="BX118" i="55641"/>
  <c r="BY118" i="55641"/>
  <c r="BZ118" i="55641"/>
  <c r="BV119" i="55641"/>
  <c r="BW119" i="55641"/>
  <c r="BX119" i="55641"/>
  <c r="BY119" i="55641"/>
  <c r="BZ119" i="55641"/>
  <c r="BV120" i="55641"/>
  <c r="BW120" i="55641"/>
  <c r="BX120" i="55641"/>
  <c r="BY120" i="55641"/>
  <c r="BZ120" i="55641"/>
  <c r="BV121" i="55641"/>
  <c r="BW121" i="55641"/>
  <c r="BX121" i="55641"/>
  <c r="BY121" i="55641"/>
  <c r="BZ121" i="55641"/>
  <c r="BV122" i="55641"/>
  <c r="BW122" i="55641"/>
  <c r="BX122" i="55641"/>
  <c r="BY122" i="55641"/>
  <c r="BZ122" i="55641"/>
  <c r="BV123" i="55641"/>
  <c r="BW123" i="55641"/>
  <c r="BX123" i="55641"/>
  <c r="BY123" i="55641"/>
  <c r="BZ123" i="55641"/>
  <c r="BV124" i="55641"/>
  <c r="BW124" i="55641"/>
  <c r="BX124" i="55641"/>
  <c r="BY124" i="55641"/>
  <c r="BZ124" i="55641"/>
  <c r="BV125" i="55641"/>
  <c r="BW125" i="55641"/>
  <c r="BX125" i="55641"/>
  <c r="BY125" i="55641"/>
  <c r="BZ125" i="55641"/>
  <c r="BV126" i="55641"/>
  <c r="BW126" i="55641"/>
  <c r="BX126" i="55641"/>
  <c r="BY126" i="55641"/>
  <c r="BZ126" i="55641"/>
  <c r="BV127" i="55641"/>
  <c r="BW127" i="55641"/>
  <c r="BX127" i="55641"/>
  <c r="BY127" i="55641"/>
  <c r="BZ127" i="55641"/>
  <c r="BV128" i="55641"/>
  <c r="BW128" i="55641"/>
  <c r="BX128" i="55641"/>
  <c r="BY128" i="55641"/>
  <c r="BZ128" i="55641"/>
  <c r="BV129" i="55641"/>
  <c r="BW129" i="55641"/>
  <c r="BX129" i="55641"/>
  <c r="BY129" i="55641"/>
  <c r="BZ129" i="55641"/>
  <c r="BV130" i="55641"/>
  <c r="BW130" i="55641"/>
  <c r="BX130" i="55641"/>
  <c r="BY130" i="55641"/>
  <c r="BZ130" i="55641"/>
  <c r="BV131" i="55641"/>
  <c r="BW131" i="55641"/>
  <c r="BX131" i="55641"/>
  <c r="BY131" i="55641"/>
  <c r="BZ131" i="55641"/>
  <c r="BV132" i="55641"/>
  <c r="BW132" i="55641"/>
  <c r="BX132" i="55641"/>
  <c r="BY132" i="55641"/>
  <c r="BZ132" i="55641"/>
  <c r="BV133" i="55641"/>
  <c r="BW133" i="55641"/>
  <c r="BX133" i="55641"/>
  <c r="BY133" i="55641"/>
  <c r="BZ133" i="55641"/>
  <c r="CA133" i="55641"/>
  <c r="T133" i="55641" s="1"/>
  <c r="BV134" i="55641"/>
  <c r="BW134" i="55641"/>
  <c r="BX134" i="55641"/>
  <c r="BY134" i="55641"/>
  <c r="BZ134" i="55641"/>
  <c r="CA105" i="1"/>
  <c r="CB105" i="1"/>
  <c r="CC105" i="1"/>
  <c r="CD105" i="1"/>
  <c r="CE105" i="1"/>
  <c r="CA106" i="1"/>
  <c r="CB106" i="1"/>
  <c r="CC106" i="1"/>
  <c r="CD106" i="1"/>
  <c r="CE106" i="1"/>
  <c r="CA107" i="1"/>
  <c r="CB107" i="1"/>
  <c r="CC107" i="1"/>
  <c r="CD107" i="1"/>
  <c r="CE107" i="1"/>
  <c r="CA108" i="1"/>
  <c r="CB108" i="1"/>
  <c r="CC108" i="1"/>
  <c r="CD108" i="1"/>
  <c r="CE108" i="1"/>
  <c r="CA109" i="1"/>
  <c r="CB109" i="1"/>
  <c r="CC109" i="1"/>
  <c r="CD109" i="1"/>
  <c r="CE109" i="1"/>
  <c r="CA110" i="1"/>
  <c r="CB110" i="1"/>
  <c r="CC110" i="1"/>
  <c r="CD110" i="1"/>
  <c r="CE110" i="1"/>
  <c r="CA111" i="1"/>
  <c r="CB111" i="1"/>
  <c r="CC111" i="1"/>
  <c r="CD111" i="1"/>
  <c r="CE111" i="1"/>
  <c r="CA112" i="1"/>
  <c r="CB112" i="1"/>
  <c r="CC112" i="1"/>
  <c r="CD112" i="1"/>
  <c r="CE112" i="1"/>
  <c r="CA113" i="1"/>
  <c r="CB113" i="1"/>
  <c r="CC113" i="1"/>
  <c r="CD113" i="1"/>
  <c r="CE113" i="1"/>
  <c r="CA114" i="1"/>
  <c r="CB114" i="1"/>
  <c r="CC114" i="1"/>
  <c r="CD114" i="1"/>
  <c r="CE114" i="1"/>
  <c r="CA115" i="1"/>
  <c r="CB115" i="1"/>
  <c r="CC115" i="1"/>
  <c r="CD115" i="1"/>
  <c r="CE115" i="1"/>
  <c r="CA116" i="1"/>
  <c r="CB116" i="1"/>
  <c r="CC116" i="1"/>
  <c r="CD116" i="1"/>
  <c r="CE116" i="1"/>
  <c r="CA117" i="1"/>
  <c r="CB117" i="1"/>
  <c r="CC117" i="1"/>
  <c r="CD117" i="1"/>
  <c r="CE117" i="1"/>
  <c r="CA118" i="1"/>
  <c r="CB118" i="1"/>
  <c r="CC118" i="1"/>
  <c r="CD118" i="1"/>
  <c r="CE118" i="1"/>
  <c r="CA119" i="1"/>
  <c r="CB119" i="1"/>
  <c r="CC119" i="1"/>
  <c r="CD119" i="1"/>
  <c r="CE119" i="1"/>
  <c r="CA120" i="1"/>
  <c r="CB120" i="1"/>
  <c r="CC120" i="1"/>
  <c r="CD120" i="1"/>
  <c r="CE120" i="1"/>
  <c r="CA121" i="1"/>
  <c r="CB121" i="1"/>
  <c r="CC121" i="1"/>
  <c r="CD121" i="1"/>
  <c r="CE121" i="1"/>
  <c r="CA122" i="1"/>
  <c r="CB122" i="1"/>
  <c r="CC122" i="1"/>
  <c r="CD122" i="1"/>
  <c r="CE122" i="1"/>
  <c r="CA123" i="1"/>
  <c r="CB123" i="1"/>
  <c r="CC123" i="1"/>
  <c r="CD123" i="1"/>
  <c r="CE123" i="1"/>
  <c r="CA124" i="1"/>
  <c r="CB124" i="1"/>
  <c r="CC124" i="1"/>
  <c r="CD124" i="1"/>
  <c r="CE124" i="1"/>
  <c r="CA125" i="1"/>
  <c r="CB125" i="1"/>
  <c r="CC125" i="1"/>
  <c r="CD125" i="1"/>
  <c r="CE125" i="1"/>
  <c r="CA126" i="1"/>
  <c r="CB126" i="1"/>
  <c r="CC126" i="1"/>
  <c r="CD126" i="1"/>
  <c r="CE126" i="1"/>
  <c r="CA127" i="1"/>
  <c r="CB127" i="1"/>
  <c r="CC127" i="1"/>
  <c r="CD127" i="1"/>
  <c r="CE127" i="1"/>
  <c r="CA128" i="1"/>
  <c r="CB128" i="1"/>
  <c r="CC128" i="1"/>
  <c r="CD128" i="1"/>
  <c r="CE128" i="1"/>
  <c r="CA129" i="1"/>
  <c r="CB129" i="1"/>
  <c r="CC129" i="1"/>
  <c r="CD129" i="1"/>
  <c r="CE129" i="1"/>
  <c r="CA130" i="1"/>
  <c r="CB130" i="1"/>
  <c r="CC130" i="1"/>
  <c r="CD130" i="1"/>
  <c r="CE130" i="1"/>
  <c r="CA131" i="1"/>
  <c r="CB131" i="1"/>
  <c r="CC131" i="1"/>
  <c r="CD131" i="1"/>
  <c r="CE131" i="1"/>
  <c r="CA132" i="1"/>
  <c r="CB132" i="1"/>
  <c r="CC132" i="1"/>
  <c r="CD132" i="1"/>
  <c r="CE132" i="1"/>
  <c r="CA133" i="1"/>
  <c r="CB133" i="1"/>
  <c r="CC133" i="1"/>
  <c r="CD133" i="1"/>
  <c r="CE133" i="1"/>
  <c r="CA134" i="1"/>
  <c r="CB134" i="1"/>
  <c r="CC134" i="1"/>
  <c r="CD134" i="1"/>
  <c r="CE134" i="1"/>
  <c r="B41" i="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Q5" i="1"/>
  <c r="L9" i="55642"/>
  <c r="M9" i="55642"/>
  <c r="L10" i="55642"/>
  <c r="M10" i="55642"/>
  <c r="L11" i="55642"/>
  <c r="M11" i="55642"/>
  <c r="L12" i="55642"/>
  <c r="M12" i="55642"/>
  <c r="L13" i="55642"/>
  <c r="M13" i="55642"/>
  <c r="L14" i="55642"/>
  <c r="M14" i="55642"/>
  <c r="L15" i="55642"/>
  <c r="M15" i="55642"/>
  <c r="L16" i="55642"/>
  <c r="M16" i="55642"/>
  <c r="L17" i="55642"/>
  <c r="M17" i="55642"/>
  <c r="L18" i="55642"/>
  <c r="M18" i="55642"/>
  <c r="L19" i="55642"/>
  <c r="M19" i="55642"/>
  <c r="L20" i="55642"/>
  <c r="M20" i="55642"/>
  <c r="L21" i="55642"/>
  <c r="M21" i="55642"/>
  <c r="L22" i="55642"/>
  <c r="M22" i="55642"/>
  <c r="L23" i="55642"/>
  <c r="M23" i="55642"/>
  <c r="L24" i="55642"/>
  <c r="M24" i="55642"/>
  <c r="L25" i="55642"/>
  <c r="M25" i="55642"/>
  <c r="L26" i="55642"/>
  <c r="M26" i="55642"/>
  <c r="B30" i="55649"/>
  <c r="B31" i="55649"/>
  <c r="B32" i="55649"/>
  <c r="B33" i="55649"/>
  <c r="B34" i="55649"/>
  <c r="B35" i="55649"/>
  <c r="B36" i="55649"/>
  <c r="B37" i="55649"/>
  <c r="B38" i="55649"/>
  <c r="B39" i="55649"/>
  <c r="B40" i="55649"/>
  <c r="B41" i="55649"/>
  <c r="B42" i="55649"/>
  <c r="B43" i="55649"/>
  <c r="B44" i="55649"/>
  <c r="B45" i="55649"/>
  <c r="B46" i="55649"/>
  <c r="B47" i="55649"/>
  <c r="B48" i="55649"/>
  <c r="B49" i="55649"/>
  <c r="B50" i="55649"/>
  <c r="B51" i="55649"/>
  <c r="B52" i="55649"/>
  <c r="B53" i="55649"/>
  <c r="B54" i="55649"/>
  <c r="B55" i="55649"/>
  <c r="B56" i="55649"/>
  <c r="B57" i="55649"/>
  <c r="B58" i="55649"/>
  <c r="B59" i="55649"/>
  <c r="B60" i="55649"/>
  <c r="B61" i="55649"/>
  <c r="B62" i="55649"/>
  <c r="B63" i="55649"/>
  <c r="B64" i="55649"/>
  <c r="B65" i="55649"/>
  <c r="B66" i="55649"/>
  <c r="B67" i="55649"/>
  <c r="B68" i="55649"/>
  <c r="B69" i="55649"/>
  <c r="B70" i="55649"/>
  <c r="B71" i="55649"/>
  <c r="B72" i="55649"/>
  <c r="B73" i="55649"/>
  <c r="B74" i="55649"/>
  <c r="B75" i="55649"/>
  <c r="B76" i="55649"/>
  <c r="B77" i="55649"/>
  <c r="B78" i="55649"/>
  <c r="B79" i="55649"/>
  <c r="B80" i="55649"/>
  <c r="B81" i="55649"/>
  <c r="B82" i="55649"/>
  <c r="B83" i="55649"/>
  <c r="B84" i="55649"/>
  <c r="B85" i="55649"/>
  <c r="B86" i="55649"/>
  <c r="B87" i="55649"/>
  <c r="B88" i="55649"/>
  <c r="B89" i="55649"/>
  <c r="B90" i="55649"/>
  <c r="B91" i="55649"/>
  <c r="B92" i="55649"/>
  <c r="B93" i="55649"/>
  <c r="N8" i="55642"/>
  <c r="N9" i="55642"/>
  <c r="N10" i="55642"/>
  <c r="N11" i="55642"/>
  <c r="N12" i="55642"/>
  <c r="N13" i="55642"/>
  <c r="N14" i="55642"/>
  <c r="N15" i="55642"/>
  <c r="N16" i="55642"/>
  <c r="N17" i="55642"/>
  <c r="N18" i="55642"/>
  <c r="N19" i="55642"/>
  <c r="N20" i="55642"/>
  <c r="N21" i="55642"/>
  <c r="N22" i="55642"/>
  <c r="N23" i="55642"/>
  <c r="N24" i="55642"/>
  <c r="N25" i="55642"/>
  <c r="N26" i="55642"/>
  <c r="N7" i="55642"/>
  <c r="E6" i="3"/>
  <c r="C19" i="3" s="1"/>
  <c r="L7" i="55642"/>
  <c r="CC9" i="1"/>
  <c r="CA9" i="1"/>
  <c r="CA10" i="1"/>
  <c r="CA11" i="1"/>
  <c r="CA12" i="1"/>
  <c r="C37" i="1"/>
  <c r="BI37" i="1" s="1"/>
  <c r="BF36" i="1"/>
  <c r="BD36" i="1" s="1"/>
  <c r="CA13" i="1"/>
  <c r="CA14" i="1"/>
  <c r="CA15" i="1"/>
  <c r="CA16" i="1"/>
  <c r="CA17" i="1"/>
  <c r="CA18" i="1"/>
  <c r="CA19" i="1"/>
  <c r="CA20" i="1"/>
  <c r="CA21" i="1"/>
  <c r="CA22" i="1"/>
  <c r="CA23" i="1"/>
  <c r="CA24" i="1"/>
  <c r="CA25" i="1"/>
  <c r="CA26" i="1"/>
  <c r="CA27" i="1"/>
  <c r="CA28" i="1"/>
  <c r="CA29" i="1"/>
  <c r="CA30" i="1"/>
  <c r="CA31" i="1"/>
  <c r="CA32" i="1"/>
  <c r="CA33" i="1"/>
  <c r="CA34" i="1"/>
  <c r="CA35" i="1"/>
  <c r="CA36" i="1"/>
  <c r="AC4" i="1"/>
  <c r="AO82" i="1" s="1"/>
  <c r="Y4" i="55641"/>
  <c r="CA41" i="1"/>
  <c r="CB41" i="1"/>
  <c r="CC41" i="1"/>
  <c r="CD41" i="1"/>
  <c r="CE41" i="1"/>
  <c r="BV41" i="55641"/>
  <c r="BW41" i="55641"/>
  <c r="BX41" i="55641"/>
  <c r="BY41" i="55641"/>
  <c r="BZ41" i="55641"/>
  <c r="CA42" i="1"/>
  <c r="CB42" i="1"/>
  <c r="CC42" i="1"/>
  <c r="CD42" i="1"/>
  <c r="CE42" i="1"/>
  <c r="BV42" i="55641"/>
  <c r="BW42" i="55641"/>
  <c r="BX42" i="55641"/>
  <c r="BY42" i="55641"/>
  <c r="BZ42" i="55641"/>
  <c r="CA43" i="1"/>
  <c r="CB43" i="1"/>
  <c r="CC43" i="1"/>
  <c r="CD43" i="1"/>
  <c r="CE43" i="1"/>
  <c r="BV43" i="55641"/>
  <c r="BW43" i="55641"/>
  <c r="BX43" i="55641"/>
  <c r="BY43" i="55641"/>
  <c r="BZ43" i="55641"/>
  <c r="CA44" i="1"/>
  <c r="CB44" i="1"/>
  <c r="CC44" i="1"/>
  <c r="CD44" i="1"/>
  <c r="CE44" i="1"/>
  <c r="BV44" i="55641"/>
  <c r="BW44" i="55641"/>
  <c r="BX44" i="55641"/>
  <c r="BY44" i="55641"/>
  <c r="BZ44" i="55641"/>
  <c r="CA45" i="1"/>
  <c r="CB45" i="1"/>
  <c r="CC45" i="1"/>
  <c r="CD45" i="1"/>
  <c r="CE45" i="1"/>
  <c r="BV45" i="55641"/>
  <c r="BW45" i="55641"/>
  <c r="BX45" i="55641"/>
  <c r="BY45" i="55641"/>
  <c r="BZ45" i="55641"/>
  <c r="CA46" i="1"/>
  <c r="CB46" i="1"/>
  <c r="CC46" i="1"/>
  <c r="CD46" i="1"/>
  <c r="CE46" i="1"/>
  <c r="BV46" i="55641"/>
  <c r="BW46" i="55641"/>
  <c r="BX46" i="55641"/>
  <c r="BY46" i="55641"/>
  <c r="BZ46" i="55641"/>
  <c r="CA47" i="1"/>
  <c r="CB47" i="1"/>
  <c r="CC47" i="1"/>
  <c r="CD47" i="1"/>
  <c r="CE47" i="1"/>
  <c r="BV47" i="55641"/>
  <c r="BW47" i="55641"/>
  <c r="BX47" i="55641"/>
  <c r="BY47" i="55641"/>
  <c r="BZ47" i="55641"/>
  <c r="CA48" i="1"/>
  <c r="CB48" i="1"/>
  <c r="CC48" i="1"/>
  <c r="CD48" i="1"/>
  <c r="CE48" i="1"/>
  <c r="BV48" i="55641"/>
  <c r="BW48" i="55641"/>
  <c r="BX48" i="55641"/>
  <c r="BY48" i="55641"/>
  <c r="BZ48" i="55641"/>
  <c r="CA49" i="1"/>
  <c r="CB49" i="1"/>
  <c r="CC49" i="1"/>
  <c r="CD49" i="1"/>
  <c r="CE49" i="1"/>
  <c r="BV49" i="55641"/>
  <c r="BW49" i="55641"/>
  <c r="BX49" i="55641"/>
  <c r="BY49" i="55641"/>
  <c r="BZ49" i="55641"/>
  <c r="CA50" i="1"/>
  <c r="CB50" i="1"/>
  <c r="CC50" i="1"/>
  <c r="CD50" i="1"/>
  <c r="CE50" i="1"/>
  <c r="BV50" i="55641"/>
  <c r="BW50" i="55641"/>
  <c r="BX50" i="55641"/>
  <c r="BY50" i="55641"/>
  <c r="BZ50" i="55641"/>
  <c r="CA51" i="1"/>
  <c r="CB51" i="1"/>
  <c r="CC51" i="1"/>
  <c r="CD51" i="1"/>
  <c r="CE51" i="1"/>
  <c r="BV51" i="55641"/>
  <c r="BW51" i="55641"/>
  <c r="BX51" i="55641"/>
  <c r="BY51" i="55641"/>
  <c r="BZ51" i="55641"/>
  <c r="CA52" i="1"/>
  <c r="CB52" i="1"/>
  <c r="CC52" i="1"/>
  <c r="CD52" i="1"/>
  <c r="CE52" i="1"/>
  <c r="BV52" i="55641"/>
  <c r="BW52" i="55641"/>
  <c r="BX52" i="55641"/>
  <c r="BY52" i="55641"/>
  <c r="BZ52" i="55641"/>
  <c r="CA53" i="1"/>
  <c r="CB53" i="1"/>
  <c r="CC53" i="1"/>
  <c r="CD53" i="1"/>
  <c r="CE53" i="1"/>
  <c r="BV53" i="55641"/>
  <c r="BW53" i="55641"/>
  <c r="BX53" i="55641"/>
  <c r="BY53" i="55641"/>
  <c r="BZ53" i="55641"/>
  <c r="CA54" i="1"/>
  <c r="CB54" i="1"/>
  <c r="CC54" i="1"/>
  <c r="CD54" i="1"/>
  <c r="CE54" i="1"/>
  <c r="BV54" i="55641"/>
  <c r="BW54" i="55641"/>
  <c r="BX54" i="55641"/>
  <c r="BY54" i="55641"/>
  <c r="BZ54" i="55641"/>
  <c r="CA55" i="1"/>
  <c r="CB55" i="1"/>
  <c r="CC55" i="1"/>
  <c r="CD55" i="1"/>
  <c r="CE55" i="1"/>
  <c r="BV55" i="55641"/>
  <c r="BW55" i="55641"/>
  <c r="BX55" i="55641"/>
  <c r="BY55" i="55641"/>
  <c r="BZ55" i="55641"/>
  <c r="CA56" i="1"/>
  <c r="CB56" i="1"/>
  <c r="CC56" i="1"/>
  <c r="CD56" i="1"/>
  <c r="CE56" i="1"/>
  <c r="BV56" i="55641"/>
  <c r="BW56" i="55641"/>
  <c r="BX56" i="55641"/>
  <c r="BY56" i="55641"/>
  <c r="BZ56" i="55641"/>
  <c r="CA57" i="1"/>
  <c r="CB57" i="1"/>
  <c r="CC57" i="1"/>
  <c r="CD57" i="1"/>
  <c r="CE57" i="1"/>
  <c r="BV57" i="55641"/>
  <c r="BW57" i="55641"/>
  <c r="BX57" i="55641"/>
  <c r="BY57" i="55641"/>
  <c r="BZ57" i="55641"/>
  <c r="CA58" i="1"/>
  <c r="CB58" i="1"/>
  <c r="CC58" i="1"/>
  <c r="CD58" i="1"/>
  <c r="CE58" i="1"/>
  <c r="BV58" i="55641"/>
  <c r="BW58" i="55641"/>
  <c r="BX58" i="55641"/>
  <c r="BY58" i="55641"/>
  <c r="BZ58" i="55641"/>
  <c r="CA59" i="1"/>
  <c r="CB59" i="1"/>
  <c r="CC59" i="1"/>
  <c r="CD59" i="1"/>
  <c r="CE59" i="1"/>
  <c r="BV59" i="55641"/>
  <c r="BW59" i="55641"/>
  <c r="BX59" i="55641"/>
  <c r="BY59" i="55641"/>
  <c r="BZ59" i="55641"/>
  <c r="CA60" i="1"/>
  <c r="CB60" i="1"/>
  <c r="CC60" i="1"/>
  <c r="CD60" i="1"/>
  <c r="CE60" i="1"/>
  <c r="BV60" i="55641"/>
  <c r="BW60" i="55641"/>
  <c r="BX60" i="55641"/>
  <c r="BY60" i="55641"/>
  <c r="BZ60" i="55641"/>
  <c r="CA61" i="1"/>
  <c r="CB61" i="1"/>
  <c r="CC61" i="1"/>
  <c r="CD61" i="1"/>
  <c r="CE61" i="1"/>
  <c r="BV61" i="55641"/>
  <c r="BW61" i="55641"/>
  <c r="BX61" i="55641"/>
  <c r="BY61" i="55641"/>
  <c r="BZ61" i="55641"/>
  <c r="CA62" i="1"/>
  <c r="CB62" i="1"/>
  <c r="CC62" i="1"/>
  <c r="CD62" i="1"/>
  <c r="CE62" i="1"/>
  <c r="BV62" i="55641"/>
  <c r="BW62" i="55641"/>
  <c r="BX62" i="55641"/>
  <c r="BY62" i="55641"/>
  <c r="BZ62" i="55641"/>
  <c r="CA63" i="1"/>
  <c r="CB63" i="1"/>
  <c r="CC63" i="1"/>
  <c r="CD63" i="1"/>
  <c r="CE63" i="1"/>
  <c r="BV63" i="55641"/>
  <c r="BW63" i="55641"/>
  <c r="BX63" i="55641"/>
  <c r="BY63" i="55641"/>
  <c r="BZ63" i="55641"/>
  <c r="CA64" i="1"/>
  <c r="CB64" i="1"/>
  <c r="CC64" i="1"/>
  <c r="CD64" i="1"/>
  <c r="CE64" i="1"/>
  <c r="BV64" i="55641"/>
  <c r="BW64" i="55641"/>
  <c r="BX64" i="55641"/>
  <c r="BY64" i="55641"/>
  <c r="BZ64" i="55641"/>
  <c r="CA65" i="1"/>
  <c r="CB65" i="1"/>
  <c r="CC65" i="1"/>
  <c r="CD65" i="1"/>
  <c r="CE65" i="1"/>
  <c r="BV65" i="55641"/>
  <c r="BW65" i="55641"/>
  <c r="BX65" i="55641"/>
  <c r="BY65" i="55641"/>
  <c r="BZ65" i="55641"/>
  <c r="CA66" i="1"/>
  <c r="CB66" i="1"/>
  <c r="CC66" i="1"/>
  <c r="CD66" i="1"/>
  <c r="CE66" i="1"/>
  <c r="BV66" i="55641"/>
  <c r="BW66" i="55641"/>
  <c r="BX66" i="55641"/>
  <c r="BY66" i="55641"/>
  <c r="BZ66" i="55641"/>
  <c r="CA67" i="1"/>
  <c r="CB67" i="1"/>
  <c r="CC67" i="1"/>
  <c r="CD67" i="1"/>
  <c r="CE67" i="1"/>
  <c r="BV67" i="55641"/>
  <c r="BW67" i="55641"/>
  <c r="BX67" i="55641"/>
  <c r="BY67" i="55641"/>
  <c r="BZ67" i="55641"/>
  <c r="CA68" i="1"/>
  <c r="CB68" i="1"/>
  <c r="CC68" i="1"/>
  <c r="CD68" i="1"/>
  <c r="CE68" i="1"/>
  <c r="BV68" i="55641"/>
  <c r="BW68" i="55641"/>
  <c r="BX68" i="55641"/>
  <c r="BY68" i="55641"/>
  <c r="BZ68" i="55641"/>
  <c r="CA69" i="1"/>
  <c r="CB69" i="1"/>
  <c r="CC69" i="1"/>
  <c r="CD69" i="1"/>
  <c r="CE69" i="1"/>
  <c r="BV69" i="55641"/>
  <c r="BW69" i="55641"/>
  <c r="BX69" i="55641"/>
  <c r="BY69" i="55641"/>
  <c r="BZ69" i="55641"/>
  <c r="CA70" i="1"/>
  <c r="CB70" i="1"/>
  <c r="CC70" i="1"/>
  <c r="CD70" i="1"/>
  <c r="CE70" i="1"/>
  <c r="BV70" i="55641"/>
  <c r="BW70" i="55641"/>
  <c r="BX70" i="55641"/>
  <c r="BY70" i="55641"/>
  <c r="BZ70" i="55641"/>
  <c r="CA71" i="1"/>
  <c r="CB71" i="1"/>
  <c r="CC71" i="1"/>
  <c r="CD71" i="1"/>
  <c r="CE71" i="1"/>
  <c r="BV71" i="55641"/>
  <c r="BW71" i="55641"/>
  <c r="BX71" i="55641"/>
  <c r="BY71" i="55641"/>
  <c r="BZ71" i="55641"/>
  <c r="CA72" i="1"/>
  <c r="CB72" i="1"/>
  <c r="CC72" i="1"/>
  <c r="CD72" i="1"/>
  <c r="CE72" i="1"/>
  <c r="BV72" i="55641"/>
  <c r="BW72" i="55641"/>
  <c r="BX72" i="55641"/>
  <c r="BY72" i="55641"/>
  <c r="BZ72" i="55641"/>
  <c r="CA73" i="1"/>
  <c r="CB73" i="1"/>
  <c r="CC73" i="1"/>
  <c r="CD73" i="1"/>
  <c r="CE73" i="1"/>
  <c r="BV73" i="55641"/>
  <c r="BW73" i="55641"/>
  <c r="BX73" i="55641"/>
  <c r="BY73" i="55641"/>
  <c r="BZ73" i="55641"/>
  <c r="CA74" i="1"/>
  <c r="CB74" i="1"/>
  <c r="CC74" i="1"/>
  <c r="CD74" i="1"/>
  <c r="CE74" i="1"/>
  <c r="BV74" i="55641"/>
  <c r="BW74" i="55641"/>
  <c r="BX74" i="55641"/>
  <c r="BY74" i="55641"/>
  <c r="BZ74" i="55641"/>
  <c r="CA75" i="1"/>
  <c r="CB75" i="1"/>
  <c r="CC75" i="1"/>
  <c r="CD75" i="1"/>
  <c r="CE75" i="1"/>
  <c r="BV75" i="55641"/>
  <c r="BW75" i="55641"/>
  <c r="BX75" i="55641"/>
  <c r="BY75" i="55641"/>
  <c r="BZ75" i="55641"/>
  <c r="CA76" i="1"/>
  <c r="CB76" i="1"/>
  <c r="CC76" i="1"/>
  <c r="CD76" i="1"/>
  <c r="CE76" i="1"/>
  <c r="BV76" i="55641"/>
  <c r="BW76" i="55641"/>
  <c r="BX76" i="55641"/>
  <c r="BY76" i="55641"/>
  <c r="BZ76" i="55641"/>
  <c r="CA77" i="1"/>
  <c r="CB77" i="1"/>
  <c r="CC77" i="1"/>
  <c r="CD77" i="1"/>
  <c r="CE77" i="1"/>
  <c r="BV77" i="55641"/>
  <c r="BW77" i="55641"/>
  <c r="BX77" i="55641"/>
  <c r="BY77" i="55641"/>
  <c r="BZ77" i="55641"/>
  <c r="CA78" i="1"/>
  <c r="CB78" i="1"/>
  <c r="CC78" i="1"/>
  <c r="CD78" i="1"/>
  <c r="CE78" i="1"/>
  <c r="BV78" i="55641"/>
  <c r="BW78" i="55641"/>
  <c r="BX78" i="55641"/>
  <c r="BY78" i="55641"/>
  <c r="BZ78" i="55641"/>
  <c r="CA79" i="1"/>
  <c r="CB79" i="1"/>
  <c r="CC79" i="1"/>
  <c r="CD79" i="1"/>
  <c r="CE79" i="1"/>
  <c r="BV79" i="55641"/>
  <c r="BW79" i="55641"/>
  <c r="BX79" i="55641"/>
  <c r="BY79" i="55641"/>
  <c r="BZ79" i="55641"/>
  <c r="CA80" i="1"/>
  <c r="CB80" i="1"/>
  <c r="CC80" i="1"/>
  <c r="CD80" i="1"/>
  <c r="CE80" i="1"/>
  <c r="BV80" i="55641"/>
  <c r="BW80" i="55641"/>
  <c r="BX80" i="55641"/>
  <c r="BY80" i="55641"/>
  <c r="BZ80" i="55641"/>
  <c r="CA81" i="1"/>
  <c r="CB81" i="1"/>
  <c r="CC81" i="1"/>
  <c r="CD81" i="1"/>
  <c r="CE81" i="1"/>
  <c r="BV81" i="55641"/>
  <c r="BW81" i="55641"/>
  <c r="BX81" i="55641"/>
  <c r="BY81" i="55641"/>
  <c r="BZ81" i="55641"/>
  <c r="CA82" i="1"/>
  <c r="CB82" i="1"/>
  <c r="CC82" i="1"/>
  <c r="CD82" i="1"/>
  <c r="CE82" i="1"/>
  <c r="BV82" i="55641"/>
  <c r="BW82" i="55641"/>
  <c r="BX82" i="55641"/>
  <c r="BY82" i="55641"/>
  <c r="BZ82" i="55641"/>
  <c r="CA83" i="1"/>
  <c r="CB83" i="1"/>
  <c r="CC83" i="1"/>
  <c r="CD83" i="1"/>
  <c r="CE83" i="1"/>
  <c r="BV83" i="55641"/>
  <c r="BW83" i="55641"/>
  <c r="BX83" i="55641"/>
  <c r="BY83" i="55641"/>
  <c r="BZ83" i="55641"/>
  <c r="CA84" i="1"/>
  <c r="CB84" i="1"/>
  <c r="CC84" i="1"/>
  <c r="CD84" i="1"/>
  <c r="CE84" i="1"/>
  <c r="BV84" i="55641"/>
  <c r="BW84" i="55641"/>
  <c r="BX84" i="55641"/>
  <c r="BY84" i="55641"/>
  <c r="BZ84" i="55641"/>
  <c r="CA85" i="1"/>
  <c r="CB85" i="1"/>
  <c r="CC85" i="1"/>
  <c r="CD85" i="1"/>
  <c r="CE85" i="1"/>
  <c r="BV85" i="55641"/>
  <c r="BW85" i="55641"/>
  <c r="BX85" i="55641"/>
  <c r="BY85" i="55641"/>
  <c r="BZ85" i="55641"/>
  <c r="CA86" i="1"/>
  <c r="CB86" i="1"/>
  <c r="CC86" i="1"/>
  <c r="CD86" i="1"/>
  <c r="CE86" i="1"/>
  <c r="BV86" i="55641"/>
  <c r="BW86" i="55641"/>
  <c r="BX86" i="55641"/>
  <c r="BY86" i="55641"/>
  <c r="BZ86" i="55641"/>
  <c r="CA87" i="1"/>
  <c r="CB87" i="1"/>
  <c r="CC87" i="1"/>
  <c r="CD87" i="1"/>
  <c r="CE87" i="1"/>
  <c r="BV87" i="55641"/>
  <c r="BW87" i="55641"/>
  <c r="BX87" i="55641"/>
  <c r="BY87" i="55641"/>
  <c r="BZ87" i="55641"/>
  <c r="CA88" i="1"/>
  <c r="CB88" i="1"/>
  <c r="CC88" i="1"/>
  <c r="CD88" i="1"/>
  <c r="CE88" i="1"/>
  <c r="BV88" i="55641"/>
  <c r="BW88" i="55641"/>
  <c r="BX88" i="55641"/>
  <c r="BY88" i="55641"/>
  <c r="BZ88" i="55641"/>
  <c r="CA89" i="1"/>
  <c r="CB89" i="1"/>
  <c r="CC89" i="1"/>
  <c r="CD89" i="1"/>
  <c r="CE89" i="1"/>
  <c r="BV89" i="55641"/>
  <c r="BW89" i="55641"/>
  <c r="BX89" i="55641"/>
  <c r="BY89" i="55641"/>
  <c r="BZ89" i="55641"/>
  <c r="CA90" i="1"/>
  <c r="CB90" i="1"/>
  <c r="CC90" i="1"/>
  <c r="CD90" i="1"/>
  <c r="CE90" i="1"/>
  <c r="BV90" i="55641"/>
  <c r="BW90" i="55641"/>
  <c r="BX90" i="55641"/>
  <c r="BY90" i="55641"/>
  <c r="BZ90" i="55641"/>
  <c r="CA91" i="1"/>
  <c r="CB91" i="1"/>
  <c r="CC91" i="1"/>
  <c r="CD91" i="1"/>
  <c r="CE91" i="1"/>
  <c r="BV91" i="55641"/>
  <c r="BW91" i="55641"/>
  <c r="BX91" i="55641"/>
  <c r="BY91" i="55641"/>
  <c r="BZ91" i="55641"/>
  <c r="CA92" i="1"/>
  <c r="CB92" i="1"/>
  <c r="CC92" i="1"/>
  <c r="CD92" i="1"/>
  <c r="CE92" i="1"/>
  <c r="BV92" i="55641"/>
  <c r="BW92" i="55641"/>
  <c r="BX92" i="55641"/>
  <c r="BY92" i="55641"/>
  <c r="BZ92" i="55641"/>
  <c r="CA93" i="1"/>
  <c r="CB93" i="1"/>
  <c r="CC93" i="1"/>
  <c r="CD93" i="1"/>
  <c r="CE93" i="1"/>
  <c r="BV93" i="55641"/>
  <c r="BW93" i="55641"/>
  <c r="BX93" i="55641"/>
  <c r="BY93" i="55641"/>
  <c r="BZ93" i="55641"/>
  <c r="CA94" i="1"/>
  <c r="CB94" i="1"/>
  <c r="CC94" i="1"/>
  <c r="CD94" i="1"/>
  <c r="CE94" i="1"/>
  <c r="BV94" i="55641"/>
  <c r="BW94" i="55641"/>
  <c r="BX94" i="55641"/>
  <c r="BY94" i="55641"/>
  <c r="BZ94" i="55641"/>
  <c r="CA95" i="1"/>
  <c r="CB95" i="1"/>
  <c r="CC95" i="1"/>
  <c r="CD95" i="1"/>
  <c r="CE95" i="1"/>
  <c r="BV95" i="55641"/>
  <c r="BW95" i="55641"/>
  <c r="BX95" i="55641"/>
  <c r="BY95" i="55641"/>
  <c r="BZ95" i="55641"/>
  <c r="CA96" i="1"/>
  <c r="CB96" i="1"/>
  <c r="CC96" i="1"/>
  <c r="CD96" i="1"/>
  <c r="CE96" i="1"/>
  <c r="BV96" i="55641"/>
  <c r="BW96" i="55641"/>
  <c r="BX96" i="55641"/>
  <c r="BY96" i="55641"/>
  <c r="BZ96" i="55641"/>
  <c r="CA97" i="1"/>
  <c r="CB97" i="1"/>
  <c r="CC97" i="1"/>
  <c r="CD97" i="1"/>
  <c r="CE97" i="1"/>
  <c r="BV97" i="55641"/>
  <c r="BW97" i="55641"/>
  <c r="BX97" i="55641"/>
  <c r="BY97" i="55641"/>
  <c r="BZ97" i="55641"/>
  <c r="CA98" i="1"/>
  <c r="CB98" i="1"/>
  <c r="CC98" i="1"/>
  <c r="CD98" i="1"/>
  <c r="CE98" i="1"/>
  <c r="BV98" i="55641"/>
  <c r="BW98" i="55641"/>
  <c r="BX98" i="55641"/>
  <c r="BY98" i="55641"/>
  <c r="BZ98" i="55641"/>
  <c r="CA99" i="1"/>
  <c r="CB99" i="1"/>
  <c r="CC99" i="1"/>
  <c r="CD99" i="1"/>
  <c r="CE99" i="1"/>
  <c r="BV99" i="55641"/>
  <c r="BW99" i="55641"/>
  <c r="BX99" i="55641"/>
  <c r="BY99" i="55641"/>
  <c r="BZ99" i="55641"/>
  <c r="CA100" i="1"/>
  <c r="CB100" i="1"/>
  <c r="CC100" i="1"/>
  <c r="CD100" i="1"/>
  <c r="CE100" i="1"/>
  <c r="BV100" i="55641"/>
  <c r="BW100" i="55641"/>
  <c r="BX100" i="55641"/>
  <c r="BY100" i="55641"/>
  <c r="BZ100" i="55641"/>
  <c r="CA101" i="1"/>
  <c r="CB101" i="1"/>
  <c r="CC101" i="1"/>
  <c r="CD101" i="1"/>
  <c r="CE101" i="1"/>
  <c r="BV101" i="55641"/>
  <c r="BW101" i="55641"/>
  <c r="BX101" i="55641"/>
  <c r="BY101" i="55641"/>
  <c r="BZ101" i="55641"/>
  <c r="CA102" i="1"/>
  <c r="CB102" i="1"/>
  <c r="CC102" i="1"/>
  <c r="CD102" i="1"/>
  <c r="CE102" i="1"/>
  <c r="BV102" i="55641"/>
  <c r="BW102" i="55641"/>
  <c r="BX102" i="55641"/>
  <c r="BY102" i="55641"/>
  <c r="BZ102" i="55641"/>
  <c r="CA103" i="1"/>
  <c r="CB103" i="1"/>
  <c r="CC103" i="1"/>
  <c r="CD103" i="1"/>
  <c r="CE103" i="1"/>
  <c r="BV103" i="55641"/>
  <c r="BW103" i="55641"/>
  <c r="BX103" i="55641"/>
  <c r="BY103" i="55641"/>
  <c r="BZ103" i="55641"/>
  <c r="CA104" i="1"/>
  <c r="CB104" i="1"/>
  <c r="CC104" i="1"/>
  <c r="CD104" i="1"/>
  <c r="CE104" i="1"/>
  <c r="BV104" i="55641"/>
  <c r="BW104" i="55641"/>
  <c r="BX104" i="55641"/>
  <c r="BY104" i="55641"/>
  <c r="BZ104" i="55641"/>
  <c r="CB9" i="1"/>
  <c r="CD9" i="1"/>
  <c r="CE9" i="1"/>
  <c r="BV9" i="55641"/>
  <c r="CB10" i="1"/>
  <c r="CC10" i="1"/>
  <c r="CD10" i="1"/>
  <c r="CE10" i="1"/>
  <c r="CB11" i="1"/>
  <c r="CC11" i="1"/>
  <c r="CD11" i="1"/>
  <c r="CE11" i="1"/>
  <c r="S9" i="55643"/>
  <c r="CB12" i="1"/>
  <c r="CC12" i="1"/>
  <c r="CD12" i="1"/>
  <c r="CE12" i="1"/>
  <c r="S10" i="55643"/>
  <c r="CB13" i="1"/>
  <c r="CC13" i="1"/>
  <c r="CD13" i="1"/>
  <c r="CE13" i="1"/>
  <c r="S4" i="55643"/>
  <c r="CB14" i="1"/>
  <c r="CC14" i="1"/>
  <c r="CD14" i="1"/>
  <c r="CE14" i="1"/>
  <c r="CB15" i="1"/>
  <c r="CC15" i="1"/>
  <c r="CD15" i="1"/>
  <c r="CE15" i="1"/>
  <c r="CB16" i="1"/>
  <c r="CC16" i="1"/>
  <c r="CD16" i="1"/>
  <c r="CE16" i="1"/>
  <c r="CB17" i="1"/>
  <c r="CC17" i="1"/>
  <c r="CD17" i="1"/>
  <c r="CE17" i="1"/>
  <c r="CB18" i="1"/>
  <c r="CC18" i="1"/>
  <c r="CD18" i="1"/>
  <c r="CE18" i="1"/>
  <c r="CB19" i="1"/>
  <c r="CC19" i="1"/>
  <c r="CD19" i="1"/>
  <c r="CE19" i="1"/>
  <c r="CB20" i="1"/>
  <c r="CC20" i="1"/>
  <c r="CD20" i="1"/>
  <c r="CE20" i="1"/>
  <c r="CB21" i="1"/>
  <c r="CC21" i="1"/>
  <c r="CD21" i="1"/>
  <c r="CE21" i="1"/>
  <c r="CB22" i="1"/>
  <c r="CC22" i="1"/>
  <c r="CD22" i="1"/>
  <c r="CE22" i="1"/>
  <c r="CB23" i="1"/>
  <c r="CC23" i="1"/>
  <c r="CD23" i="1"/>
  <c r="CE23" i="1"/>
  <c r="BX23" i="55641"/>
  <c r="CB24" i="1"/>
  <c r="CC24" i="1"/>
  <c r="CD24" i="1"/>
  <c r="CE24" i="1"/>
  <c r="CB25" i="1"/>
  <c r="CC25" i="1"/>
  <c r="CD25" i="1"/>
  <c r="CE25" i="1"/>
  <c r="CB26" i="1"/>
  <c r="CC26" i="1"/>
  <c r="CD26" i="1"/>
  <c r="CE26" i="1"/>
  <c r="CB27" i="1"/>
  <c r="CC27" i="1"/>
  <c r="CD27" i="1"/>
  <c r="CE27" i="1"/>
  <c r="CB28" i="1"/>
  <c r="CC28" i="1"/>
  <c r="CD28" i="1"/>
  <c r="CE28" i="1"/>
  <c r="S5" i="55643"/>
  <c r="CB29" i="1"/>
  <c r="CC29" i="1"/>
  <c r="CD29" i="1"/>
  <c r="CE29" i="1"/>
  <c r="CB30" i="1"/>
  <c r="CC30" i="1"/>
  <c r="CD30" i="1"/>
  <c r="CE30" i="1"/>
  <c r="S7" i="55643"/>
  <c r="CB31" i="1"/>
  <c r="CC31" i="1"/>
  <c r="CD31" i="1"/>
  <c r="CE31" i="1"/>
  <c r="S8" i="55643"/>
  <c r="CB32" i="1"/>
  <c r="CC32" i="1"/>
  <c r="CD32" i="1"/>
  <c r="CE32" i="1"/>
  <c r="CB33" i="1"/>
  <c r="CC33" i="1"/>
  <c r="CD33" i="1"/>
  <c r="CE33" i="1"/>
  <c r="CB34" i="1"/>
  <c r="CC34" i="1"/>
  <c r="CD34" i="1"/>
  <c r="CE34" i="1"/>
  <c r="CB35" i="1"/>
  <c r="CC35" i="1"/>
  <c r="CD35" i="1"/>
  <c r="CE35" i="1"/>
  <c r="CB36" i="1"/>
  <c r="CC36" i="1"/>
  <c r="CD36" i="1"/>
  <c r="CE36" i="1"/>
  <c r="H6" i="55647"/>
  <c r="H58" i="55647" s="1"/>
  <c r="H111" i="55647" s="1"/>
  <c r="E6" i="55647"/>
  <c r="E58" i="55647" s="1"/>
  <c r="E111" i="55647" s="1"/>
  <c r="H5" i="55647"/>
  <c r="H57" i="55647" s="1"/>
  <c r="H110" i="55647" s="1"/>
  <c r="E5" i="55647"/>
  <c r="E57" i="55647" s="1"/>
  <c r="E110" i="55647" s="1"/>
  <c r="S5" i="55644"/>
  <c r="S6" i="55644"/>
  <c r="S7" i="55644"/>
  <c r="S8" i="55644"/>
  <c r="S9" i="55644"/>
  <c r="S10" i="55644"/>
  <c r="S4" i="55644"/>
  <c r="BW9" i="55641"/>
  <c r="BX9" i="55641"/>
  <c r="BY9" i="55641"/>
  <c r="BZ9" i="55641"/>
  <c r="S6" i="55643"/>
  <c r="A2" i="55649"/>
  <c r="A3" i="55649" s="1"/>
  <c r="A4" i="55649" s="1"/>
  <c r="A5" i="55649" s="1"/>
  <c r="A6" i="55649" s="1"/>
  <c r="A7" i="55649" s="1"/>
  <c r="A8" i="55649" s="1"/>
  <c r="A9" i="55649" s="1"/>
  <c r="A10" i="55649" s="1"/>
  <c r="A11" i="55649" s="1"/>
  <c r="A12" i="55649" s="1"/>
  <c r="A13" i="55649" s="1"/>
  <c r="A14" i="55649" s="1"/>
  <c r="A15" i="55649" s="1"/>
  <c r="A16" i="55649" s="1"/>
  <c r="A17" i="55649" s="1"/>
  <c r="A18" i="55649" s="1"/>
  <c r="A19" i="55649" s="1"/>
  <c r="A20" i="55649" s="1"/>
  <c r="A21" i="55649" s="1"/>
  <c r="A22" i="55649" s="1"/>
  <c r="A23" i="55649" s="1"/>
  <c r="A24" i="55649" s="1"/>
  <c r="A25" i="55649" s="1"/>
  <c r="A26" i="55649" s="1"/>
  <c r="A27" i="55649" s="1"/>
  <c r="A28" i="55649" s="1"/>
  <c r="A29" i="55649" s="1"/>
  <c r="T8" i="55643"/>
  <c r="U8" i="55643"/>
  <c r="V8" i="55643"/>
  <c r="W8" i="55643"/>
  <c r="T9" i="55643"/>
  <c r="U9" i="55643"/>
  <c r="V9" i="55643"/>
  <c r="W9" i="55643"/>
  <c r="T10" i="55643"/>
  <c r="U10" i="55643"/>
  <c r="V10" i="55643"/>
  <c r="W10" i="55643"/>
  <c r="T4" i="55643"/>
  <c r="U4" i="55643"/>
  <c r="V4" i="55643"/>
  <c r="W4" i="55643"/>
  <c r="T5" i="55643"/>
  <c r="U5" i="55643"/>
  <c r="V5" i="55643"/>
  <c r="W5" i="55643"/>
  <c r="T6" i="55643"/>
  <c r="U6" i="55643"/>
  <c r="V6" i="55643"/>
  <c r="W6" i="55643"/>
  <c r="T7" i="55643"/>
  <c r="U7" i="55643"/>
  <c r="V7" i="55643"/>
  <c r="W7" i="55643"/>
  <c r="X7" i="55643" s="1"/>
  <c r="Q7" i="55643" s="1"/>
  <c r="BM9" i="1" s="1"/>
  <c r="BM10" i="1" s="1"/>
  <c r="BM11" i="1" s="1"/>
  <c r="BM12" i="1" s="1"/>
  <c r="BM13" i="1" s="1"/>
  <c r="BM14" i="1" s="1"/>
  <c r="BM15" i="1" s="1"/>
  <c r="BM16" i="1" s="1"/>
  <c r="BM17" i="1" s="1"/>
  <c r="BM18" i="1" s="1"/>
  <c r="BM19" i="1" s="1"/>
  <c r="BM20" i="1" s="1"/>
  <c r="BM21" i="1" s="1"/>
  <c r="BM22" i="1" s="1"/>
  <c r="BM23" i="1" s="1"/>
  <c r="BM24" i="1" s="1"/>
  <c r="BM25" i="1" s="1"/>
  <c r="BM26" i="1" s="1"/>
  <c r="BM27" i="1" s="1"/>
  <c r="BM28" i="1" s="1"/>
  <c r="BM29" i="1" s="1"/>
  <c r="BM30" i="1" s="1"/>
  <c r="BM31" i="1" s="1"/>
  <c r="BM32" i="1" s="1"/>
  <c r="BM33" i="1" s="1"/>
  <c r="BM34" i="1" s="1"/>
  <c r="BM35" i="1" s="1"/>
  <c r="BM36" i="1" s="1"/>
  <c r="BM37" i="1" s="1"/>
  <c r="B4" i="55649"/>
  <c r="B5" i="55649"/>
  <c r="B6" i="55649"/>
  <c r="B7" i="55649"/>
  <c r="B8" i="55649"/>
  <c r="B9" i="55649"/>
  <c r="B10" i="55649"/>
  <c r="B11" i="55649"/>
  <c r="B12" i="55649"/>
  <c r="B13" i="55649"/>
  <c r="B14" i="55649"/>
  <c r="B15" i="55649"/>
  <c r="B16" i="55649"/>
  <c r="B17" i="55649"/>
  <c r="B18" i="55649"/>
  <c r="B19" i="55649"/>
  <c r="B20" i="55649"/>
  <c r="B21" i="55649"/>
  <c r="B22" i="55649"/>
  <c r="B23" i="55649"/>
  <c r="B24" i="55649"/>
  <c r="B25" i="55649"/>
  <c r="B26" i="55649"/>
  <c r="B27" i="55649"/>
  <c r="B28" i="55649"/>
  <c r="B29" i="55649"/>
  <c r="B3" i="55649"/>
  <c r="B2" i="55649"/>
  <c r="F63" i="55647"/>
  <c r="F64" i="55647"/>
  <c r="F65" i="55647"/>
  <c r="F66" i="55647"/>
  <c r="F67" i="55647"/>
  <c r="F68" i="55647"/>
  <c r="F69" i="55647"/>
  <c r="F70" i="55647"/>
  <c r="F71" i="55647"/>
  <c r="F72" i="55647"/>
  <c r="F73" i="55647"/>
  <c r="F74" i="55647"/>
  <c r="F75" i="55647"/>
  <c r="F76" i="55647"/>
  <c r="F77" i="55647"/>
  <c r="F78" i="55647"/>
  <c r="F79" i="55647"/>
  <c r="F80" i="55647"/>
  <c r="F81" i="55647"/>
  <c r="F82" i="55647"/>
  <c r="F83" i="55647"/>
  <c r="F84" i="55647"/>
  <c r="F62" i="55647"/>
  <c r="BV10" i="55641"/>
  <c r="BW10" i="55641"/>
  <c r="BX10" i="55641"/>
  <c r="BY10" i="55641"/>
  <c r="BZ10" i="55641"/>
  <c r="BV11" i="55641"/>
  <c r="BW11" i="55641"/>
  <c r="BX11" i="55641"/>
  <c r="BY11" i="55641"/>
  <c r="BZ11" i="55641"/>
  <c r="BV12" i="55641"/>
  <c r="BW12" i="55641"/>
  <c r="BX12" i="55641"/>
  <c r="BY12" i="55641"/>
  <c r="BZ12" i="55641"/>
  <c r="BV13" i="55641"/>
  <c r="BW13" i="55641"/>
  <c r="BX13" i="55641"/>
  <c r="BY13" i="55641"/>
  <c r="BZ13" i="55641"/>
  <c r="BV14" i="55641"/>
  <c r="BW14" i="55641"/>
  <c r="BX14" i="55641"/>
  <c r="BY14" i="55641"/>
  <c r="BZ14" i="55641"/>
  <c r="BV15" i="55641"/>
  <c r="BW15" i="55641"/>
  <c r="BX15" i="55641"/>
  <c r="BY15" i="55641"/>
  <c r="BZ15" i="55641"/>
  <c r="BV16" i="55641"/>
  <c r="BW16" i="55641"/>
  <c r="BX16" i="55641"/>
  <c r="BY16" i="55641"/>
  <c r="BZ16" i="55641"/>
  <c r="BV17" i="55641"/>
  <c r="BW17" i="55641"/>
  <c r="BX17" i="55641"/>
  <c r="BY17" i="55641"/>
  <c r="BZ17" i="55641"/>
  <c r="T10" i="55644"/>
  <c r="U10" i="55644"/>
  <c r="V10" i="55644"/>
  <c r="W10" i="55644"/>
  <c r="BA18" i="55641"/>
  <c r="AY18" i="55641" s="1"/>
  <c r="BV18" i="55641"/>
  <c r="BW18" i="55641"/>
  <c r="BX18" i="55641"/>
  <c r="BY18" i="55641"/>
  <c r="BZ18" i="55641"/>
  <c r="T4" i="55644"/>
  <c r="U4" i="55644"/>
  <c r="V4" i="55644"/>
  <c r="W4" i="55644"/>
  <c r="BA19" i="55641"/>
  <c r="AY19" i="55641" s="1"/>
  <c r="BV19" i="55641"/>
  <c r="BW19" i="55641"/>
  <c r="BX19" i="55641"/>
  <c r="BY19" i="55641"/>
  <c r="BZ19" i="55641"/>
  <c r="T5" i="55644"/>
  <c r="U5" i="55644"/>
  <c r="V5" i="55644"/>
  <c r="W5" i="55644"/>
  <c r="BA20" i="55641"/>
  <c r="AY20" i="55641" s="1"/>
  <c r="BV20" i="55641"/>
  <c r="BW20" i="55641"/>
  <c r="BX20" i="55641"/>
  <c r="BY20" i="55641"/>
  <c r="BZ20" i="55641"/>
  <c r="T6" i="55644"/>
  <c r="U6" i="55644"/>
  <c r="V6" i="55644"/>
  <c r="W6" i="55644"/>
  <c r="BA21" i="55641"/>
  <c r="AY21" i="55641" s="1"/>
  <c r="BV21" i="55641"/>
  <c r="BW21" i="55641"/>
  <c r="BX21" i="55641"/>
  <c r="BY21" i="55641"/>
  <c r="BZ21" i="55641"/>
  <c r="T7" i="55644"/>
  <c r="U7" i="55644"/>
  <c r="V7" i="55644"/>
  <c r="W7" i="55644"/>
  <c r="BA22" i="55641"/>
  <c r="AY22" i="55641" s="1"/>
  <c r="BV22" i="55641"/>
  <c r="BW22" i="55641"/>
  <c r="BX22" i="55641"/>
  <c r="BY22" i="55641"/>
  <c r="BZ22" i="55641"/>
  <c r="BV23" i="55641"/>
  <c r="BW23" i="55641"/>
  <c r="BY23" i="55641"/>
  <c r="BZ23" i="55641"/>
  <c r="BV24" i="55641"/>
  <c r="BW24" i="55641"/>
  <c r="BX24" i="55641"/>
  <c r="BY24" i="55641"/>
  <c r="BZ24" i="55641"/>
  <c r="BV25" i="55641"/>
  <c r="BW25" i="55641"/>
  <c r="BX25" i="55641"/>
  <c r="BY25" i="55641"/>
  <c r="BZ25" i="55641"/>
  <c r="BV26" i="55641"/>
  <c r="BW26" i="55641"/>
  <c r="BX26" i="55641"/>
  <c r="BY26" i="55641"/>
  <c r="BZ26" i="55641"/>
  <c r="BV27" i="55641"/>
  <c r="BW27" i="55641"/>
  <c r="BX27" i="55641"/>
  <c r="BY27" i="55641"/>
  <c r="BZ27" i="55641"/>
  <c r="BV28" i="55641"/>
  <c r="BW28" i="55641"/>
  <c r="BX28" i="55641"/>
  <c r="BY28" i="55641"/>
  <c r="BZ28" i="55641"/>
  <c r="BV29" i="55641"/>
  <c r="BW29" i="55641"/>
  <c r="BX29" i="55641"/>
  <c r="BY29" i="55641"/>
  <c r="BZ29" i="55641"/>
  <c r="BV30" i="55641"/>
  <c r="BW30" i="55641"/>
  <c r="BX30" i="55641"/>
  <c r="BY30" i="55641"/>
  <c r="BZ30" i="55641"/>
  <c r="BV31" i="55641"/>
  <c r="BW31" i="55641"/>
  <c r="BX31" i="55641"/>
  <c r="BY31" i="55641"/>
  <c r="BZ31" i="55641"/>
  <c r="BV32" i="55641"/>
  <c r="BW32" i="55641"/>
  <c r="BX32" i="55641"/>
  <c r="BY32" i="55641"/>
  <c r="BZ32" i="55641"/>
  <c r="BV33" i="55641"/>
  <c r="BW33" i="55641"/>
  <c r="BX33" i="55641"/>
  <c r="BY33" i="55641"/>
  <c r="BZ33" i="55641"/>
  <c r="BV34" i="55641"/>
  <c r="BW34" i="55641"/>
  <c r="BX34" i="55641"/>
  <c r="BY34" i="55641"/>
  <c r="BZ34" i="55641"/>
  <c r="BV35" i="55641"/>
  <c r="BW35" i="55641"/>
  <c r="BX35" i="55641"/>
  <c r="BY35" i="55641"/>
  <c r="BZ35" i="55641"/>
  <c r="BV36" i="55641"/>
  <c r="BW36" i="55641"/>
  <c r="BX36" i="55641"/>
  <c r="BY36" i="55641"/>
  <c r="BZ36" i="55641"/>
  <c r="C37" i="55641"/>
  <c r="C36" i="55641" s="1"/>
  <c r="Q23" i="55644"/>
  <c r="BS9" i="55641" s="1"/>
  <c r="BS10" i="55641" s="1"/>
  <c r="BS11" i="55641" s="1"/>
  <c r="BS12" i="55641" s="1"/>
  <c r="BS13" i="55641" s="1"/>
  <c r="BS14" i="55641" s="1"/>
  <c r="BS15" i="55641" s="1"/>
  <c r="BS16" i="55641" s="1"/>
  <c r="BS17" i="55641" s="1"/>
  <c r="BS18" i="55641" s="1"/>
  <c r="BS19" i="55641" s="1"/>
  <c r="BS20" i="55641" s="1"/>
  <c r="BS21" i="55641" s="1"/>
  <c r="BS22" i="55641" s="1"/>
  <c r="BS23" i="55641" s="1"/>
  <c r="BS24" i="55641" s="1"/>
  <c r="BS25" i="55641" s="1"/>
  <c r="BS26" i="55641" s="1"/>
  <c r="BS27" i="55641" s="1"/>
  <c r="BS28" i="55641" s="1"/>
  <c r="BS29" i="55641" s="1"/>
  <c r="BS30" i="55641" s="1"/>
  <c r="BS31" i="55641" s="1"/>
  <c r="BS32" i="55641" s="1"/>
  <c r="BS33" i="55641" s="1"/>
  <c r="BS34" i="55641" s="1"/>
  <c r="BS35" i="55641" s="1"/>
  <c r="BS36" i="55641" s="1"/>
  <c r="BS37" i="55641" s="1"/>
  <c r="Q22" i="55644"/>
  <c r="BR9" i="55641"/>
  <c r="BR10" i="55641" s="1"/>
  <c r="BR11" i="55641" s="1"/>
  <c r="BR12" i="55641" s="1"/>
  <c r="BR13" i="55641" s="1"/>
  <c r="BR14" i="55641" s="1"/>
  <c r="BR15" i="55641" s="1"/>
  <c r="BR16" i="55641" s="1"/>
  <c r="BR17" i="55641" s="1"/>
  <c r="BR18" i="55641" s="1"/>
  <c r="BR19" i="55641" s="1"/>
  <c r="BR20" i="55641" s="1"/>
  <c r="BR21" i="55641" s="1"/>
  <c r="BR22" i="55641" s="1"/>
  <c r="BR23" i="55641" s="1"/>
  <c r="BR24" i="55641" s="1"/>
  <c r="BR25" i="55641" s="1"/>
  <c r="BR26" i="55641" s="1"/>
  <c r="BR27" i="55641" s="1"/>
  <c r="BR28" i="55641" s="1"/>
  <c r="BR29" i="55641" s="1"/>
  <c r="BR30" i="55641" s="1"/>
  <c r="BR31" i="55641" s="1"/>
  <c r="BR32" i="55641" s="1"/>
  <c r="BR33" i="55641" s="1"/>
  <c r="BR34" i="55641" s="1"/>
  <c r="BR35" i="55641" s="1"/>
  <c r="BR36" i="55641" s="1"/>
  <c r="BR37" i="55641" s="1"/>
  <c r="Q21" i="55644"/>
  <c r="BQ9" i="55641"/>
  <c r="BQ10" i="55641" s="1"/>
  <c r="BQ11" i="55641" s="1"/>
  <c r="BQ12" i="55641" s="1"/>
  <c r="BQ13" i="55641" s="1"/>
  <c r="BQ14" i="55641" s="1"/>
  <c r="BQ15" i="55641" s="1"/>
  <c r="BQ16" i="55641" s="1"/>
  <c r="BQ17" i="55641" s="1"/>
  <c r="BQ18" i="55641" s="1"/>
  <c r="BQ19" i="55641" s="1"/>
  <c r="BQ20" i="55641" s="1"/>
  <c r="BQ21" i="55641" s="1"/>
  <c r="BQ22" i="55641" s="1"/>
  <c r="BQ23" i="55641" s="1"/>
  <c r="BQ24" i="55641" s="1"/>
  <c r="BQ25" i="55641" s="1"/>
  <c r="BQ26" i="55641" s="1"/>
  <c r="BQ27" i="55641" s="1"/>
  <c r="BQ28" i="55641" s="1"/>
  <c r="BQ29" i="55641" s="1"/>
  <c r="BQ30" i="55641" s="1"/>
  <c r="BQ31" i="55641" s="1"/>
  <c r="BQ32" i="55641" s="1"/>
  <c r="BQ33" i="55641" s="1"/>
  <c r="BQ34" i="55641" s="1"/>
  <c r="BQ35" i="55641" s="1"/>
  <c r="BQ36" i="55641" s="1"/>
  <c r="BQ37" i="55641" s="1"/>
  <c r="Q20" i="55644"/>
  <c r="BP9" i="55641" s="1"/>
  <c r="BP10" i="55641" s="1"/>
  <c r="BP11" i="55641" s="1"/>
  <c r="BP12" i="55641" s="1"/>
  <c r="BP13" i="55641" s="1"/>
  <c r="BP14" i="55641" s="1"/>
  <c r="BP15" i="55641" s="1"/>
  <c r="BP16" i="55641" s="1"/>
  <c r="BP17" i="55641" s="1"/>
  <c r="BP18" i="55641" s="1"/>
  <c r="BP19" i="55641" s="1"/>
  <c r="BP20" i="55641" s="1"/>
  <c r="BP21" i="55641" s="1"/>
  <c r="BP22" i="55641" s="1"/>
  <c r="BP23" i="55641" s="1"/>
  <c r="BP24" i="55641" s="1"/>
  <c r="BP25" i="55641" s="1"/>
  <c r="BP26" i="55641" s="1"/>
  <c r="BP27" i="55641" s="1"/>
  <c r="BP28" i="55641" s="1"/>
  <c r="BP29" i="55641" s="1"/>
  <c r="BP30" i="55641" s="1"/>
  <c r="BP31" i="55641" s="1"/>
  <c r="BP32" i="55641" s="1"/>
  <c r="BP33" i="55641" s="1"/>
  <c r="BP34" i="55641" s="1"/>
  <c r="BP35" i="55641" s="1"/>
  <c r="BP36" i="55641" s="1"/>
  <c r="BP37" i="55641" s="1"/>
  <c r="Q19" i="55644"/>
  <c r="BO9" i="55641"/>
  <c r="BO10" i="55641" s="1"/>
  <c r="BO11" i="55641" s="1"/>
  <c r="BO12" i="55641" s="1"/>
  <c r="BO13" i="55641" s="1"/>
  <c r="BO14" i="55641" s="1"/>
  <c r="BO15" i="55641" s="1"/>
  <c r="BO16" i="55641" s="1"/>
  <c r="BO17" i="55641" s="1"/>
  <c r="BO18" i="55641" s="1"/>
  <c r="BO19" i="55641" s="1"/>
  <c r="BO20" i="55641" s="1"/>
  <c r="BO21" i="55641" s="1"/>
  <c r="BO22" i="55641" s="1"/>
  <c r="BO23" i="55641" s="1"/>
  <c r="BO24" i="55641" s="1"/>
  <c r="BO25" i="55641" s="1"/>
  <c r="BO26" i="55641" s="1"/>
  <c r="BO27" i="55641" s="1"/>
  <c r="BO28" i="55641" s="1"/>
  <c r="BO29" i="55641" s="1"/>
  <c r="BO30" i="55641" s="1"/>
  <c r="BO31" i="55641" s="1"/>
  <c r="BO32" i="55641" s="1"/>
  <c r="BO33" i="55641" s="1"/>
  <c r="BO34" i="55641" s="1"/>
  <c r="BO35" i="55641" s="1"/>
  <c r="BO36" i="55641" s="1"/>
  <c r="BO37" i="55641" s="1"/>
  <c r="Q18" i="55644"/>
  <c r="BN9" i="55641" s="1"/>
  <c r="BN10" i="55641" s="1"/>
  <c r="BN11" i="55641" s="1"/>
  <c r="BN12" i="55641" s="1"/>
  <c r="BN13" i="55641" s="1"/>
  <c r="BN14" i="55641" s="1"/>
  <c r="BN15" i="55641" s="1"/>
  <c r="BN16" i="55641" s="1"/>
  <c r="BN17" i="55641" s="1"/>
  <c r="BN18" i="55641" s="1"/>
  <c r="BN19" i="55641" s="1"/>
  <c r="BN20" i="55641" s="1"/>
  <c r="BN21" i="55641" s="1"/>
  <c r="BN22" i="55641" s="1"/>
  <c r="BN23" i="55641" s="1"/>
  <c r="BN24" i="55641" s="1"/>
  <c r="BN25" i="55641" s="1"/>
  <c r="BN26" i="55641" s="1"/>
  <c r="BN27" i="55641" s="1"/>
  <c r="BN28" i="55641" s="1"/>
  <c r="BN29" i="55641" s="1"/>
  <c r="BN30" i="55641" s="1"/>
  <c r="BN31" i="55641" s="1"/>
  <c r="BN32" i="55641" s="1"/>
  <c r="BN33" i="55641" s="1"/>
  <c r="BN34" i="55641" s="1"/>
  <c r="BN35" i="55641" s="1"/>
  <c r="BN36" i="55641" s="1"/>
  <c r="BN37" i="55641" s="1"/>
  <c r="Q17" i="55644"/>
  <c r="BM9" i="55641"/>
  <c r="BM10" i="55641" s="1"/>
  <c r="BM11" i="55641" s="1"/>
  <c r="BM12" i="55641" s="1"/>
  <c r="BM13" i="55641" s="1"/>
  <c r="BM14" i="55641" s="1"/>
  <c r="BM15" i="55641" s="1"/>
  <c r="BM16" i="55641" s="1"/>
  <c r="BM17" i="55641" s="1"/>
  <c r="BM18" i="55641" s="1"/>
  <c r="BM19" i="55641" s="1"/>
  <c r="BM20" i="55641" s="1"/>
  <c r="BM21" i="55641" s="1"/>
  <c r="BM22" i="55641" s="1"/>
  <c r="BM23" i="55641" s="1"/>
  <c r="BM24" i="55641" s="1"/>
  <c r="BM25" i="55641" s="1"/>
  <c r="BM26" i="55641" s="1"/>
  <c r="BM27" i="55641" s="1"/>
  <c r="BM28" i="55641" s="1"/>
  <c r="BM29" i="55641" s="1"/>
  <c r="BM30" i="55641" s="1"/>
  <c r="BM31" i="55641" s="1"/>
  <c r="BM32" i="55641" s="1"/>
  <c r="BM33" i="55641" s="1"/>
  <c r="BM34" i="55641" s="1"/>
  <c r="BM35" i="55641" s="1"/>
  <c r="BM36" i="55641" s="1"/>
  <c r="BM37" i="55641" s="1"/>
  <c r="T9" i="55644"/>
  <c r="U9" i="55644"/>
  <c r="V9" i="55644"/>
  <c r="W9" i="55644"/>
  <c r="T8" i="55644"/>
  <c r="U8" i="55644"/>
  <c r="V8" i="55644"/>
  <c r="W8" i="55644"/>
  <c r="BB37" i="55641"/>
  <c r="AZ37" i="55641" s="1"/>
  <c r="BA37" i="55641"/>
  <c r="AY37" i="55641" s="1"/>
  <c r="B37" i="55641"/>
  <c r="B36" i="55641" s="1"/>
  <c r="B35" i="55641" s="1"/>
  <c r="B34" i="55641" s="1"/>
  <c r="B33" i="55641" s="1"/>
  <c r="B32" i="55641" s="1"/>
  <c r="B31" i="55641" s="1"/>
  <c r="B30" i="55641" s="1"/>
  <c r="B29" i="55641" s="1"/>
  <c r="B28" i="55641" s="1"/>
  <c r="B27" i="55641" s="1"/>
  <c r="B26" i="55641" s="1"/>
  <c r="B25" i="55641" s="1"/>
  <c r="B24" i="55641" s="1"/>
  <c r="B23" i="55641" s="1"/>
  <c r="B22" i="55641" s="1"/>
  <c r="B21" i="55641" s="1"/>
  <c r="B20" i="55641" s="1"/>
  <c r="B19" i="55641" s="1"/>
  <c r="B18" i="55641" s="1"/>
  <c r="B17" i="55641" s="1"/>
  <c r="B16" i="55641" s="1"/>
  <c r="B15" i="55641" s="1"/>
  <c r="B14" i="55641" s="1"/>
  <c r="B13" i="55641" s="1"/>
  <c r="B12" i="55641" s="1"/>
  <c r="B11" i="55641" s="1"/>
  <c r="B10" i="55641" s="1"/>
  <c r="B9" i="55641" s="1"/>
  <c r="BB36" i="55641"/>
  <c r="AZ36" i="55641" s="1"/>
  <c r="BA36" i="55641"/>
  <c r="AY36" i="55641" s="1"/>
  <c r="BB35" i="55641"/>
  <c r="AZ35" i="55641" s="1"/>
  <c r="BA35" i="55641"/>
  <c r="AY35" i="55641" s="1"/>
  <c r="BB34" i="55641"/>
  <c r="AZ34" i="55641" s="1"/>
  <c r="BA34" i="55641"/>
  <c r="AY34" i="55641" s="1"/>
  <c r="BB33" i="55641"/>
  <c r="AZ33" i="55641" s="1"/>
  <c r="BA33" i="55641"/>
  <c r="AY33" i="55641" s="1"/>
  <c r="BB32" i="55641"/>
  <c r="AZ32" i="55641" s="1"/>
  <c r="BA32" i="55641"/>
  <c r="AY32" i="55641" s="1"/>
  <c r="BB31" i="55641"/>
  <c r="AZ31" i="55641" s="1"/>
  <c r="BA31" i="55641"/>
  <c r="AY31" i="55641" s="1"/>
  <c r="BB30" i="55641"/>
  <c r="AZ30" i="55641" s="1"/>
  <c r="BA30" i="55641"/>
  <c r="AY30" i="55641" s="1"/>
  <c r="BB29" i="55641"/>
  <c r="AZ29" i="55641" s="1"/>
  <c r="BA29" i="55641"/>
  <c r="AY29" i="55641" s="1"/>
  <c r="BB28" i="55641"/>
  <c r="AZ28" i="55641" s="1"/>
  <c r="BA28" i="55641"/>
  <c r="AY28" i="55641" s="1"/>
  <c r="BB27" i="55641"/>
  <c r="AZ27" i="55641" s="1"/>
  <c r="BA27" i="55641"/>
  <c r="AY27" i="55641" s="1"/>
  <c r="BB26" i="55641"/>
  <c r="AZ26" i="55641" s="1"/>
  <c r="BA26" i="55641"/>
  <c r="AY26" i="55641" s="1"/>
  <c r="BB25" i="55641"/>
  <c r="AZ25" i="55641" s="1"/>
  <c r="BA25" i="55641"/>
  <c r="AY25" i="55641" s="1"/>
  <c r="BB24" i="55641"/>
  <c r="AZ24" i="55641" s="1"/>
  <c r="BA24" i="55641"/>
  <c r="AY24" i="55641" s="1"/>
  <c r="BB23" i="55641"/>
  <c r="AZ23" i="55641" s="1"/>
  <c r="BA23" i="55641"/>
  <c r="AY23" i="55641" s="1"/>
  <c r="BB22" i="55641"/>
  <c r="AZ22" i="55641" s="1"/>
  <c r="BB21" i="55641"/>
  <c r="AZ21" i="55641" s="1"/>
  <c r="BB20" i="55641"/>
  <c r="AZ20" i="55641" s="1"/>
  <c r="BB19" i="55641"/>
  <c r="AZ19" i="55641" s="1"/>
  <c r="BB18" i="55641"/>
  <c r="AZ18" i="55641" s="1"/>
  <c r="BB17" i="55641"/>
  <c r="AZ17" i="55641" s="1"/>
  <c r="BA17" i="55641"/>
  <c r="AY17" i="55641" s="1"/>
  <c r="BB16" i="55641"/>
  <c r="AZ16" i="55641" s="1"/>
  <c r="BA16" i="55641"/>
  <c r="AY16" i="55641" s="1"/>
  <c r="BB15" i="55641"/>
  <c r="AZ15" i="55641" s="1"/>
  <c r="BA15" i="55641"/>
  <c r="AY15" i="55641" s="1"/>
  <c r="BB14" i="55641"/>
  <c r="AZ14" i="55641" s="1"/>
  <c r="BA14" i="55641"/>
  <c r="AY14" i="55641" s="1"/>
  <c r="BB13" i="55641"/>
  <c r="AZ13" i="55641" s="1"/>
  <c r="BA13" i="55641"/>
  <c r="AY13" i="55641" s="1"/>
  <c r="BB12" i="55641"/>
  <c r="AZ12" i="55641" s="1"/>
  <c r="BA12" i="55641"/>
  <c r="AY12" i="55641" s="1"/>
  <c r="BB11" i="55641"/>
  <c r="AZ11" i="55641" s="1"/>
  <c r="BA11" i="55641"/>
  <c r="AY11" i="55641" s="1"/>
  <c r="BB10" i="55641"/>
  <c r="AZ10" i="55641" s="1"/>
  <c r="BA10" i="55641"/>
  <c r="AY10" i="55641" s="1"/>
  <c r="BB9" i="55641"/>
  <c r="AZ9" i="55641" s="1"/>
  <c r="BA9" i="55641"/>
  <c r="AY9" i="55641" s="1"/>
  <c r="B37" i="1"/>
  <c r="B36" i="1" s="1"/>
  <c r="B35" i="1" s="1"/>
  <c r="B34" i="1" s="1"/>
  <c r="B33" i="1" s="1"/>
  <c r="B32" i="1" s="1"/>
  <c r="B31" i="1" s="1"/>
  <c r="B30" i="1" s="1"/>
  <c r="B29" i="1" s="1"/>
  <c r="B28" i="1" s="1"/>
  <c r="B27" i="1" s="1"/>
  <c r="B26" i="1" s="1"/>
  <c r="B25" i="1" s="1"/>
  <c r="B24" i="1" s="1"/>
  <c r="B23" i="1" s="1"/>
  <c r="B22" i="1" s="1"/>
  <c r="B21" i="1" s="1"/>
  <c r="B20" i="1" s="1"/>
  <c r="B19" i="1" s="1"/>
  <c r="B18" i="1" s="1"/>
  <c r="B17" i="1" s="1"/>
  <c r="B16" i="1" s="1"/>
  <c r="B15" i="1" s="1"/>
  <c r="B14" i="1" s="1"/>
  <c r="B13" i="1" s="1"/>
  <c r="B12" i="1" s="1"/>
  <c r="B11" i="1" s="1"/>
  <c r="B10" i="1" s="1"/>
  <c r="B9" i="1" s="1"/>
  <c r="BG9" i="1"/>
  <c r="BE9" i="1" s="1"/>
  <c r="Q17" i="55643"/>
  <c r="BR9" i="1"/>
  <c r="BR10" i="1" s="1"/>
  <c r="BR11" i="1" s="1"/>
  <c r="BR12" i="1" s="1"/>
  <c r="BR13" i="1" s="1"/>
  <c r="BR14" i="1" s="1"/>
  <c r="BR15" i="1" s="1"/>
  <c r="BR16" i="1" s="1"/>
  <c r="BR17" i="1" s="1"/>
  <c r="BR18" i="1" s="1"/>
  <c r="BR19" i="1" s="1"/>
  <c r="BR20" i="1" s="1"/>
  <c r="BR21" i="1" s="1"/>
  <c r="BR22" i="1" s="1"/>
  <c r="BR23" i="1" s="1"/>
  <c r="BR24" i="1" s="1"/>
  <c r="BR25" i="1" s="1"/>
  <c r="BR26" i="1" s="1"/>
  <c r="BR27" i="1" s="1"/>
  <c r="BR28" i="1" s="1"/>
  <c r="BR29" i="1" s="1"/>
  <c r="BR30" i="1" s="1"/>
  <c r="BR31" i="1" s="1"/>
  <c r="BR32" i="1" s="1"/>
  <c r="BR33" i="1" s="1"/>
  <c r="BR34" i="1" s="1"/>
  <c r="BR35" i="1" s="1"/>
  <c r="BR36" i="1" s="1"/>
  <c r="BR37" i="1" s="1"/>
  <c r="Q18" i="55643"/>
  <c r="BS9" i="1" s="1"/>
  <c r="BS10" i="1" s="1"/>
  <c r="BS11" i="1" s="1"/>
  <c r="BS12" i="1" s="1"/>
  <c r="BS13" i="1" s="1"/>
  <c r="BS14" i="1" s="1"/>
  <c r="BS15" i="1" s="1"/>
  <c r="BS16" i="1" s="1"/>
  <c r="BS17" i="1" s="1"/>
  <c r="BS18" i="1" s="1"/>
  <c r="BS19" i="1" s="1"/>
  <c r="BS20" i="1" s="1"/>
  <c r="BS21" i="1" s="1"/>
  <c r="BS22" i="1" s="1"/>
  <c r="BS23" i="1" s="1"/>
  <c r="BS24" i="1" s="1"/>
  <c r="BS25" i="1" s="1"/>
  <c r="BS26" i="1" s="1"/>
  <c r="BS27" i="1" s="1"/>
  <c r="BS28" i="1" s="1"/>
  <c r="BS29" i="1" s="1"/>
  <c r="BS30" i="1" s="1"/>
  <c r="BS31" i="1" s="1"/>
  <c r="BS32" i="1" s="1"/>
  <c r="BS33" i="1" s="1"/>
  <c r="BS34" i="1" s="1"/>
  <c r="BS35" i="1" s="1"/>
  <c r="BS36" i="1" s="1"/>
  <c r="BS37" i="1" s="1"/>
  <c r="Q19" i="55643"/>
  <c r="BT9" i="1" s="1"/>
  <c r="BT10" i="1" s="1"/>
  <c r="BT11" i="1" s="1"/>
  <c r="BT12" i="1" s="1"/>
  <c r="BT13" i="1" s="1"/>
  <c r="BT14" i="1" s="1"/>
  <c r="BT15" i="1" s="1"/>
  <c r="BT16" i="1" s="1"/>
  <c r="BT17" i="1" s="1"/>
  <c r="BT18" i="1" s="1"/>
  <c r="BT19" i="1" s="1"/>
  <c r="BT20" i="1" s="1"/>
  <c r="BT21" i="1" s="1"/>
  <c r="BT22" i="1" s="1"/>
  <c r="BT23" i="1" s="1"/>
  <c r="BT24" i="1" s="1"/>
  <c r="BT25" i="1" s="1"/>
  <c r="BT26" i="1" s="1"/>
  <c r="BT27" i="1" s="1"/>
  <c r="BT28" i="1" s="1"/>
  <c r="BT29" i="1" s="1"/>
  <c r="BT30" i="1" s="1"/>
  <c r="BT31" i="1" s="1"/>
  <c r="BT32" i="1" s="1"/>
  <c r="BT33" i="1" s="1"/>
  <c r="BT34" i="1" s="1"/>
  <c r="BT35" i="1" s="1"/>
  <c r="BT36" i="1" s="1"/>
  <c r="BT37" i="1" s="1"/>
  <c r="Q20" i="55643"/>
  <c r="BU9" i="1" s="1"/>
  <c r="BU10" i="1" s="1"/>
  <c r="BU11" i="1" s="1"/>
  <c r="BU12" i="1" s="1"/>
  <c r="BU13" i="1" s="1"/>
  <c r="BU14" i="1" s="1"/>
  <c r="BU15" i="1" s="1"/>
  <c r="BU16" i="1" s="1"/>
  <c r="BU17" i="1" s="1"/>
  <c r="BU18" i="1" s="1"/>
  <c r="BU19" i="1" s="1"/>
  <c r="BU20" i="1" s="1"/>
  <c r="BU21" i="1" s="1"/>
  <c r="BU22" i="1" s="1"/>
  <c r="BU23" i="1" s="1"/>
  <c r="BU24" i="1" s="1"/>
  <c r="BU25" i="1" s="1"/>
  <c r="BU26" i="1" s="1"/>
  <c r="BU27" i="1" s="1"/>
  <c r="BU28" i="1" s="1"/>
  <c r="BU29" i="1" s="1"/>
  <c r="BU30" i="1" s="1"/>
  <c r="BU31" i="1" s="1"/>
  <c r="BU32" i="1" s="1"/>
  <c r="BU33" i="1" s="1"/>
  <c r="BU34" i="1" s="1"/>
  <c r="BU35" i="1" s="1"/>
  <c r="BU36" i="1" s="1"/>
  <c r="BU37" i="1" s="1"/>
  <c r="Q21" i="55643"/>
  <c r="BV9" i="1" s="1"/>
  <c r="BV10" i="1" s="1"/>
  <c r="BV11" i="1" s="1"/>
  <c r="BV12" i="1" s="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Q22" i="55643"/>
  <c r="BW9" i="1" s="1"/>
  <c r="BW10" i="1" s="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BW36" i="1" s="1"/>
  <c r="BW37" i="1" s="1"/>
  <c r="Q23" i="55643"/>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G11" i="1"/>
  <c r="BE11" i="1" s="1"/>
  <c r="BF37" i="1"/>
  <c r="BD37" i="1" s="1"/>
  <c r="BG10" i="1"/>
  <c r="BE10" i="1" s="1"/>
  <c r="BG12" i="1"/>
  <c r="BE12" i="1" s="1"/>
  <c r="BG13" i="1"/>
  <c r="BE13" i="1" s="1"/>
  <c r="BG14" i="1"/>
  <c r="BE14" i="1" s="1"/>
  <c r="BG15" i="1"/>
  <c r="BE15" i="1" s="1"/>
  <c r="BG16" i="1"/>
  <c r="BE16" i="1" s="1"/>
  <c r="BG17" i="1"/>
  <c r="BE17" i="1" s="1"/>
  <c r="BG18" i="1"/>
  <c r="BE18" i="1" s="1"/>
  <c r="BG19" i="1"/>
  <c r="BE19" i="1" s="1"/>
  <c r="BG20" i="1"/>
  <c r="BE20" i="1" s="1"/>
  <c r="BG21" i="1"/>
  <c r="BE21" i="1" s="1"/>
  <c r="BG22" i="1"/>
  <c r="BE22" i="1" s="1"/>
  <c r="BG23" i="1"/>
  <c r="BE23" i="1" s="1"/>
  <c r="BG24" i="1"/>
  <c r="BE24" i="1" s="1"/>
  <c r="BG25" i="1"/>
  <c r="BE25" i="1" s="1"/>
  <c r="BG26" i="1"/>
  <c r="BE26" i="1" s="1"/>
  <c r="BG27" i="1"/>
  <c r="BE27" i="1" s="1"/>
  <c r="BG28" i="1"/>
  <c r="BE28" i="1" s="1"/>
  <c r="BG29" i="1"/>
  <c r="BE29" i="1" s="1"/>
  <c r="BG30" i="1"/>
  <c r="BE30" i="1" s="1"/>
  <c r="BG31" i="1"/>
  <c r="BE31" i="1" s="1"/>
  <c r="BG32" i="1"/>
  <c r="BE32" i="1" s="1"/>
  <c r="BG33" i="1"/>
  <c r="BE33" i="1" s="1"/>
  <c r="BG34" i="1"/>
  <c r="BE34" i="1" s="1"/>
  <c r="BG35" i="1"/>
  <c r="BE35" i="1" s="1"/>
  <c r="BG36" i="1"/>
  <c r="BE36" i="1" s="1"/>
  <c r="BG37" i="1"/>
  <c r="BE37" i="1" s="1"/>
  <c r="C32" i="4"/>
  <c r="F32" i="4" s="1"/>
  <c r="E5" i="3"/>
  <c r="L8" i="55642"/>
  <c r="M8" i="55642" s="1"/>
  <c r="D1" i="11"/>
  <c r="I1" i="11"/>
  <c r="B14" i="55647"/>
  <c r="C14" i="55647"/>
  <c r="D14" i="55647"/>
  <c r="B15" i="55647"/>
  <c r="B16" i="55647"/>
  <c r="B17" i="55647"/>
  <c r="B18" i="55647"/>
  <c r="B19" i="55647"/>
  <c r="B20" i="55647"/>
  <c r="B21" i="55647"/>
  <c r="B22" i="55647"/>
  <c r="B23" i="55647"/>
  <c r="B24" i="55647"/>
  <c r="B25" i="55647"/>
  <c r="B26" i="55647"/>
  <c r="B27" i="55647"/>
  <c r="B28" i="55647"/>
  <c r="B29" i="55647"/>
  <c r="B30" i="55647"/>
  <c r="B31" i="55647"/>
  <c r="B32" i="55647"/>
  <c r="B33" i="55647"/>
  <c r="B34" i="55647"/>
  <c r="B35" i="55647"/>
  <c r="B36" i="55647"/>
  <c r="B37" i="55647"/>
  <c r="B38" i="55647"/>
  <c r="B39" i="55647"/>
  <c r="B40" i="55647"/>
  <c r="B41" i="55647"/>
  <c r="B42" i="55647"/>
  <c r="B62" i="55647"/>
  <c r="B63" i="55647"/>
  <c r="B64" i="55647"/>
  <c r="B65" i="55647"/>
  <c r="B66" i="55647"/>
  <c r="B67" i="55647"/>
  <c r="B68" i="55647"/>
  <c r="B69" i="55647"/>
  <c r="B70" i="55647"/>
  <c r="B71" i="55647"/>
  <c r="B72" i="55647"/>
  <c r="B73" i="55647"/>
  <c r="B74" i="55647"/>
  <c r="B75" i="55647"/>
  <c r="B76" i="55647"/>
  <c r="B77" i="55647"/>
  <c r="B78" i="55647"/>
  <c r="B79" i="55647"/>
  <c r="B80" i="55647"/>
  <c r="B81" i="55647"/>
  <c r="B82" i="55647"/>
  <c r="B83" i="55647"/>
  <c r="B84" i="55647"/>
  <c r="B85" i="55647"/>
  <c r="B86" i="55647"/>
  <c r="B87" i="55647"/>
  <c r="B88" i="55647"/>
  <c r="B89" i="55647"/>
  <c r="B90" i="55647"/>
  <c r="B91" i="55647"/>
  <c r="B92" i="55647"/>
  <c r="B93" i="55647"/>
  <c r="B94" i="55647"/>
  <c r="B95" i="55647"/>
  <c r="B96" i="55647"/>
  <c r="B97" i="55647"/>
  <c r="B98" i="55647"/>
  <c r="B99" i="55647"/>
  <c r="B100" i="55647"/>
  <c r="B101" i="55647"/>
  <c r="B102" i="55647"/>
  <c r="A8" i="6"/>
  <c r="A29" i="6"/>
  <c r="A52" i="6"/>
  <c r="A7" i="7"/>
  <c r="D9" i="7"/>
  <c r="I9" i="7"/>
  <c r="D10" i="7"/>
  <c r="I10" i="7"/>
  <c r="D11" i="7"/>
  <c r="I11" i="7"/>
  <c r="D12" i="7"/>
  <c r="I12" i="7"/>
  <c r="D13" i="7"/>
  <c r="I13" i="7"/>
  <c r="D14" i="7"/>
  <c r="I14" i="7"/>
  <c r="D15" i="7"/>
  <c r="I15" i="7"/>
  <c r="D16" i="7"/>
  <c r="I16" i="7"/>
  <c r="D17" i="7"/>
  <c r="I17" i="7"/>
  <c r="D18" i="7"/>
  <c r="I18" i="7"/>
  <c r="D19" i="7"/>
  <c r="I19" i="7"/>
  <c r="D20" i="7"/>
  <c r="I20" i="7"/>
  <c r="D21" i="7"/>
  <c r="I21" i="7"/>
  <c r="D22" i="7"/>
  <c r="I22" i="7"/>
  <c r="P12" i="8"/>
  <c r="D13" i="10"/>
  <c r="Z13" i="8" s="1"/>
  <c r="D19" i="10"/>
  <c r="Z19" i="8" s="1"/>
  <c r="D23" i="10"/>
  <c r="Z23" i="8" s="1"/>
  <c r="I11" i="10"/>
  <c r="AD11" i="8" s="1"/>
  <c r="I15" i="10"/>
  <c r="AD15" i="8" s="1"/>
  <c r="I21" i="10"/>
  <c r="AD21" i="8" s="1"/>
  <c r="D8" i="5"/>
  <c r="D12" i="5"/>
  <c r="AF13" i="8" s="1"/>
  <c r="D20" i="55645"/>
  <c r="AL21" i="8" s="1"/>
  <c r="D8" i="55646"/>
  <c r="G8" i="55646"/>
  <c r="A6" i="9"/>
  <c r="A6" i="10"/>
  <c r="A5" i="5"/>
  <c r="A5" i="55645"/>
  <c r="A5" i="55646"/>
  <c r="D73" i="55640"/>
  <c r="I73" i="55640"/>
  <c r="D74" i="55640"/>
  <c r="I74" i="55640"/>
  <c r="D75" i="55640"/>
  <c r="I75" i="55640"/>
  <c r="D76" i="55640"/>
  <c r="I76" i="55640"/>
  <c r="D77" i="55640"/>
  <c r="I77" i="55640"/>
  <c r="D78" i="55640"/>
  <c r="I78" i="55640"/>
  <c r="D79" i="55640"/>
  <c r="I79" i="55640"/>
  <c r="D80" i="55640"/>
  <c r="I80" i="55640"/>
  <c r="D81" i="55640"/>
  <c r="I81" i="55640"/>
  <c r="D82" i="55640"/>
  <c r="I82" i="55640"/>
  <c r="D83" i="55640"/>
  <c r="I83" i="55640"/>
  <c r="D84" i="55640"/>
  <c r="I84" i="55640"/>
  <c r="D85" i="55640"/>
  <c r="I85" i="55640"/>
  <c r="D86" i="55640"/>
  <c r="I86" i="55640"/>
  <c r="I10" i="55645"/>
  <c r="AP11" i="8" s="1"/>
  <c r="I21" i="55645"/>
  <c r="AP22" i="8" s="1"/>
  <c r="I13" i="55645"/>
  <c r="AP14" i="8" s="1"/>
  <c r="I18" i="55645"/>
  <c r="AP19" i="8" s="1"/>
  <c r="D21" i="55645"/>
  <c r="AL22" i="8" s="1"/>
  <c r="D23" i="55645"/>
  <c r="AL24" i="8" s="1"/>
  <c r="D18" i="55646"/>
  <c r="I19" i="55645"/>
  <c r="AP20" i="8" s="1"/>
  <c r="D15" i="55646"/>
  <c r="I9" i="55645"/>
  <c r="D17" i="55646"/>
  <c r="D19" i="55646"/>
  <c r="I11" i="55645"/>
  <c r="AP12" i="8" s="1"/>
  <c r="D17" i="5"/>
  <c r="AF18" i="8" s="1"/>
  <c r="AG18" i="8" s="1"/>
  <c r="L2" i="8" s="1"/>
  <c r="D13" i="5"/>
  <c r="AF14" i="8" s="1"/>
  <c r="D11" i="5"/>
  <c r="AF12" i="8" s="1"/>
  <c r="D9" i="5"/>
  <c r="AF10" i="8" s="1"/>
  <c r="I24" i="10"/>
  <c r="AD24" i="8" s="1"/>
  <c r="I22" i="10"/>
  <c r="AD22" i="8" s="1"/>
  <c r="I20" i="10"/>
  <c r="AD20" i="8" s="1"/>
  <c r="I18" i="10"/>
  <c r="AC20" i="8" s="1"/>
  <c r="I14" i="10"/>
  <c r="AD14" i="8" s="1"/>
  <c r="I12" i="10"/>
  <c r="AD12" i="8" s="1"/>
  <c r="I10" i="10"/>
  <c r="AD10" i="8" s="1"/>
  <c r="D24" i="10"/>
  <c r="Z24" i="8" s="1"/>
  <c r="D22" i="10"/>
  <c r="Z22" i="8" s="1"/>
  <c r="D20" i="10"/>
  <c r="Z20" i="8" s="1"/>
  <c r="D18" i="10"/>
  <c r="AA20" i="8" s="1"/>
  <c r="H4" i="8" s="1"/>
  <c r="H3" i="8" s="1"/>
  <c r="D14" i="10"/>
  <c r="Z14" i="8" s="1"/>
  <c r="D12" i="10"/>
  <c r="Z12" i="8" s="1"/>
  <c r="D10" i="10"/>
  <c r="Z10" i="8" s="1"/>
  <c r="D14" i="5"/>
  <c r="AF15" i="8" s="1"/>
  <c r="D10" i="5"/>
  <c r="AF11" i="8" s="1"/>
  <c r="I23" i="10"/>
  <c r="AD23" i="8" s="1"/>
  <c r="I19" i="10"/>
  <c r="AD19" i="8" s="1"/>
  <c r="I13" i="10"/>
  <c r="AD13" i="8" s="1"/>
  <c r="I9" i="10"/>
  <c r="AC11" i="8" s="1"/>
  <c r="I4" i="8" s="1"/>
  <c r="I3" i="8" s="1"/>
  <c r="D21" i="10"/>
  <c r="Z21" i="8" s="1"/>
  <c r="D15" i="10"/>
  <c r="Z15" i="8" s="1"/>
  <c r="D11" i="10"/>
  <c r="Z11" i="8" s="1"/>
  <c r="C33" i="4"/>
  <c r="G33" i="4" s="1"/>
  <c r="C54" i="4"/>
  <c r="H54" i="4" s="1"/>
  <c r="C31" i="4"/>
  <c r="H31" i="4" s="1"/>
  <c r="C52" i="4"/>
  <c r="I33" i="55640" s="1"/>
  <c r="C53" i="4"/>
  <c r="F53" i="4" s="1"/>
  <c r="D9" i="55646"/>
  <c r="D13" i="55646"/>
  <c r="G13" i="55646" s="1"/>
  <c r="I8" i="55645"/>
  <c r="AP9" i="8" s="1"/>
  <c r="D21" i="55646"/>
  <c r="I23" i="55645"/>
  <c r="AP24" i="8" s="1"/>
  <c r="D10" i="55646"/>
  <c r="G10" i="55646" s="1"/>
  <c r="I22" i="55645"/>
  <c r="AP23" i="8" s="1"/>
  <c r="I12" i="55645"/>
  <c r="AP13" i="8" s="1"/>
  <c r="D14" i="55646"/>
  <c r="G14" i="55646" s="1"/>
  <c r="I17" i="55645"/>
  <c r="AP18" i="8" s="1"/>
  <c r="D11" i="55646"/>
  <c r="G11" i="55646" s="1"/>
  <c r="D22" i="55645"/>
  <c r="AL23" i="8" s="1"/>
  <c r="I14" i="55645"/>
  <c r="AP15" i="8" s="1"/>
  <c r="I20" i="55645"/>
  <c r="AP21" i="8" s="1"/>
  <c r="D12" i="55646"/>
  <c r="G12" i="55646" s="1"/>
  <c r="D20" i="55646"/>
  <c r="D16" i="55646"/>
  <c r="CF99" i="1"/>
  <c r="T99" i="1" s="1"/>
  <c r="D88" i="55649" s="1"/>
  <c r="D21" i="9"/>
  <c r="T21" i="8" s="1"/>
  <c r="CF61" i="1"/>
  <c r="T61" i="1" s="1"/>
  <c r="CF47" i="1"/>
  <c r="T47" i="1" s="1"/>
  <c r="D68" i="55647" s="1"/>
  <c r="CF104" i="1"/>
  <c r="T104" i="1" s="1"/>
  <c r="D10" i="9" s="1"/>
  <c r="T10" i="8" s="1"/>
  <c r="CF55" i="1"/>
  <c r="T55" i="1" s="1"/>
  <c r="BF29" i="1"/>
  <c r="BD29" i="1" s="1"/>
  <c r="BF28" i="1"/>
  <c r="BF27" i="1"/>
  <c r="BD27" i="1" s="1"/>
  <c r="BF26" i="1"/>
  <c r="BF22" i="1"/>
  <c r="BF21" i="1"/>
  <c r="BD21" i="1" s="1"/>
  <c r="BF20" i="1"/>
  <c r="BD20" i="1" s="1"/>
  <c r="BF19" i="1"/>
  <c r="BD19" i="1" s="1"/>
  <c r="BF18" i="1"/>
  <c r="BF17" i="1"/>
  <c r="BF16" i="1"/>
  <c r="BF15" i="1"/>
  <c r="I14" i="9"/>
  <c r="X14" i="8" s="1"/>
  <c r="CA81" i="55641"/>
  <c r="T81" i="55641" s="1"/>
  <c r="CF100" i="1"/>
  <c r="T100" i="1" s="1"/>
  <c r="CF63" i="1"/>
  <c r="T63" i="1" s="1"/>
  <c r="CF48" i="1"/>
  <c r="T48" i="1" s="1"/>
  <c r="CF57" i="1"/>
  <c r="T57" i="1" s="1"/>
  <c r="CF56" i="1"/>
  <c r="T56" i="1" s="1"/>
  <c r="CF52" i="1"/>
  <c r="T52" i="1" s="1"/>
  <c r="CF96" i="1"/>
  <c r="T96" i="1" s="1"/>
  <c r="I23" i="9"/>
  <c r="X23" i="8" s="1"/>
  <c r="I13" i="9"/>
  <c r="X13" i="8" s="1"/>
  <c r="CF88" i="1"/>
  <c r="T88" i="1" s="1"/>
  <c r="CF76" i="1"/>
  <c r="T76" i="1" s="1"/>
  <c r="CF59" i="1"/>
  <c r="T59" i="1" s="1"/>
  <c r="CF43" i="1"/>
  <c r="T43" i="1" s="1"/>
  <c r="D24" i="9"/>
  <c r="T24" i="8" s="1"/>
  <c r="D13" i="9"/>
  <c r="T13" i="8"/>
  <c r="I12" i="9"/>
  <c r="X12" i="8" s="1"/>
  <c r="I20" i="9"/>
  <c r="X20" i="8" s="1"/>
  <c r="D11" i="9"/>
  <c r="T11" i="8"/>
  <c r="D20" i="9"/>
  <c r="T20" i="8" s="1"/>
  <c r="CF91" i="1"/>
  <c r="T91" i="1" s="1"/>
  <c r="H71" i="55647" s="1"/>
  <c r="CF83" i="1"/>
  <c r="T83" i="1" s="1"/>
  <c r="D18" i="9"/>
  <c r="U20" i="8" s="1"/>
  <c r="D4" i="8" s="1"/>
  <c r="D3" i="8" s="1"/>
  <c r="CF71" i="1"/>
  <c r="T71" i="1" s="1"/>
  <c r="D22" i="9"/>
  <c r="T22" i="8" s="1"/>
  <c r="D12" i="9"/>
  <c r="T12" i="8" s="1"/>
  <c r="I15" i="9"/>
  <c r="X15" i="8" s="1"/>
  <c r="I18" i="9"/>
  <c r="W20" i="8" s="1"/>
  <c r="F4" i="8" s="1"/>
  <c r="F3" i="8" s="1"/>
  <c r="D14" i="9"/>
  <c r="T14" i="8" s="1"/>
  <c r="I11" i="9"/>
  <c r="X11" i="8" s="1"/>
  <c r="CF87" i="1"/>
  <c r="T87" i="1" s="1"/>
  <c r="CF75" i="1"/>
  <c r="T75" i="1" s="1"/>
  <c r="I65" i="6" s="1"/>
  <c r="CF68" i="1"/>
  <c r="T68" i="1" s="1"/>
  <c r="CF51" i="1"/>
  <c r="T51" i="1" s="1"/>
  <c r="X51" i="1" s="1"/>
  <c r="CF44" i="1"/>
  <c r="T44" i="1" s="1"/>
  <c r="CF79" i="1"/>
  <c r="T79" i="1" s="1"/>
  <c r="I10" i="9"/>
  <c r="X10" i="8" s="1"/>
  <c r="D9" i="10"/>
  <c r="AA11" i="8" s="1"/>
  <c r="G4" i="8" s="1"/>
  <c r="G3" i="8" s="1"/>
  <c r="D23" i="9"/>
  <c r="T23" i="8" s="1"/>
  <c r="D15" i="9"/>
  <c r="T15" i="8" s="1"/>
  <c r="I9" i="9"/>
  <c r="X9" i="8" s="1"/>
  <c r="W9" i="8" s="1"/>
  <c r="CF97" i="1"/>
  <c r="T97" i="1" s="1"/>
  <c r="D19" i="9"/>
  <c r="T19" i="8" s="1"/>
  <c r="I19" i="9"/>
  <c r="X19" i="8" s="1"/>
  <c r="I21" i="9"/>
  <c r="X21" i="8" s="1"/>
  <c r="I24" i="9"/>
  <c r="X24" i="8" s="1"/>
  <c r="I22" i="9"/>
  <c r="X22" i="8" s="1"/>
  <c r="H79" i="55647"/>
  <c r="BF35" i="1"/>
  <c r="BD35" i="1" s="1"/>
  <c r="CA104" i="55641"/>
  <c r="T104" i="55641" s="1"/>
  <c r="CA101" i="55641"/>
  <c r="T101" i="55641" s="1"/>
  <c r="CA89" i="55641"/>
  <c r="T89" i="55641" s="1"/>
  <c r="CA85" i="55641"/>
  <c r="T85" i="55641" s="1"/>
  <c r="F52" i="4"/>
  <c r="AG20" i="8"/>
  <c r="L4" i="8" s="1"/>
  <c r="L3" i="8" s="1"/>
  <c r="G31" i="4"/>
  <c r="F31" i="4"/>
  <c r="BF34" i="1"/>
  <c r="BD34" i="1" s="1"/>
  <c r="BF33" i="1"/>
  <c r="BD33" i="1" s="1"/>
  <c r="BF32" i="1"/>
  <c r="BD32" i="1" s="1"/>
  <c r="BF31" i="1"/>
  <c r="BD31" i="1" s="1"/>
  <c r="BF30" i="1"/>
  <c r="BD30" i="1" s="1"/>
  <c r="BF25" i="1"/>
  <c r="BF24" i="1"/>
  <c r="BF23" i="1"/>
  <c r="BF14" i="1"/>
  <c r="BD14" i="1" s="1"/>
  <c r="BF13" i="1"/>
  <c r="BD13" i="1" s="1"/>
  <c r="BF12" i="1"/>
  <c r="BD12" i="1" s="1"/>
  <c r="BF11" i="1"/>
  <c r="BD11" i="1" s="1"/>
  <c r="BF10" i="1"/>
  <c r="BD10" i="1" s="1"/>
  <c r="BF9" i="1"/>
  <c r="CA50" i="55641"/>
  <c r="T50" i="55641" s="1"/>
  <c r="CA73" i="55641"/>
  <c r="T73" i="55641" s="1"/>
  <c r="CA49" i="55641"/>
  <c r="T49" i="55641" s="1"/>
  <c r="CA54" i="55641"/>
  <c r="T54" i="55641" s="1"/>
  <c r="CA61" i="55641"/>
  <c r="T61" i="55641" s="1"/>
  <c r="CA77" i="55641"/>
  <c r="T77" i="55641" s="1"/>
  <c r="CA69" i="55641"/>
  <c r="T69" i="55641" s="1"/>
  <c r="CA63" i="55641"/>
  <c r="T63" i="55641" s="1"/>
  <c r="CA65" i="55641"/>
  <c r="T65" i="55641" s="1"/>
  <c r="CA57" i="55641"/>
  <c r="T57" i="55641" s="1"/>
  <c r="CA47" i="55641"/>
  <c r="T47" i="55641" s="1"/>
  <c r="CA45" i="55641"/>
  <c r="T45" i="55641" s="1"/>
  <c r="CA43" i="55641"/>
  <c r="T43" i="55641" s="1"/>
  <c r="CA41" i="55641"/>
  <c r="T41" i="55641" s="1"/>
  <c r="G32" i="4"/>
  <c r="H53" i="4"/>
  <c r="AD18" i="8"/>
  <c r="AC18" i="8" s="1"/>
  <c r="J2" i="8" s="1"/>
  <c r="J4" i="8"/>
  <c r="J3" i="8" s="1"/>
  <c r="C34" i="4"/>
  <c r="F34" i="4" s="1"/>
  <c r="C28" i="3"/>
  <c r="C20" i="3"/>
  <c r="C38" i="4"/>
  <c r="H38" i="4" s="1"/>
  <c r="C37" i="4"/>
  <c r="G37" i="4" s="1"/>
  <c r="C43" i="4"/>
  <c r="D39" i="55640" s="1"/>
  <c r="I24" i="6"/>
  <c r="CF12" i="1"/>
  <c r="T12" i="1" s="1"/>
  <c r="Z12" i="1" s="1"/>
  <c r="CF11" i="1"/>
  <c r="T11" i="1" s="1"/>
  <c r="Z11" i="1" s="1"/>
  <c r="H32" i="4"/>
  <c r="C47" i="4"/>
  <c r="D45" i="6" s="1"/>
  <c r="CF19" i="1"/>
  <c r="T19" i="1" s="1"/>
  <c r="D25" i="55647" s="1"/>
  <c r="G54" i="4"/>
  <c r="I37" i="6"/>
  <c r="F54" i="4"/>
  <c r="E31" i="3"/>
  <c r="AP10" i="8"/>
  <c r="C41" i="4"/>
  <c r="H41" i="4" s="1"/>
  <c r="I23" i="6"/>
  <c r="I35" i="55640"/>
  <c r="T18" i="8"/>
  <c r="U18" i="8" s="1"/>
  <c r="D31" i="6"/>
  <c r="F33" i="4"/>
  <c r="AG11" i="8"/>
  <c r="K4" i="8" s="1"/>
  <c r="K3" i="8" s="1"/>
  <c r="AF9" i="8"/>
  <c r="AG9" i="8" s="1"/>
  <c r="C30" i="3"/>
  <c r="C31" i="3"/>
  <c r="C18" i="3"/>
  <c r="H33" i="4"/>
  <c r="G9" i="55646"/>
  <c r="C27" i="3"/>
  <c r="C45" i="4"/>
  <c r="G45" i="4" s="1"/>
  <c r="C49" i="4"/>
  <c r="F49" i="4" s="1"/>
  <c r="C50" i="4"/>
  <c r="H50" i="4" s="1"/>
  <c r="C40" i="4"/>
  <c r="D38" i="6" s="1"/>
  <c r="C39" i="4"/>
  <c r="F39" i="4" s="1"/>
  <c r="C48" i="4"/>
  <c r="I29" i="55640" s="1"/>
  <c r="C36" i="4"/>
  <c r="D32" i="55640" s="1"/>
  <c r="C46" i="4"/>
  <c r="D44" i="6" s="1"/>
  <c r="C26" i="3"/>
  <c r="K2" i="8"/>
  <c r="H34" i="4"/>
  <c r="H47" i="4"/>
  <c r="C24" i="3"/>
  <c r="C25" i="3"/>
  <c r="D43" i="6"/>
  <c r="G40" i="4"/>
  <c r="CA99" i="55641" l="1"/>
  <c r="T99" i="55641" s="1"/>
  <c r="CA97" i="55641"/>
  <c r="T97" i="55641" s="1"/>
  <c r="CA96" i="55641"/>
  <c r="T96" i="55641" s="1"/>
  <c r="CA95" i="55641"/>
  <c r="T95" i="55641" s="1"/>
  <c r="CA93" i="55641"/>
  <c r="T93" i="55641" s="1"/>
  <c r="CA92" i="55641"/>
  <c r="T92" i="55641" s="1"/>
  <c r="CA91" i="55641"/>
  <c r="T91" i="55641" s="1"/>
  <c r="CA88" i="55641"/>
  <c r="T88" i="55641" s="1"/>
  <c r="CA76" i="55641"/>
  <c r="T76" i="55641" s="1"/>
  <c r="CA68" i="55641"/>
  <c r="T68" i="55641" s="1"/>
  <c r="CA64" i="55641"/>
  <c r="T64" i="55641" s="1"/>
  <c r="CA60" i="55641"/>
  <c r="T60" i="55641" s="1"/>
  <c r="CA59" i="55641"/>
  <c r="T59" i="55641" s="1"/>
  <c r="CA56" i="55641"/>
  <c r="T56" i="55641" s="1"/>
  <c r="CA55" i="55641"/>
  <c r="T55" i="55641" s="1"/>
  <c r="CA44" i="55641"/>
  <c r="T44" i="55641" s="1"/>
  <c r="M7" i="55642"/>
  <c r="CA129" i="55641"/>
  <c r="T129" i="55641" s="1"/>
  <c r="CA128" i="55641"/>
  <c r="T128" i="55641" s="1"/>
  <c r="CA125" i="55641"/>
  <c r="T125" i="55641" s="1"/>
  <c r="CA121" i="55641"/>
  <c r="T121" i="55641" s="1"/>
  <c r="CA117" i="55641"/>
  <c r="T117" i="55641" s="1"/>
  <c r="CA114" i="55641"/>
  <c r="T114" i="55641" s="1"/>
  <c r="CA113" i="55641"/>
  <c r="T113" i="55641" s="1"/>
  <c r="CA112" i="55641"/>
  <c r="T112" i="55641" s="1"/>
  <c r="CA111" i="55641"/>
  <c r="T111" i="55641" s="1"/>
  <c r="CA109" i="55641"/>
  <c r="T109" i="55641" s="1"/>
  <c r="CA105" i="55641"/>
  <c r="T105" i="55641" s="1"/>
  <c r="U135" i="1"/>
  <c r="D126" i="55647"/>
  <c r="D60" i="55649"/>
  <c r="D33" i="55649"/>
  <c r="I31" i="55640"/>
  <c r="CF30" i="1"/>
  <c r="T30" i="1" s="1"/>
  <c r="D36" i="55647" s="1"/>
  <c r="CA103" i="55641"/>
  <c r="T103" i="55641" s="1"/>
  <c r="CF101" i="1"/>
  <c r="T101" i="1" s="1"/>
  <c r="CA82" i="55641"/>
  <c r="T82" i="55641" s="1"/>
  <c r="CF81" i="1"/>
  <c r="T81" i="1" s="1"/>
  <c r="CA118" i="55641"/>
  <c r="T118" i="55641" s="1"/>
  <c r="CA116" i="55641"/>
  <c r="T116" i="55641" s="1"/>
  <c r="CA115" i="55641"/>
  <c r="T115" i="55641" s="1"/>
  <c r="X9" i="55644"/>
  <c r="Q9" i="55644" s="1"/>
  <c r="BJ9" i="55641" s="1"/>
  <c r="BJ10" i="55641" s="1"/>
  <c r="BJ11" i="55641" s="1"/>
  <c r="BJ12" i="55641" s="1"/>
  <c r="BJ13" i="55641" s="1"/>
  <c r="BJ14" i="55641" s="1"/>
  <c r="BJ15" i="55641" s="1"/>
  <c r="BJ16" i="55641" s="1"/>
  <c r="BJ17" i="55641" s="1"/>
  <c r="BJ18" i="55641" s="1"/>
  <c r="BJ19" i="55641" s="1"/>
  <c r="BJ20" i="55641" s="1"/>
  <c r="BJ21" i="55641" s="1"/>
  <c r="BJ22" i="55641" s="1"/>
  <c r="BJ23" i="55641" s="1"/>
  <c r="BJ24" i="55641" s="1"/>
  <c r="BJ25" i="55641" s="1"/>
  <c r="BJ26" i="55641" s="1"/>
  <c r="BJ27" i="55641" s="1"/>
  <c r="BJ28" i="55641" s="1"/>
  <c r="BJ29" i="55641" s="1"/>
  <c r="BJ30" i="55641" s="1"/>
  <c r="BJ31" i="55641" s="1"/>
  <c r="BJ32" i="55641" s="1"/>
  <c r="BJ33" i="55641" s="1"/>
  <c r="BJ34" i="55641" s="1"/>
  <c r="BJ35" i="55641" s="1"/>
  <c r="BJ36" i="55641" s="1"/>
  <c r="BJ37" i="55641" s="1"/>
  <c r="X6" i="55644"/>
  <c r="Q6" i="55644" s="1"/>
  <c r="BG9" i="55641" s="1"/>
  <c r="BG10" i="55641" s="1"/>
  <c r="BG11" i="55641" s="1"/>
  <c r="BG12" i="55641" s="1"/>
  <c r="BG13" i="55641" s="1"/>
  <c r="BG14" i="55641" s="1"/>
  <c r="BG15" i="55641" s="1"/>
  <c r="BG16" i="55641" s="1"/>
  <c r="BG17" i="55641" s="1"/>
  <c r="BG18" i="55641" s="1"/>
  <c r="BG19" i="55641" s="1"/>
  <c r="BG20" i="55641" s="1"/>
  <c r="BG21" i="55641" s="1"/>
  <c r="BG22" i="55641" s="1"/>
  <c r="BG23" i="55641" s="1"/>
  <c r="BG24" i="55641" s="1"/>
  <c r="BG25" i="55641" s="1"/>
  <c r="BG26" i="55641" s="1"/>
  <c r="BG27" i="55641" s="1"/>
  <c r="BG28" i="55641" s="1"/>
  <c r="BG29" i="55641" s="1"/>
  <c r="BG30" i="55641" s="1"/>
  <c r="BG31" i="55641" s="1"/>
  <c r="BG32" i="55641" s="1"/>
  <c r="BG33" i="55641" s="1"/>
  <c r="BG34" i="55641" s="1"/>
  <c r="BG35" i="55641" s="1"/>
  <c r="BG36" i="55641" s="1"/>
  <c r="BG37" i="55641" s="1"/>
  <c r="CF93" i="1"/>
  <c r="T93" i="1" s="1"/>
  <c r="CF73" i="1"/>
  <c r="T73" i="1" s="1"/>
  <c r="CF69" i="1"/>
  <c r="T69" i="1" s="1"/>
  <c r="U69" i="1" s="1"/>
  <c r="CF65" i="1"/>
  <c r="T65" i="1" s="1"/>
  <c r="CF45" i="1"/>
  <c r="T45" i="1" s="1"/>
  <c r="CA130" i="55641"/>
  <c r="T130" i="55641" s="1"/>
  <c r="CA127" i="55641"/>
  <c r="T127" i="55641" s="1"/>
  <c r="AD9" i="8"/>
  <c r="AC9" i="8" s="1"/>
  <c r="I2" i="8" s="1"/>
  <c r="CA110" i="55641"/>
  <c r="T110" i="55641" s="1"/>
  <c r="CA108" i="55641"/>
  <c r="T108" i="55641" s="1"/>
  <c r="CA107" i="55641"/>
  <c r="T107" i="55641" s="1"/>
  <c r="G41" i="4"/>
  <c r="CF29" i="1"/>
  <c r="T29" i="1" s="1"/>
  <c r="D35" i="55647" s="1"/>
  <c r="CA122" i="55641"/>
  <c r="T122" i="55641" s="1"/>
  <c r="CA120" i="55641"/>
  <c r="T120" i="55641" s="1"/>
  <c r="CA119" i="55641"/>
  <c r="T119" i="55641" s="1"/>
  <c r="F41" i="4"/>
  <c r="I23" i="55640"/>
  <c r="G16" i="55646"/>
  <c r="S4" i="8" s="1"/>
  <c r="CA134" i="55641"/>
  <c r="T134" i="55641" s="1"/>
  <c r="CA132" i="55641"/>
  <c r="T132" i="55641" s="1"/>
  <c r="CA131" i="55641"/>
  <c r="T131" i="55641" s="1"/>
  <c r="CA100" i="55641"/>
  <c r="T100" i="55641" s="1"/>
  <c r="CA84" i="55641"/>
  <c r="T84" i="55641" s="1"/>
  <c r="CA80" i="55641"/>
  <c r="T80" i="55641" s="1"/>
  <c r="CA126" i="55641"/>
  <c r="T126" i="55641" s="1"/>
  <c r="CA124" i="55641"/>
  <c r="T124" i="55641" s="1"/>
  <c r="CA123" i="55641"/>
  <c r="T123" i="55641" s="1"/>
  <c r="X18" i="8"/>
  <c r="W18" i="8" s="1"/>
  <c r="F2" i="8" s="1"/>
  <c r="CF13" i="1"/>
  <c r="T13" i="1" s="1"/>
  <c r="C7" i="4" s="1"/>
  <c r="F7" i="4" s="1"/>
  <c r="CA102" i="55641"/>
  <c r="T102" i="55641" s="1"/>
  <c r="CA98" i="55641"/>
  <c r="T98" i="55641" s="1"/>
  <c r="CA94" i="55641"/>
  <c r="T94" i="55641" s="1"/>
  <c r="CF94" i="1"/>
  <c r="T94" i="1" s="1"/>
  <c r="CF90" i="1"/>
  <c r="T90" i="1" s="1"/>
  <c r="H70" i="55647" s="1"/>
  <c r="CA86" i="55641"/>
  <c r="T86" i="55641" s="1"/>
  <c r="CA83" i="55641"/>
  <c r="T83" i="55641" s="1"/>
  <c r="CF82" i="1"/>
  <c r="T82" i="1" s="1"/>
  <c r="CA79" i="55641"/>
  <c r="T79" i="55641" s="1"/>
  <c r="CA78" i="55641"/>
  <c r="T78" i="55641" s="1"/>
  <c r="CF78" i="1"/>
  <c r="T78" i="1" s="1"/>
  <c r="CA75" i="55641"/>
  <c r="T75" i="55641" s="1"/>
  <c r="CF74" i="1"/>
  <c r="T74" i="1" s="1"/>
  <c r="D95" i="55647" s="1"/>
  <c r="CA71" i="55641"/>
  <c r="T71" i="55641" s="1"/>
  <c r="CA70" i="55641"/>
  <c r="T70" i="55641" s="1"/>
  <c r="CA67" i="55641"/>
  <c r="T67" i="55641" s="1"/>
  <c r="CA62" i="55641"/>
  <c r="T62" i="55641" s="1"/>
  <c r="CF50" i="1"/>
  <c r="T50" i="1" s="1"/>
  <c r="CF42" i="1"/>
  <c r="T42" i="1" s="1"/>
  <c r="CF25" i="1"/>
  <c r="CF17" i="1"/>
  <c r="CA106" i="55641"/>
  <c r="T106" i="55641" s="1"/>
  <c r="X10" i="55644"/>
  <c r="Q10" i="55644" s="1"/>
  <c r="BK9" i="55641" s="1"/>
  <c r="BK10" i="55641" s="1"/>
  <c r="BK11" i="55641" s="1"/>
  <c r="BK12" i="55641" s="1"/>
  <c r="BK13" i="55641" s="1"/>
  <c r="BK14" i="55641" s="1"/>
  <c r="BK15" i="55641" s="1"/>
  <c r="BK16" i="55641" s="1"/>
  <c r="BK17" i="55641" s="1"/>
  <c r="BK18" i="55641" s="1"/>
  <c r="BK19" i="55641" s="1"/>
  <c r="BK20" i="55641" s="1"/>
  <c r="BK21" i="55641" s="1"/>
  <c r="BK22" i="55641" s="1"/>
  <c r="BK23" i="55641" s="1"/>
  <c r="BK24" i="55641" s="1"/>
  <c r="BK25" i="55641" s="1"/>
  <c r="BK26" i="55641" s="1"/>
  <c r="BK27" i="55641" s="1"/>
  <c r="BK28" i="55641" s="1"/>
  <c r="BK29" i="55641" s="1"/>
  <c r="BK30" i="55641" s="1"/>
  <c r="BK31" i="55641" s="1"/>
  <c r="BK32" i="55641" s="1"/>
  <c r="BK33" i="55641" s="1"/>
  <c r="BK34" i="55641" s="1"/>
  <c r="BK35" i="55641" s="1"/>
  <c r="BK36" i="55641" s="1"/>
  <c r="BK37" i="55641" s="1"/>
  <c r="X4" i="55644"/>
  <c r="Q4" i="55644" s="1"/>
  <c r="BE9" i="55641" s="1"/>
  <c r="BE10" i="55641" s="1"/>
  <c r="BE11" i="55641" s="1"/>
  <c r="BE12" i="55641" s="1"/>
  <c r="BE13" i="55641" s="1"/>
  <c r="BE14" i="55641" s="1"/>
  <c r="BE15" i="55641" s="1"/>
  <c r="BE16" i="55641" s="1"/>
  <c r="BE17" i="55641" s="1"/>
  <c r="BE18" i="55641" s="1"/>
  <c r="BE19" i="55641" s="1"/>
  <c r="BE20" i="55641" s="1"/>
  <c r="BE21" i="55641" s="1"/>
  <c r="BE22" i="55641" s="1"/>
  <c r="BE23" i="55641" s="1"/>
  <c r="BE24" i="55641" s="1"/>
  <c r="BE25" i="55641" s="1"/>
  <c r="BE26" i="55641" s="1"/>
  <c r="BE27" i="55641" s="1"/>
  <c r="BE28" i="55641" s="1"/>
  <c r="BE29" i="55641" s="1"/>
  <c r="BE30" i="55641" s="1"/>
  <c r="BE31" i="55641" s="1"/>
  <c r="BE32" i="55641" s="1"/>
  <c r="BE33" i="55641" s="1"/>
  <c r="BE34" i="55641" s="1"/>
  <c r="BE35" i="55641" s="1"/>
  <c r="BE36" i="55641" s="1"/>
  <c r="BE37" i="55641" s="1"/>
  <c r="X8" i="55644"/>
  <c r="Q8" i="55644" s="1"/>
  <c r="BI9" i="55641" s="1"/>
  <c r="BI10" i="55641" s="1"/>
  <c r="BI11" i="55641" s="1"/>
  <c r="BI12" i="55641" s="1"/>
  <c r="BI13" i="55641" s="1"/>
  <c r="BI14" i="55641" s="1"/>
  <c r="BI15" i="55641" s="1"/>
  <c r="BI16" i="55641" s="1"/>
  <c r="BI17" i="55641" s="1"/>
  <c r="BI18" i="55641" s="1"/>
  <c r="BI19" i="55641" s="1"/>
  <c r="BI20" i="55641" s="1"/>
  <c r="BI21" i="55641" s="1"/>
  <c r="BI22" i="55641" s="1"/>
  <c r="BI23" i="55641" s="1"/>
  <c r="BI24" i="55641" s="1"/>
  <c r="BI25" i="55641" s="1"/>
  <c r="BI26" i="55641" s="1"/>
  <c r="BI27" i="55641" s="1"/>
  <c r="BI28" i="55641" s="1"/>
  <c r="BI29" i="55641" s="1"/>
  <c r="BI30" i="55641" s="1"/>
  <c r="BI31" i="55641" s="1"/>
  <c r="BI32" i="55641" s="1"/>
  <c r="BI33" i="55641" s="1"/>
  <c r="BI34" i="55641" s="1"/>
  <c r="BI35" i="55641" s="1"/>
  <c r="BI36" i="55641" s="1"/>
  <c r="BI37" i="55641" s="1"/>
  <c r="X5" i="55644"/>
  <c r="Q5" i="55644" s="1"/>
  <c r="BF9" i="55641" s="1"/>
  <c r="BF10" i="55641" s="1"/>
  <c r="BF11" i="55641" s="1"/>
  <c r="BF12" i="55641" s="1"/>
  <c r="BF13" i="55641" s="1"/>
  <c r="BF14" i="55641" s="1"/>
  <c r="BF15" i="55641" s="1"/>
  <c r="BF16" i="55641" s="1"/>
  <c r="BF17" i="55641" s="1"/>
  <c r="BF18" i="55641" s="1"/>
  <c r="BF19" i="55641" s="1"/>
  <c r="BF20" i="55641" s="1"/>
  <c r="BF21" i="55641" s="1"/>
  <c r="BF22" i="55641" s="1"/>
  <c r="BF23" i="55641" s="1"/>
  <c r="BF24" i="55641" s="1"/>
  <c r="BF25" i="55641" s="1"/>
  <c r="BF26" i="55641" s="1"/>
  <c r="BF27" i="55641" s="1"/>
  <c r="BF28" i="55641" s="1"/>
  <c r="BF29" i="55641" s="1"/>
  <c r="BF30" i="55641" s="1"/>
  <c r="BF31" i="55641" s="1"/>
  <c r="BF32" i="55641" s="1"/>
  <c r="BF33" i="55641" s="1"/>
  <c r="BF34" i="55641" s="1"/>
  <c r="BF35" i="55641" s="1"/>
  <c r="BF36" i="55641" s="1"/>
  <c r="BF37" i="55641" s="1"/>
  <c r="X7" i="55644"/>
  <c r="Q7" i="55644" s="1"/>
  <c r="BH9" i="55641" s="1"/>
  <c r="BH10" i="55641" s="1"/>
  <c r="BH11" i="55641" s="1"/>
  <c r="BH12" i="55641" s="1"/>
  <c r="BH13" i="55641" s="1"/>
  <c r="BH14" i="55641" s="1"/>
  <c r="BH15" i="55641" s="1"/>
  <c r="BH16" i="55641" s="1"/>
  <c r="BH17" i="55641" s="1"/>
  <c r="BH18" i="55641" s="1"/>
  <c r="BH19" i="55641" s="1"/>
  <c r="BH20" i="55641" s="1"/>
  <c r="BH21" i="55641" s="1"/>
  <c r="BH22" i="55641" s="1"/>
  <c r="BH23" i="55641" s="1"/>
  <c r="BH24" i="55641" s="1"/>
  <c r="BH25" i="55641" s="1"/>
  <c r="BH26" i="55641" s="1"/>
  <c r="BH27" i="55641" s="1"/>
  <c r="BH28" i="55641" s="1"/>
  <c r="BH29" i="55641" s="1"/>
  <c r="BH30" i="55641" s="1"/>
  <c r="BH31" i="55641" s="1"/>
  <c r="BH32" i="55641" s="1"/>
  <c r="BH33" i="55641" s="1"/>
  <c r="BH34" i="55641" s="1"/>
  <c r="BH35" i="55641" s="1"/>
  <c r="BH36" i="55641" s="1"/>
  <c r="BH37" i="55641" s="1"/>
  <c r="CA26" i="55641"/>
  <c r="T26" i="55641" s="1"/>
  <c r="CA10" i="55641"/>
  <c r="T10" i="55641" s="1"/>
  <c r="CA36" i="55641"/>
  <c r="T36" i="55641" s="1"/>
  <c r="CA33" i="55641"/>
  <c r="T33" i="55641" s="1"/>
  <c r="X8" i="55643"/>
  <c r="Q8" i="55643" s="1"/>
  <c r="BN9" i="1" s="1"/>
  <c r="BN10" i="1" s="1"/>
  <c r="BN11" i="1" s="1"/>
  <c r="BN12" i="1" s="1"/>
  <c r="BN13" i="1" s="1"/>
  <c r="BN14" i="1" s="1"/>
  <c r="BN15" i="1" s="1"/>
  <c r="BN16" i="1" s="1"/>
  <c r="BN17" i="1" s="1"/>
  <c r="BN18" i="1" s="1"/>
  <c r="BN19" i="1" s="1"/>
  <c r="BN20" i="1" s="1"/>
  <c r="BN21" i="1" s="1"/>
  <c r="BN22" i="1" s="1"/>
  <c r="BN23" i="1" s="1"/>
  <c r="BN24" i="1" s="1"/>
  <c r="BN25" i="1" s="1"/>
  <c r="BN26" i="1" s="1"/>
  <c r="BN27" i="1" s="1"/>
  <c r="BN28" i="1" s="1"/>
  <c r="BN29" i="1" s="1"/>
  <c r="BN30" i="1" s="1"/>
  <c r="BN31" i="1" s="1"/>
  <c r="BN32" i="1" s="1"/>
  <c r="BN33" i="1" s="1"/>
  <c r="BN34" i="1" s="1"/>
  <c r="BN35" i="1" s="1"/>
  <c r="BN36" i="1" s="1"/>
  <c r="BN37" i="1" s="1"/>
  <c r="CF35" i="1"/>
  <c r="T35" i="1" s="1"/>
  <c r="U35" i="1" s="1"/>
  <c r="CF26" i="1"/>
  <c r="CF18" i="1"/>
  <c r="CF14" i="1"/>
  <c r="T14" i="1" s="1"/>
  <c r="U14" i="1" s="1"/>
  <c r="CF24" i="1"/>
  <c r="CF16" i="1"/>
  <c r="CF10" i="1"/>
  <c r="T10" i="1" s="1"/>
  <c r="D16" i="55647" s="1"/>
  <c r="CF28" i="1"/>
  <c r="CF9" i="1"/>
  <c r="CF27" i="1"/>
  <c r="T27" i="1" s="1"/>
  <c r="U27" i="1" s="1"/>
  <c r="CF23" i="1"/>
  <c r="CF15" i="1"/>
  <c r="CF36" i="1"/>
  <c r="T36" i="1" s="1"/>
  <c r="D42" i="55647" s="1"/>
  <c r="CF20" i="1"/>
  <c r="T20" i="1" s="1"/>
  <c r="D26" i="55647" s="1"/>
  <c r="U47" i="55641"/>
  <c r="W47" i="55641" s="1"/>
  <c r="CF89" i="1"/>
  <c r="T89" i="1" s="1"/>
  <c r="U89" i="55641" s="1"/>
  <c r="W89" i="55641" s="1"/>
  <c r="CF53" i="1"/>
  <c r="T53" i="1" s="1"/>
  <c r="CF49" i="1"/>
  <c r="T49" i="1" s="1"/>
  <c r="U47" i="1"/>
  <c r="CF98" i="1"/>
  <c r="T98" i="1" s="1"/>
  <c r="CF86" i="1"/>
  <c r="T86" i="1" s="1"/>
  <c r="CF85" i="1"/>
  <c r="T85" i="1" s="1"/>
  <c r="CF77" i="1"/>
  <c r="T77" i="1" s="1"/>
  <c r="D98" i="55647" s="1"/>
  <c r="CF70" i="1"/>
  <c r="T70" i="1" s="1"/>
  <c r="CF66" i="1"/>
  <c r="T66" i="1" s="1"/>
  <c r="CF62" i="1"/>
  <c r="T62" i="1" s="1"/>
  <c r="CF58" i="1"/>
  <c r="T58" i="1" s="1"/>
  <c r="CF54" i="1"/>
  <c r="T54" i="1" s="1"/>
  <c r="CF46" i="1"/>
  <c r="T46" i="1" s="1"/>
  <c r="CA9" i="55641"/>
  <c r="CA32" i="55641"/>
  <c r="T32" i="55641" s="1"/>
  <c r="CA29" i="55641"/>
  <c r="T29" i="55641" s="1"/>
  <c r="CA22" i="55641"/>
  <c r="T22" i="55641" s="1"/>
  <c r="CA13" i="55641"/>
  <c r="T13" i="55641" s="1"/>
  <c r="CA34" i="55641"/>
  <c r="T34" i="55641" s="1"/>
  <c r="CA17" i="55641"/>
  <c r="T17" i="55641" s="1"/>
  <c r="CA12" i="55641"/>
  <c r="T12" i="55641" s="1"/>
  <c r="U12" i="55641" s="1"/>
  <c r="W12" i="55641" s="1"/>
  <c r="CA27" i="55641"/>
  <c r="T27" i="55641" s="1"/>
  <c r="CA21" i="55641"/>
  <c r="T21" i="55641" s="1"/>
  <c r="CA18" i="55641"/>
  <c r="T18" i="55641" s="1"/>
  <c r="CA31" i="55641"/>
  <c r="T31" i="55641" s="1"/>
  <c r="CA30" i="55641"/>
  <c r="T30" i="55641" s="1"/>
  <c r="BD22" i="1"/>
  <c r="X6" i="55643"/>
  <c r="Q6" i="55643" s="1"/>
  <c r="BL9" i="1" s="1"/>
  <c r="BL10" i="1" s="1"/>
  <c r="BL11" i="1" s="1"/>
  <c r="BL12" i="1" s="1"/>
  <c r="BL13" i="1" s="1"/>
  <c r="BL14" i="1" s="1"/>
  <c r="BL15" i="1" s="1"/>
  <c r="BL16" i="1" s="1"/>
  <c r="BL17" i="1" s="1"/>
  <c r="BL18" i="1" s="1"/>
  <c r="BL19" i="1" s="1"/>
  <c r="BL20" i="1" s="1"/>
  <c r="BL21" i="1" s="1"/>
  <c r="BL22" i="1" s="1"/>
  <c r="BL23" i="1" s="1"/>
  <c r="BL24" i="1" s="1"/>
  <c r="BL25" i="1" s="1"/>
  <c r="BL26" i="1" s="1"/>
  <c r="BL27" i="1" s="1"/>
  <c r="BL28" i="1" s="1"/>
  <c r="BL29" i="1" s="1"/>
  <c r="BL30" i="1" s="1"/>
  <c r="BL31" i="1" s="1"/>
  <c r="BL32" i="1" s="1"/>
  <c r="BL33" i="1" s="1"/>
  <c r="BL34" i="1" s="1"/>
  <c r="BL35" i="1" s="1"/>
  <c r="BL36" i="1" s="1"/>
  <c r="BL37" i="1" s="1"/>
  <c r="BD15" i="1"/>
  <c r="T15" i="1" s="1"/>
  <c r="BD28" i="1"/>
  <c r="D44" i="55649"/>
  <c r="D56" i="55640"/>
  <c r="U63" i="55641"/>
  <c r="W63" i="55641" s="1"/>
  <c r="D42" i="55640"/>
  <c r="D32" i="6"/>
  <c r="C24" i="4"/>
  <c r="I15" i="55640" s="1"/>
  <c r="C5" i="4"/>
  <c r="G5" i="4" s="1"/>
  <c r="I22" i="55640"/>
  <c r="X99" i="1"/>
  <c r="CF95" i="1"/>
  <c r="T95" i="1" s="1"/>
  <c r="U95" i="1" s="1"/>
  <c r="CF84" i="1"/>
  <c r="T84" i="1" s="1"/>
  <c r="U84" i="55641" s="1"/>
  <c r="W84" i="55641" s="1"/>
  <c r="CF80" i="1"/>
  <c r="T80" i="1" s="1"/>
  <c r="CF72" i="1"/>
  <c r="T72" i="1" s="1"/>
  <c r="I62" i="6" s="1"/>
  <c r="CF64" i="1"/>
  <c r="T64" i="1" s="1"/>
  <c r="U64" i="55641" s="1"/>
  <c r="W64" i="55641" s="1"/>
  <c r="CF60" i="1"/>
  <c r="T60" i="1" s="1"/>
  <c r="D49" i="55649" s="1"/>
  <c r="G50" i="4"/>
  <c r="F43" i="4"/>
  <c r="H49" i="4"/>
  <c r="D39" i="6"/>
  <c r="X11" i="1"/>
  <c r="D41" i="6"/>
  <c r="Z18" i="8"/>
  <c r="AA18" i="8" s="1"/>
  <c r="CF114" i="1"/>
  <c r="T114" i="1" s="1"/>
  <c r="U114" i="1" s="1"/>
  <c r="CF106" i="1"/>
  <c r="T106" i="1" s="1"/>
  <c r="U106" i="1" s="1"/>
  <c r="F50" i="4"/>
  <c r="D29" i="55640"/>
  <c r="X47" i="1"/>
  <c r="U60" i="1"/>
  <c r="C74" i="4"/>
  <c r="D37" i="55649"/>
  <c r="C62" i="4"/>
  <c r="G36" i="4"/>
  <c r="D37" i="55640"/>
  <c r="D35" i="55640"/>
  <c r="AO20" i="8"/>
  <c r="R4" i="8" s="1"/>
  <c r="I34" i="55640"/>
  <c r="W11" i="8"/>
  <c r="E4" i="8" s="1"/>
  <c r="E3" i="8" s="1"/>
  <c r="CF133" i="1"/>
  <c r="T133" i="1" s="1"/>
  <c r="D124" i="55647" s="1"/>
  <c r="CF111" i="1"/>
  <c r="T111" i="1" s="1"/>
  <c r="X111" i="1" s="1"/>
  <c r="CF109" i="1"/>
  <c r="T109" i="1" s="1"/>
  <c r="H89" i="55647" s="1"/>
  <c r="G39" i="4"/>
  <c r="U11" i="1"/>
  <c r="AO11" i="8"/>
  <c r="Q4" i="8" s="1"/>
  <c r="U85" i="55641"/>
  <c r="W85" i="55641" s="1"/>
  <c r="CF110" i="1"/>
  <c r="T110" i="1" s="1"/>
  <c r="U110" i="1" s="1"/>
  <c r="AO18" i="8"/>
  <c r="R2" i="8" s="1"/>
  <c r="D34" i="6"/>
  <c r="F45" i="4"/>
  <c r="Y11" i="1"/>
  <c r="H46" i="4"/>
  <c r="H45" i="4"/>
  <c r="H43" i="4"/>
  <c r="U101" i="55641"/>
  <c r="W101" i="55641" s="1"/>
  <c r="C69" i="4"/>
  <c r="CF112" i="1"/>
  <c r="T112" i="1" s="1"/>
  <c r="H92" i="55647" s="1"/>
  <c r="D41" i="55640"/>
  <c r="CF131" i="1"/>
  <c r="T131" i="1" s="1"/>
  <c r="U131" i="55641" s="1"/>
  <c r="W131" i="55641" s="1"/>
  <c r="CF129" i="1"/>
  <c r="T129" i="1" s="1"/>
  <c r="D120" i="55647" s="1"/>
  <c r="CF115" i="1"/>
  <c r="T115" i="1" s="1"/>
  <c r="X115" i="1" s="1"/>
  <c r="CF113" i="1"/>
  <c r="T113" i="1" s="1"/>
  <c r="U113" i="1" s="1"/>
  <c r="CF107" i="1"/>
  <c r="T107" i="1" s="1"/>
  <c r="U107" i="1" s="1"/>
  <c r="CF105" i="1"/>
  <c r="T105" i="1" s="1"/>
  <c r="A30" i="55649"/>
  <c r="A31" i="55649" s="1"/>
  <c r="A32" i="55649" s="1"/>
  <c r="A33" i="55649" s="1"/>
  <c r="A34" i="55649" s="1"/>
  <c r="A35" i="55649" s="1"/>
  <c r="A36" i="55649" s="1"/>
  <c r="A37" i="55649" s="1"/>
  <c r="A38" i="55649" s="1"/>
  <c r="A39" i="55649" s="1"/>
  <c r="A40" i="55649" s="1"/>
  <c r="A41" i="55649" s="1"/>
  <c r="A42" i="55649" s="1"/>
  <c r="A43" i="55649" s="1"/>
  <c r="A44" i="55649" s="1"/>
  <c r="A45" i="55649" s="1"/>
  <c r="A46" i="55649" s="1"/>
  <c r="A47" i="55649" s="1"/>
  <c r="A48" i="55649" s="1"/>
  <c r="A49" i="55649" s="1"/>
  <c r="A50" i="55649" s="1"/>
  <c r="A51" i="55649" s="1"/>
  <c r="A52" i="55649" s="1"/>
  <c r="A53" i="55649" s="1"/>
  <c r="A54" i="55649" s="1"/>
  <c r="A55" i="55649" s="1"/>
  <c r="A56" i="55649" s="1"/>
  <c r="A57" i="55649" s="1"/>
  <c r="A58" i="55649" s="1"/>
  <c r="A59" i="55649" s="1"/>
  <c r="A60" i="55649" s="1"/>
  <c r="A61" i="55649" s="1"/>
  <c r="A62" i="55649" s="1"/>
  <c r="A63" i="55649" s="1"/>
  <c r="A64" i="55649" s="1"/>
  <c r="A65" i="55649" s="1"/>
  <c r="A66" i="55649" s="1"/>
  <c r="A67" i="55649" s="1"/>
  <c r="A68" i="55649" s="1"/>
  <c r="A69" i="55649" s="1"/>
  <c r="A70" i="55649" s="1"/>
  <c r="A71" i="55649" s="1"/>
  <c r="A72" i="55649" s="1"/>
  <c r="A73" i="55649" s="1"/>
  <c r="A74" i="55649" s="1"/>
  <c r="A75" i="55649" s="1"/>
  <c r="A76" i="55649" s="1"/>
  <c r="A77" i="55649" s="1"/>
  <c r="A78" i="55649" s="1"/>
  <c r="A79" i="55649" s="1"/>
  <c r="A80" i="55649" s="1"/>
  <c r="A81" i="55649" s="1"/>
  <c r="A82" i="55649" s="1"/>
  <c r="A83" i="55649" s="1"/>
  <c r="A84" i="55649" s="1"/>
  <c r="A85" i="55649" s="1"/>
  <c r="A86" i="55649" s="1"/>
  <c r="A87" i="55649" s="1"/>
  <c r="A88" i="55649" s="1"/>
  <c r="A89" i="55649" s="1"/>
  <c r="A90" i="55649" s="1"/>
  <c r="A91" i="55649" s="1"/>
  <c r="A92" i="55649" s="1"/>
  <c r="A93" i="55649" s="1"/>
  <c r="A94" i="55649" s="1"/>
  <c r="A95" i="55649" s="1"/>
  <c r="A96" i="55649" s="1"/>
  <c r="A97" i="55649" s="1"/>
  <c r="A98" i="55649" s="1"/>
  <c r="A99" i="55649" s="1"/>
  <c r="A100" i="55649" s="1"/>
  <c r="A101" i="55649" s="1"/>
  <c r="A102" i="55649" s="1"/>
  <c r="A103" i="55649" s="1"/>
  <c r="A104" i="55649" s="1"/>
  <c r="A105" i="55649" s="1"/>
  <c r="A106" i="55649" s="1"/>
  <c r="A107" i="55649" s="1"/>
  <c r="A108" i="55649" s="1"/>
  <c r="A109" i="55649" s="1"/>
  <c r="A110" i="55649" s="1"/>
  <c r="A111" i="55649" s="1"/>
  <c r="A112" i="55649" s="1"/>
  <c r="A113" i="55649" s="1"/>
  <c r="A114" i="55649" s="1"/>
  <c r="A115" i="55649" s="1"/>
  <c r="A116" i="55649" s="1"/>
  <c r="A117" i="55649" s="1"/>
  <c r="A118" i="55649" s="1"/>
  <c r="A119" i="55649" s="1"/>
  <c r="A120" i="55649" s="1"/>
  <c r="A121" i="55649" s="1"/>
  <c r="A122" i="55649" s="1"/>
  <c r="A123" i="55649" s="1"/>
  <c r="A124" i="55649" s="1"/>
  <c r="I30" i="55640"/>
  <c r="Z9" i="8"/>
  <c r="AA9" i="8" s="1"/>
  <c r="CF102" i="1"/>
  <c r="T102" i="1" s="1"/>
  <c r="CF124" i="1"/>
  <c r="T124" i="1" s="1"/>
  <c r="D113" i="55649" s="1"/>
  <c r="CF108" i="1"/>
  <c r="T108" i="1" s="1"/>
  <c r="H88" i="55647" s="1"/>
  <c r="CF132" i="1"/>
  <c r="T132" i="1" s="1"/>
  <c r="X132" i="1" s="1"/>
  <c r="CF127" i="1"/>
  <c r="T127" i="1" s="1"/>
  <c r="D116" i="55649" s="1"/>
  <c r="CF134" i="1"/>
  <c r="T134" i="1" s="1"/>
  <c r="D123" i="55649" s="1"/>
  <c r="CF122" i="1"/>
  <c r="T122" i="1" s="1"/>
  <c r="D111" i="55649" s="1"/>
  <c r="CF128" i="1"/>
  <c r="T128" i="1" s="1"/>
  <c r="U128" i="1" s="1"/>
  <c r="CF123" i="1"/>
  <c r="T123" i="1" s="1"/>
  <c r="D112" i="55649" s="1"/>
  <c r="CF130" i="1"/>
  <c r="T130" i="1" s="1"/>
  <c r="X130" i="1" s="1"/>
  <c r="CF120" i="1"/>
  <c r="T120" i="1" s="1"/>
  <c r="X120" i="1" s="1"/>
  <c r="CF121" i="1"/>
  <c r="T121" i="1" s="1"/>
  <c r="U121" i="1" s="1"/>
  <c r="CF125" i="1"/>
  <c r="T125" i="1" s="1"/>
  <c r="U125" i="55641" s="1"/>
  <c r="W125" i="55641" s="1"/>
  <c r="CF119" i="1"/>
  <c r="T119" i="1" s="1"/>
  <c r="I18" i="5" s="1"/>
  <c r="AJ19" i="8" s="1"/>
  <c r="CF117" i="1"/>
  <c r="T117" i="1" s="1"/>
  <c r="X117" i="1" s="1"/>
  <c r="CF126" i="1"/>
  <c r="T126" i="1" s="1"/>
  <c r="D9" i="55645" s="1"/>
  <c r="AL10" i="8" s="1"/>
  <c r="CF118" i="1"/>
  <c r="T118" i="1" s="1"/>
  <c r="X118" i="1" s="1"/>
  <c r="CF116" i="1"/>
  <c r="T116" i="1" s="1"/>
  <c r="U116" i="1" s="1"/>
  <c r="D86" i="55649"/>
  <c r="D36" i="55649"/>
  <c r="D66" i="55649"/>
  <c r="D69" i="55649"/>
  <c r="I13" i="5"/>
  <c r="AJ14" i="8" s="1"/>
  <c r="X108" i="1"/>
  <c r="U119" i="55641"/>
  <c r="W119" i="55641" s="1"/>
  <c r="X109" i="1"/>
  <c r="D22" i="5"/>
  <c r="AF23" i="8" s="1"/>
  <c r="U120" i="1"/>
  <c r="D18" i="5"/>
  <c r="AF19" i="8" s="1"/>
  <c r="X105" i="1"/>
  <c r="U105" i="1"/>
  <c r="X131" i="1"/>
  <c r="I20" i="5"/>
  <c r="AJ21" i="8" s="1"/>
  <c r="U109" i="55641"/>
  <c r="W109" i="55641" s="1"/>
  <c r="D54" i="55649"/>
  <c r="I51" i="55640"/>
  <c r="D86" i="55647"/>
  <c r="D32" i="55649"/>
  <c r="C57" i="4"/>
  <c r="F57" i="4" s="1"/>
  <c r="D38" i="55649"/>
  <c r="X49" i="1"/>
  <c r="D48" i="55649"/>
  <c r="D60" i="55640"/>
  <c r="D80" i="55647"/>
  <c r="U59" i="1"/>
  <c r="C73" i="4"/>
  <c r="D64" i="6"/>
  <c r="U54" i="1"/>
  <c r="D59" i="6"/>
  <c r="C68" i="4"/>
  <c r="X54" i="1"/>
  <c r="D75" i="55647"/>
  <c r="D55" i="55640"/>
  <c r="H62" i="55647"/>
  <c r="X82" i="1"/>
  <c r="U82" i="1"/>
  <c r="C64" i="4"/>
  <c r="G64" i="4" s="1"/>
  <c r="D55" i="6"/>
  <c r="E2" i="8"/>
  <c r="D50" i="55649"/>
  <c r="X61" i="1"/>
  <c r="D62" i="55640"/>
  <c r="D82" i="55647"/>
  <c r="C75" i="4"/>
  <c r="D66" i="6"/>
  <c r="D79" i="55647"/>
  <c r="C72" i="4"/>
  <c r="D63" i="6"/>
  <c r="D59" i="55640"/>
  <c r="U58" i="1"/>
  <c r="Y13" i="1"/>
  <c r="Z13" i="1"/>
  <c r="D77" i="55649"/>
  <c r="X88" i="1"/>
  <c r="D82" i="55649"/>
  <c r="H73" i="55647"/>
  <c r="D34" i="55649"/>
  <c r="U45" i="55641"/>
  <c r="W45" i="55641" s="1"/>
  <c r="U45" i="1"/>
  <c r="U49" i="55641"/>
  <c r="W49" i="55641" s="1"/>
  <c r="C85" i="4"/>
  <c r="CF92" i="1"/>
  <c r="T92" i="1" s="1"/>
  <c r="U92" i="55641" s="1"/>
  <c r="W92" i="55641" s="1"/>
  <c r="U127" i="1"/>
  <c r="X119" i="1"/>
  <c r="U108" i="1"/>
  <c r="U65" i="55641"/>
  <c r="W65" i="55641" s="1"/>
  <c r="I57" i="55640"/>
  <c r="X60" i="1"/>
  <c r="D76" i="55647"/>
  <c r="I36" i="6"/>
  <c r="G15" i="55646"/>
  <c r="U93" i="55641"/>
  <c r="W93" i="55641" s="1"/>
  <c r="U99" i="55641"/>
  <c r="W99" i="55641" s="1"/>
  <c r="U88" i="55641"/>
  <c r="W88" i="55641" s="1"/>
  <c r="U76" i="55641"/>
  <c r="W76" i="55641" s="1"/>
  <c r="U60" i="55641"/>
  <c r="W60" i="55641" s="1"/>
  <c r="U59" i="55641"/>
  <c r="W59" i="55641" s="1"/>
  <c r="U55" i="55641"/>
  <c r="W55" i="55641" s="1"/>
  <c r="U44" i="55641"/>
  <c r="W44" i="55641" s="1"/>
  <c r="U115" i="55641"/>
  <c r="W115" i="55641" s="1"/>
  <c r="U108" i="55641"/>
  <c r="W108" i="55641" s="1"/>
  <c r="X113" i="1"/>
  <c r="U50" i="55641"/>
  <c r="W50" i="55641" s="1"/>
  <c r="H40" i="4"/>
  <c r="G46" i="4"/>
  <c r="G49" i="4"/>
  <c r="AC10" i="8"/>
  <c r="G47" i="4"/>
  <c r="D37" i="6"/>
  <c r="I35" i="6"/>
  <c r="G69" i="4"/>
  <c r="H52" i="4"/>
  <c r="U43" i="55641"/>
  <c r="W43" i="55641" s="1"/>
  <c r="G62" i="4"/>
  <c r="U100" i="55641"/>
  <c r="W100" i="55641" s="1"/>
  <c r="U80" i="55641"/>
  <c r="W80" i="55641" s="1"/>
  <c r="F46" i="4"/>
  <c r="I32" i="6"/>
  <c r="I43" i="55640"/>
  <c r="U102" i="55641"/>
  <c r="W102" i="55641" s="1"/>
  <c r="U79" i="55641"/>
  <c r="W79" i="55641" s="1"/>
  <c r="U78" i="55641"/>
  <c r="W78" i="55641" s="1"/>
  <c r="U75" i="55641"/>
  <c r="W75" i="55641" s="1"/>
  <c r="U71" i="55641"/>
  <c r="W71" i="55641" s="1"/>
  <c r="U70" i="55641"/>
  <c r="W70" i="55641" s="1"/>
  <c r="D36" i="55640"/>
  <c r="G52" i="4"/>
  <c r="H69" i="55647"/>
  <c r="X71" i="1"/>
  <c r="F36" i="4"/>
  <c r="I33" i="6"/>
  <c r="F40" i="4"/>
  <c r="H48" i="4"/>
  <c r="F47" i="4"/>
  <c r="H39" i="4"/>
  <c r="H36" i="4"/>
  <c r="G43" i="4"/>
  <c r="F74" i="4"/>
  <c r="G53" i="4"/>
  <c r="U48" i="1"/>
  <c r="U82" i="55641"/>
  <c r="W82" i="55641" s="1"/>
  <c r="U134" i="55641"/>
  <c r="W134" i="55641" s="1"/>
  <c r="U112" i="55641"/>
  <c r="W112" i="55641" s="1"/>
  <c r="U105" i="55641"/>
  <c r="W105" i="55641" s="1"/>
  <c r="X112" i="1"/>
  <c r="U54" i="55641"/>
  <c r="W54" i="55641" s="1"/>
  <c r="U132" i="1"/>
  <c r="U132" i="55641"/>
  <c r="W132" i="55641" s="1"/>
  <c r="D17" i="55645"/>
  <c r="X129" i="1"/>
  <c r="I17" i="5"/>
  <c r="U114" i="55641"/>
  <c r="W114" i="55641" s="1"/>
  <c r="U113" i="55641"/>
  <c r="W113" i="55641" s="1"/>
  <c r="U115" i="1"/>
  <c r="X110" i="1"/>
  <c r="D19" i="5"/>
  <c r="AF20" i="8" s="1"/>
  <c r="U117" i="55641"/>
  <c r="W117" i="55641" s="1"/>
  <c r="U110" i="55641"/>
  <c r="W110" i="55641" s="1"/>
  <c r="X114" i="1"/>
  <c r="I11" i="5"/>
  <c r="AJ12" i="8" s="1"/>
  <c r="U122" i="55641"/>
  <c r="W122" i="55641" s="1"/>
  <c r="CA15" i="55641"/>
  <c r="T15" i="55641" s="1"/>
  <c r="CA19" i="55641"/>
  <c r="T19" i="55641" s="1"/>
  <c r="U19" i="55641" s="1"/>
  <c r="W19" i="55641" s="1"/>
  <c r="CA53" i="55641"/>
  <c r="T53" i="55641" s="1"/>
  <c r="U53" i="55641" s="1"/>
  <c r="W53" i="55641" s="1"/>
  <c r="CA52" i="55641"/>
  <c r="T52" i="55641" s="1"/>
  <c r="CA24" i="55641"/>
  <c r="T24" i="55641" s="1"/>
  <c r="CA87" i="55641"/>
  <c r="T87" i="55641" s="1"/>
  <c r="U87" i="55641" s="1"/>
  <c r="W87" i="55641" s="1"/>
  <c r="CA72" i="55641"/>
  <c r="T72" i="55641" s="1"/>
  <c r="CA11" i="55641"/>
  <c r="T11" i="55641" s="1"/>
  <c r="U11" i="55641" s="1"/>
  <c r="W11" i="55641" s="1"/>
  <c r="CA51" i="55641"/>
  <c r="T51" i="55641" s="1"/>
  <c r="U51" i="55641" s="1"/>
  <c r="W51" i="55641" s="1"/>
  <c r="B41" i="55641"/>
  <c r="B42" i="55641" s="1"/>
  <c r="B43" i="55641" s="1"/>
  <c r="B44" i="55641" s="1"/>
  <c r="B45" i="55641" s="1"/>
  <c r="B46" i="55641" s="1"/>
  <c r="B47" i="55641" s="1"/>
  <c r="B48" i="55641" s="1"/>
  <c r="B49" i="55641" s="1"/>
  <c r="B50" i="55641" s="1"/>
  <c r="B51" i="55641" s="1"/>
  <c r="B52" i="55641" s="1"/>
  <c r="B53" i="55641" s="1"/>
  <c r="B54" i="55641" s="1"/>
  <c r="B55" i="55641" s="1"/>
  <c r="B56" i="55641" s="1"/>
  <c r="B57" i="55641" s="1"/>
  <c r="B58" i="55641" s="1"/>
  <c r="B59" i="55641" s="1"/>
  <c r="B60" i="55641" s="1"/>
  <c r="B61" i="55641" s="1"/>
  <c r="B62" i="55641" s="1"/>
  <c r="B63" i="55641" s="1"/>
  <c r="B64" i="55641" s="1"/>
  <c r="B65" i="55641" s="1"/>
  <c r="B66" i="55641" s="1"/>
  <c r="B67" i="55641" s="1"/>
  <c r="B68" i="55641" s="1"/>
  <c r="B69" i="55641" s="1"/>
  <c r="B70" i="55641" s="1"/>
  <c r="B71" i="55641" s="1"/>
  <c r="B72" i="55641" s="1"/>
  <c r="B73" i="55641" s="1"/>
  <c r="B74" i="55641" s="1"/>
  <c r="B75" i="55641" s="1"/>
  <c r="B76" i="55641" s="1"/>
  <c r="B77" i="55641" s="1"/>
  <c r="B78" i="55641" s="1"/>
  <c r="B79" i="55641" s="1"/>
  <c r="B80" i="55641" s="1"/>
  <c r="B81" i="55641" s="1"/>
  <c r="B82" i="55641" s="1"/>
  <c r="B83" i="55641" s="1"/>
  <c r="B84" i="55641" s="1"/>
  <c r="B85" i="55641" s="1"/>
  <c r="B86" i="55641" s="1"/>
  <c r="B87" i="55641" s="1"/>
  <c r="B88" i="55641" s="1"/>
  <c r="B89" i="55641" s="1"/>
  <c r="B90" i="55641" s="1"/>
  <c r="B91" i="55641" s="1"/>
  <c r="B92" i="55641" s="1"/>
  <c r="B93" i="55641" s="1"/>
  <c r="B94" i="55641" s="1"/>
  <c r="B95" i="55641" s="1"/>
  <c r="B96" i="55641" s="1"/>
  <c r="B97" i="55641" s="1"/>
  <c r="B98" i="55641" s="1"/>
  <c r="B99" i="55641" s="1"/>
  <c r="B100" i="55641" s="1"/>
  <c r="B101" i="55641" s="1"/>
  <c r="B102" i="55641" s="1"/>
  <c r="B103" i="55641" s="1"/>
  <c r="B104" i="55641" s="1"/>
  <c r="B105" i="55641" s="1"/>
  <c r="B106" i="55641" s="1"/>
  <c r="B107" i="55641" s="1"/>
  <c r="B108" i="55641" s="1"/>
  <c r="B109" i="55641" s="1"/>
  <c r="B110" i="55641" s="1"/>
  <c r="B111" i="55641" s="1"/>
  <c r="B112" i="55641" s="1"/>
  <c r="B113" i="55641" s="1"/>
  <c r="B114" i="55641" s="1"/>
  <c r="B115" i="55641" s="1"/>
  <c r="B116" i="55641" s="1"/>
  <c r="B117" i="55641" s="1"/>
  <c r="B118" i="55641" s="1"/>
  <c r="B119" i="55641" s="1"/>
  <c r="B120" i="55641" s="1"/>
  <c r="B121" i="55641" s="1"/>
  <c r="B122" i="55641" s="1"/>
  <c r="B123" i="55641" s="1"/>
  <c r="B124" i="55641" s="1"/>
  <c r="B125" i="55641" s="1"/>
  <c r="B126" i="55641" s="1"/>
  <c r="B127" i="55641" s="1"/>
  <c r="B128" i="55641" s="1"/>
  <c r="B129" i="55641" s="1"/>
  <c r="B130" i="55641" s="1"/>
  <c r="B131" i="55641" s="1"/>
  <c r="B132" i="55641" s="1"/>
  <c r="B133" i="55641" s="1"/>
  <c r="B134" i="55641" s="1"/>
  <c r="B135" i="55641" s="1"/>
  <c r="CA16" i="55641"/>
  <c r="T16" i="55641" s="1"/>
  <c r="CA74" i="55641"/>
  <c r="T74" i="55641" s="1"/>
  <c r="CA58" i="55641"/>
  <c r="T58" i="55641" s="1"/>
  <c r="U58" i="55641" s="1"/>
  <c r="W58" i="55641" s="1"/>
  <c r="C41" i="55641"/>
  <c r="C42" i="55641" s="1"/>
  <c r="C43" i="55641" s="1"/>
  <c r="C44" i="55641" s="1"/>
  <c r="C45" i="55641" s="1"/>
  <c r="C46" i="55641" s="1"/>
  <c r="C47" i="55641" s="1"/>
  <c r="C48" i="55641" s="1"/>
  <c r="C49" i="55641" s="1"/>
  <c r="C50" i="55641" s="1"/>
  <c r="C51" i="55641" s="1"/>
  <c r="C52" i="55641" s="1"/>
  <c r="C53" i="55641" s="1"/>
  <c r="C54" i="55641" s="1"/>
  <c r="C55" i="55641" s="1"/>
  <c r="C56" i="55641" s="1"/>
  <c r="C57" i="55641" s="1"/>
  <c r="C58" i="55641" s="1"/>
  <c r="C59" i="55641" s="1"/>
  <c r="C60" i="55641" s="1"/>
  <c r="C61" i="55641" s="1"/>
  <c r="C62" i="55641" s="1"/>
  <c r="C63" i="55641" s="1"/>
  <c r="C64" i="55641" s="1"/>
  <c r="C65" i="55641" s="1"/>
  <c r="C66" i="55641" s="1"/>
  <c r="C67" i="55641" s="1"/>
  <c r="C68" i="55641" s="1"/>
  <c r="C69" i="55641" s="1"/>
  <c r="C70" i="55641" s="1"/>
  <c r="C71" i="55641" s="1"/>
  <c r="C72" i="55641" s="1"/>
  <c r="C73" i="55641" s="1"/>
  <c r="C74" i="55641" s="1"/>
  <c r="C75" i="55641" s="1"/>
  <c r="C76" i="55641" s="1"/>
  <c r="C77" i="55641" s="1"/>
  <c r="C78" i="55641" s="1"/>
  <c r="C79" i="55641" s="1"/>
  <c r="C80" i="55641" s="1"/>
  <c r="C81" i="55641" s="1"/>
  <c r="C82" i="55641" s="1"/>
  <c r="C83" i="55641" s="1"/>
  <c r="C84" i="55641" s="1"/>
  <c r="C85" i="55641" s="1"/>
  <c r="C86" i="55641" s="1"/>
  <c r="C87" i="55641" s="1"/>
  <c r="C88" i="55641" s="1"/>
  <c r="C89" i="55641" s="1"/>
  <c r="C90" i="55641" s="1"/>
  <c r="C91" i="55641" s="1"/>
  <c r="C92" i="55641" s="1"/>
  <c r="C93" i="55641" s="1"/>
  <c r="C94" i="55641" s="1"/>
  <c r="C95" i="55641" s="1"/>
  <c r="C96" i="55641" s="1"/>
  <c r="C97" i="55641" s="1"/>
  <c r="C98" i="55641" s="1"/>
  <c r="C99" i="55641" s="1"/>
  <c r="C100" i="55641" s="1"/>
  <c r="C101" i="55641" s="1"/>
  <c r="C102" i="55641" s="1"/>
  <c r="C103" i="55641" s="1"/>
  <c r="C104" i="55641" s="1"/>
  <c r="C105" i="55641" s="1"/>
  <c r="C106" i="55641" s="1"/>
  <c r="C107" i="55641" s="1"/>
  <c r="C108" i="55641" s="1"/>
  <c r="C109" i="55641" s="1"/>
  <c r="C110" i="55641" s="1"/>
  <c r="C111" i="55641" s="1"/>
  <c r="C112" i="55641" s="1"/>
  <c r="C113" i="55641" s="1"/>
  <c r="C114" i="55641" s="1"/>
  <c r="C115" i="55641" s="1"/>
  <c r="C116" i="55641" s="1"/>
  <c r="C117" i="55641" s="1"/>
  <c r="C118" i="55641" s="1"/>
  <c r="C119" i="55641" s="1"/>
  <c r="C120" i="55641" s="1"/>
  <c r="C121" i="55641" s="1"/>
  <c r="C122" i="55641" s="1"/>
  <c r="C123" i="55641" s="1"/>
  <c r="C124" i="55641" s="1"/>
  <c r="C125" i="55641" s="1"/>
  <c r="C126" i="55641" s="1"/>
  <c r="C127" i="55641" s="1"/>
  <c r="C128" i="55641" s="1"/>
  <c r="C129" i="55641" s="1"/>
  <c r="C130" i="55641" s="1"/>
  <c r="C131" i="55641" s="1"/>
  <c r="C132" i="55641" s="1"/>
  <c r="C133" i="55641" s="1"/>
  <c r="C134" i="55641" s="1"/>
  <c r="C135" i="55641" s="1"/>
  <c r="CA35" i="55641"/>
  <c r="T35" i="55641" s="1"/>
  <c r="CA14" i="55641"/>
  <c r="T14" i="55641" s="1"/>
  <c r="CA28" i="55641"/>
  <c r="T28" i="55641" s="1"/>
  <c r="CA23" i="55641"/>
  <c r="T23" i="55641" s="1"/>
  <c r="CA20" i="55641"/>
  <c r="T20" i="55641" s="1"/>
  <c r="CA46" i="55641"/>
  <c r="T46" i="55641" s="1"/>
  <c r="T9" i="55641"/>
  <c r="CA42" i="55641"/>
  <c r="T42" i="55641" s="1"/>
  <c r="CA66" i="55641"/>
  <c r="T66" i="55641" s="1"/>
  <c r="U66" i="55641" s="1"/>
  <c r="W66" i="55641" s="1"/>
  <c r="CA25" i="55641"/>
  <c r="T25" i="55641" s="1"/>
  <c r="CA90" i="55641"/>
  <c r="T90" i="55641" s="1"/>
  <c r="U90" i="55641" s="1"/>
  <c r="W90" i="55641" s="1"/>
  <c r="CA48" i="55641"/>
  <c r="T48" i="55641" s="1"/>
  <c r="U48" i="55641" s="1"/>
  <c r="W48" i="55641" s="1"/>
  <c r="BD36" i="55641"/>
  <c r="C35" i="55641"/>
  <c r="BD37" i="55641"/>
  <c r="Z19" i="1"/>
  <c r="C13" i="4"/>
  <c r="H13" i="4" s="1"/>
  <c r="U12" i="1"/>
  <c r="X19" i="1"/>
  <c r="Y19" i="1"/>
  <c r="U19" i="1"/>
  <c r="C41" i="1"/>
  <c r="D12" i="55649"/>
  <c r="F48" i="4"/>
  <c r="Y12" i="1"/>
  <c r="X12" i="1"/>
  <c r="D18" i="55647"/>
  <c r="D84" i="55649"/>
  <c r="D72" i="55649"/>
  <c r="X83" i="1"/>
  <c r="H63" i="55647"/>
  <c r="U83" i="1"/>
  <c r="I31" i="6"/>
  <c r="G48" i="4"/>
  <c r="X29" i="1"/>
  <c r="Y29" i="1"/>
  <c r="D45" i="55649"/>
  <c r="C70" i="4"/>
  <c r="F70" i="4" s="1"/>
  <c r="U56" i="1"/>
  <c r="X56" i="1"/>
  <c r="D77" i="55647"/>
  <c r="D57" i="55640"/>
  <c r="U56" i="55641"/>
  <c r="W56" i="55641" s="1"/>
  <c r="D67" i="6"/>
  <c r="U62" i="1"/>
  <c r="D63" i="55640"/>
  <c r="D83" i="55647"/>
  <c r="C76" i="4"/>
  <c r="U29" i="1"/>
  <c r="D4" i="55649"/>
  <c r="D17" i="55647"/>
  <c r="Z30" i="1"/>
  <c r="Y30" i="1"/>
  <c r="D23" i="55649"/>
  <c r="U74" i="1"/>
  <c r="C88" i="4"/>
  <c r="I64" i="6"/>
  <c r="I60" i="55640"/>
  <c r="X74" i="1"/>
  <c r="D30" i="55640"/>
  <c r="G34" i="4"/>
  <c r="D80" i="55649"/>
  <c r="U91" i="1"/>
  <c r="X91" i="1"/>
  <c r="X46" i="1"/>
  <c r="D67" i="55647"/>
  <c r="C60" i="4"/>
  <c r="I43" i="6" s="1"/>
  <c r="U46" i="1"/>
  <c r="X27" i="1"/>
  <c r="H78" i="55647"/>
  <c r="X98" i="1"/>
  <c r="D62" i="55649"/>
  <c r="I59" i="55640"/>
  <c r="I63" i="6"/>
  <c r="X73" i="1"/>
  <c r="AG10" i="8"/>
  <c r="H77" i="55647"/>
  <c r="D85" i="55649"/>
  <c r="H76" i="55647"/>
  <c r="U96" i="1"/>
  <c r="X96" i="1"/>
  <c r="D57" i="55649"/>
  <c r="I58" i="6"/>
  <c r="D89" i="55647"/>
  <c r="X68" i="1"/>
  <c r="I54" i="55640"/>
  <c r="C82" i="4"/>
  <c r="F82" i="4" s="1"/>
  <c r="U68" i="1"/>
  <c r="D43" i="55640"/>
  <c r="U97" i="55641"/>
  <c r="W97" i="55641" s="1"/>
  <c r="X72" i="1"/>
  <c r="U90" i="1"/>
  <c r="X90" i="1"/>
  <c r="H68" i="55647"/>
  <c r="X59" i="1"/>
  <c r="G72" i="4"/>
  <c r="C61" i="4"/>
  <c r="I55" i="6"/>
  <c r="X55" i="1"/>
  <c r="D93" i="55647"/>
  <c r="C32" i="3"/>
  <c r="AG19" i="8"/>
  <c r="U68" i="55641"/>
  <c r="W68" i="55641" s="1"/>
  <c r="AO9" i="8"/>
  <c r="U94" i="55641"/>
  <c r="W94" i="55641" s="1"/>
  <c r="U86" i="55641"/>
  <c r="W86" i="55641" s="1"/>
  <c r="D101" i="55647"/>
  <c r="U104" i="1"/>
  <c r="U61" i="55641"/>
  <c r="W61" i="55641" s="1"/>
  <c r="U72" i="55641"/>
  <c r="W72" i="55641" s="1"/>
  <c r="U62" i="55641"/>
  <c r="W62" i="55641" s="1"/>
  <c r="H62" i="4"/>
  <c r="U95" i="55641"/>
  <c r="W95" i="55641" s="1"/>
  <c r="U104" i="55641"/>
  <c r="W104" i="55641" s="1"/>
  <c r="U72" i="1"/>
  <c r="H84" i="55647"/>
  <c r="U61" i="1"/>
  <c r="X43" i="1"/>
  <c r="U93" i="1"/>
  <c r="X58" i="1"/>
  <c r="U55" i="1"/>
  <c r="D51" i="55640"/>
  <c r="C59" i="4"/>
  <c r="X104" i="1"/>
  <c r="D60" i="6"/>
  <c r="CF67" i="1"/>
  <c r="T67" i="1" s="1"/>
  <c r="U96" i="55641"/>
  <c r="W96" i="55641" s="1"/>
  <c r="CF41" i="1"/>
  <c r="T41" i="1" s="1"/>
  <c r="U83" i="55641"/>
  <c r="W83" i="55641" s="1"/>
  <c r="U91" i="55641"/>
  <c r="W91" i="55641" s="1"/>
  <c r="X77" i="1"/>
  <c r="U43" i="1"/>
  <c r="U99" i="1"/>
  <c r="CF34" i="1"/>
  <c r="T34" i="1" s="1"/>
  <c r="CF103" i="1"/>
  <c r="T103" i="1" s="1"/>
  <c r="U73" i="55641"/>
  <c r="W73" i="55641" s="1"/>
  <c r="U98" i="55641"/>
  <c r="W98" i="55641" s="1"/>
  <c r="CF32" i="1"/>
  <c r="T32" i="1" s="1"/>
  <c r="CF21" i="1"/>
  <c r="T21" i="1" s="1"/>
  <c r="D64" i="55647"/>
  <c r="C36" i="1"/>
  <c r="S2" i="8"/>
  <c r="S3" i="8"/>
  <c r="C35" i="4"/>
  <c r="H37" i="4"/>
  <c r="F37" i="4"/>
  <c r="D33" i="55640"/>
  <c r="D35" i="6"/>
  <c r="D2" i="8"/>
  <c r="U19" i="8"/>
  <c r="G38" i="4"/>
  <c r="D36" i="6"/>
  <c r="F38" i="4"/>
  <c r="D34" i="55640"/>
  <c r="C51" i="4"/>
  <c r="X36" i="1"/>
  <c r="C30" i="4"/>
  <c r="C42" i="4"/>
  <c r="U57" i="55641"/>
  <c r="W57" i="55641" s="1"/>
  <c r="U69" i="55641"/>
  <c r="W69" i="55641" s="1"/>
  <c r="D64" i="55649"/>
  <c r="C89" i="4"/>
  <c r="X75" i="1"/>
  <c r="D96" i="55647"/>
  <c r="U75" i="1"/>
  <c r="I61" i="55640"/>
  <c r="D41" i="55649"/>
  <c r="X52" i="1"/>
  <c r="C66" i="4"/>
  <c r="D53" i="55640"/>
  <c r="U52" i="1"/>
  <c r="D57" i="6"/>
  <c r="D73" i="55647"/>
  <c r="U66" i="1"/>
  <c r="I52" i="55640"/>
  <c r="D87" i="55647"/>
  <c r="I56" i="6"/>
  <c r="C80" i="4"/>
  <c r="X66" i="1"/>
  <c r="U102" i="1"/>
  <c r="H82" i="55647"/>
  <c r="X102" i="1"/>
  <c r="AC19" i="8"/>
  <c r="D76" i="55649"/>
  <c r="X87" i="1"/>
  <c r="H67" i="55647"/>
  <c r="U87" i="1"/>
  <c r="H74" i="55647"/>
  <c r="X94" i="1"/>
  <c r="U94" i="1"/>
  <c r="D65" i="55649"/>
  <c r="C90" i="4"/>
  <c r="I62" i="55640"/>
  <c r="I66" i="6"/>
  <c r="D97" i="55647"/>
  <c r="X76" i="1"/>
  <c r="D89" i="55649"/>
  <c r="X100" i="1"/>
  <c r="U100" i="1"/>
  <c r="H80" i="55647"/>
  <c r="D70" i="55649"/>
  <c r="U81" i="1"/>
  <c r="D102" i="55647"/>
  <c r="X81" i="1"/>
  <c r="C6" i="4"/>
  <c r="D5" i="55649"/>
  <c r="U76" i="1"/>
  <c r="I68" i="6"/>
  <c r="X78" i="1"/>
  <c r="C92" i="4"/>
  <c r="U78" i="1"/>
  <c r="I64" i="55640"/>
  <c r="D99" i="55647"/>
  <c r="U70" i="1"/>
  <c r="I56" i="55640"/>
  <c r="I60" i="6"/>
  <c r="C84" i="4"/>
  <c r="D91" i="55647"/>
  <c r="X70" i="1"/>
  <c r="D42" i="55649"/>
  <c r="X53" i="1"/>
  <c r="C67" i="4"/>
  <c r="D74" i="55647"/>
  <c r="D58" i="6"/>
  <c r="D54" i="55640"/>
  <c r="U53" i="1"/>
  <c r="D73" i="55649"/>
  <c r="H64" i="55647"/>
  <c r="X84" i="1"/>
  <c r="U84" i="1"/>
  <c r="D40" i="55649"/>
  <c r="D52" i="55640"/>
  <c r="D72" i="55647"/>
  <c r="D56" i="6"/>
  <c r="U51" i="1"/>
  <c r="C65" i="4"/>
  <c r="D74" i="55649"/>
  <c r="U85" i="1"/>
  <c r="X85" i="1"/>
  <c r="H65" i="55647"/>
  <c r="D58" i="55649"/>
  <c r="I55" i="55640"/>
  <c r="X69" i="1"/>
  <c r="I59" i="6"/>
  <c r="D90" i="55647"/>
  <c r="C83" i="4"/>
  <c r="D46" i="55649"/>
  <c r="C71" i="4"/>
  <c r="U57" i="1"/>
  <c r="D58" i="55640"/>
  <c r="X57" i="1"/>
  <c r="D62" i="6"/>
  <c r="D78" i="55647"/>
  <c r="D68" i="55649"/>
  <c r="X79" i="1"/>
  <c r="U79" i="1"/>
  <c r="D100" i="55647"/>
  <c r="X86" i="1"/>
  <c r="U86" i="1"/>
  <c r="H66" i="55647"/>
  <c r="F64" i="4"/>
  <c r="D53" i="55649"/>
  <c r="X64" i="1"/>
  <c r="D85" i="55647"/>
  <c r="U64" i="1"/>
  <c r="I54" i="6"/>
  <c r="C78" i="4"/>
  <c r="I50" i="55640"/>
  <c r="D52" i="55649"/>
  <c r="D68" i="6"/>
  <c r="X63" i="1"/>
  <c r="C77" i="4"/>
  <c r="D84" i="55647"/>
  <c r="D64" i="55640"/>
  <c r="U63" i="1"/>
  <c r="U81" i="55641"/>
  <c r="W81" i="55641" s="1"/>
  <c r="X42" i="1"/>
  <c r="C56" i="4"/>
  <c r="D63" i="55647"/>
  <c r="U42" i="1"/>
  <c r="D90" i="55649"/>
  <c r="U101" i="1"/>
  <c r="X101" i="1"/>
  <c r="H81" i="55647"/>
  <c r="D92" i="55647"/>
  <c r="U89" i="1"/>
  <c r="D65" i="55647"/>
  <c r="I61" i="6"/>
  <c r="D71" i="55647"/>
  <c r="C63" i="4"/>
  <c r="U80" i="1"/>
  <c r="I41" i="55640"/>
  <c r="G85" i="4"/>
  <c r="U44" i="1"/>
  <c r="X95" i="1"/>
  <c r="X93" i="1"/>
  <c r="U50" i="1"/>
  <c r="C79" i="4"/>
  <c r="D61" i="6"/>
  <c r="X97" i="1"/>
  <c r="X44" i="1"/>
  <c r="X50" i="1"/>
  <c r="D66" i="55647"/>
  <c r="C87" i="4"/>
  <c r="F75" i="4"/>
  <c r="W19" i="8"/>
  <c r="U71" i="1"/>
  <c r="D54" i="6"/>
  <c r="X62" i="1"/>
  <c r="D81" i="55647"/>
  <c r="X65" i="1"/>
  <c r="U88" i="1"/>
  <c r="U73" i="1"/>
  <c r="U49" i="1"/>
  <c r="G73" i="4"/>
  <c r="D50" i="55640"/>
  <c r="U98" i="1"/>
  <c r="C58" i="4"/>
  <c r="X89" i="1"/>
  <c r="U97" i="1"/>
  <c r="D70" i="55647"/>
  <c r="D65" i="6"/>
  <c r="U65" i="1"/>
  <c r="D69" i="55647"/>
  <c r="X45" i="1"/>
  <c r="H75" i="55647"/>
  <c r="C86" i="4"/>
  <c r="I58" i="55640"/>
  <c r="X48" i="1"/>
  <c r="X80" i="1"/>
  <c r="D94" i="55647"/>
  <c r="X5" i="55643"/>
  <c r="Q5" i="55643" s="1"/>
  <c r="BK9" i="1" s="1"/>
  <c r="BK10" i="1" s="1"/>
  <c r="BK11" i="1" s="1"/>
  <c r="BK12" i="1" s="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X9" i="55643"/>
  <c r="Q9" i="55643" s="1"/>
  <c r="BO9" i="1" s="1"/>
  <c r="BO10" i="1" s="1"/>
  <c r="BO11" i="1" s="1"/>
  <c r="BO12" i="1" s="1"/>
  <c r="BO13" i="1" s="1"/>
  <c r="BO14" i="1" s="1"/>
  <c r="BO15" i="1" s="1"/>
  <c r="BO16" i="1" s="1"/>
  <c r="BO17" i="1" s="1"/>
  <c r="BO18" i="1" s="1"/>
  <c r="BO19" i="1" s="1"/>
  <c r="BO20" i="1" s="1"/>
  <c r="BO21" i="1" s="1"/>
  <c r="BO22" i="1" s="1"/>
  <c r="BO23" i="1" s="1"/>
  <c r="BO24" i="1" s="1"/>
  <c r="BO25" i="1" s="1"/>
  <c r="BO26" i="1" s="1"/>
  <c r="BO27" i="1" s="1"/>
  <c r="BO28" i="1" s="1"/>
  <c r="BO29" i="1" s="1"/>
  <c r="BO30" i="1" s="1"/>
  <c r="BO31" i="1" s="1"/>
  <c r="BO32" i="1" s="1"/>
  <c r="BO33" i="1" s="1"/>
  <c r="BO34" i="1" s="1"/>
  <c r="BO35" i="1" s="1"/>
  <c r="BO36" i="1" s="1"/>
  <c r="BO37" i="1" s="1"/>
  <c r="X4" i="55643"/>
  <c r="Q4" i="55643" s="1"/>
  <c r="BJ9" i="1" s="1"/>
  <c r="BJ10" i="1" s="1"/>
  <c r="BJ11" i="1" s="1"/>
  <c r="BJ12" i="1" s="1"/>
  <c r="BJ13" i="1" s="1"/>
  <c r="BJ14" i="1" s="1"/>
  <c r="BJ15" i="1" s="1"/>
  <c r="BJ16" i="1" s="1"/>
  <c r="BJ17" i="1" s="1"/>
  <c r="BJ18" i="1" s="1"/>
  <c r="BJ19" i="1" s="1"/>
  <c r="BJ20" i="1" s="1"/>
  <c r="BJ21" i="1" s="1"/>
  <c r="BJ22" i="1" s="1"/>
  <c r="BJ23" i="1" s="1"/>
  <c r="BJ24" i="1" s="1"/>
  <c r="BJ25" i="1" s="1"/>
  <c r="BJ26" i="1" s="1"/>
  <c r="BJ27" i="1" s="1"/>
  <c r="BJ28" i="1" s="1"/>
  <c r="BJ29" i="1" s="1"/>
  <c r="BJ30" i="1" s="1"/>
  <c r="BJ31" i="1" s="1"/>
  <c r="BJ32" i="1" s="1"/>
  <c r="BJ33" i="1" s="1"/>
  <c r="BJ34" i="1" s="1"/>
  <c r="BJ35" i="1" s="1"/>
  <c r="BJ36" i="1" s="1"/>
  <c r="BJ37" i="1" s="1"/>
  <c r="U74" i="55641"/>
  <c r="W74" i="55641" s="1"/>
  <c r="CF31" i="1"/>
  <c r="T31" i="1" s="1"/>
  <c r="X10" i="55643"/>
  <c r="Q10" i="55643" s="1"/>
  <c r="BP9" i="1" s="1"/>
  <c r="BP10" i="1" s="1"/>
  <c r="BP11" i="1" s="1"/>
  <c r="BP12" i="1" s="1"/>
  <c r="BP13" i="1" s="1"/>
  <c r="BP14" i="1" s="1"/>
  <c r="BP15" i="1" s="1"/>
  <c r="BP16" i="1" s="1"/>
  <c r="BP17" i="1" s="1"/>
  <c r="BP18" i="1" s="1"/>
  <c r="BP19" i="1" s="1"/>
  <c r="BP20" i="1" s="1"/>
  <c r="BP21" i="1" s="1"/>
  <c r="BP22" i="1" s="1"/>
  <c r="BP23" i="1" s="1"/>
  <c r="BP24" i="1" s="1"/>
  <c r="BP25" i="1" s="1"/>
  <c r="BP26" i="1" s="1"/>
  <c r="BP27" i="1" s="1"/>
  <c r="BP28" i="1" s="1"/>
  <c r="BP29" i="1" s="1"/>
  <c r="BP30" i="1" s="1"/>
  <c r="BP31" i="1" s="1"/>
  <c r="BP32" i="1" s="1"/>
  <c r="BP33" i="1" s="1"/>
  <c r="BP34" i="1" s="1"/>
  <c r="BP35" i="1" s="1"/>
  <c r="BP36" i="1" s="1"/>
  <c r="BP37" i="1" s="1"/>
  <c r="U52" i="55641"/>
  <c r="W52" i="55641" s="1"/>
  <c r="D87" i="55649"/>
  <c r="D79" i="55649"/>
  <c r="D71" i="55649"/>
  <c r="D63" i="55649"/>
  <c r="D55" i="55649"/>
  <c r="D47" i="55649"/>
  <c r="D39" i="55649"/>
  <c r="D31" i="55649"/>
  <c r="D93" i="55649"/>
  <c r="U42" i="55641"/>
  <c r="W42" i="55641" s="1"/>
  <c r="CF33" i="1"/>
  <c r="T33" i="1" s="1"/>
  <c r="D91" i="55649"/>
  <c r="D83" i="55649"/>
  <c r="D75" i="55649"/>
  <c r="D67" i="55649"/>
  <c r="D59" i="55649"/>
  <c r="D51" i="55649"/>
  <c r="D43" i="55649"/>
  <c r="D35" i="55649"/>
  <c r="U46" i="55641"/>
  <c r="W46" i="55641" s="1"/>
  <c r="CF22" i="1"/>
  <c r="C21" i="4" l="1"/>
  <c r="U30" i="1"/>
  <c r="D33" i="55647"/>
  <c r="D7" i="55649"/>
  <c r="C8" i="4"/>
  <c r="D15" i="6" s="1"/>
  <c r="D28" i="55649"/>
  <c r="Y27" i="1"/>
  <c r="D19" i="55647"/>
  <c r="X30" i="1"/>
  <c r="X35" i="1"/>
  <c r="U13" i="1"/>
  <c r="U21" i="55641"/>
  <c r="W21" i="55641" s="1"/>
  <c r="U13" i="55641"/>
  <c r="W13" i="55641" s="1"/>
  <c r="Y14" i="1"/>
  <c r="Y35" i="1"/>
  <c r="D6" i="55649"/>
  <c r="U14" i="55641"/>
  <c r="W14" i="55641" s="1"/>
  <c r="U35" i="55641"/>
  <c r="W35" i="55641" s="1"/>
  <c r="X14" i="1"/>
  <c r="D20" i="55647"/>
  <c r="Z27" i="1"/>
  <c r="D20" i="55649"/>
  <c r="X13" i="1"/>
  <c r="D29" i="55649"/>
  <c r="C23" i="4"/>
  <c r="I15" i="6" s="1"/>
  <c r="Z14" i="1"/>
  <c r="U36" i="55641"/>
  <c r="W36" i="55641" s="1"/>
  <c r="Y36" i="1"/>
  <c r="U36" i="1"/>
  <c r="Z36" i="1"/>
  <c r="Z35" i="1"/>
  <c r="F24" i="4"/>
  <c r="U20" i="1"/>
  <c r="D13" i="55649"/>
  <c r="U20" i="55641"/>
  <c r="W20" i="55641" s="1"/>
  <c r="U30" i="55641"/>
  <c r="W30" i="55641" s="1"/>
  <c r="Y20" i="1"/>
  <c r="Z20" i="1"/>
  <c r="D22" i="55649"/>
  <c r="C14" i="4"/>
  <c r="D20" i="55640" s="1"/>
  <c r="Z29" i="1"/>
  <c r="U27" i="55641"/>
  <c r="W27" i="55641" s="1"/>
  <c r="C29" i="4"/>
  <c r="I21" i="6" s="1"/>
  <c r="D41" i="55647"/>
  <c r="U29" i="55641"/>
  <c r="W29" i="55641" s="1"/>
  <c r="D19" i="55645"/>
  <c r="AL20" i="8" s="1"/>
  <c r="X121" i="1"/>
  <c r="W10" i="8"/>
  <c r="U131" i="1"/>
  <c r="U134" i="1"/>
  <c r="D78" i="55649"/>
  <c r="T28" i="1"/>
  <c r="Z28" i="1" s="1"/>
  <c r="D101" i="55649"/>
  <c r="I63" i="55640"/>
  <c r="U107" i="55641"/>
  <c r="W107" i="55641" s="1"/>
  <c r="I9" i="5"/>
  <c r="AJ10" i="8" s="1"/>
  <c r="X127" i="1"/>
  <c r="D61" i="55649"/>
  <c r="C91" i="4"/>
  <c r="AO19" i="8"/>
  <c r="R3" i="8" s="1"/>
  <c r="U125" i="1"/>
  <c r="U129" i="1"/>
  <c r="U112" i="1"/>
  <c r="X134" i="1"/>
  <c r="D14" i="55645"/>
  <c r="AL15" i="8" s="1"/>
  <c r="U31" i="55641"/>
  <c r="W31" i="55641" s="1"/>
  <c r="I20" i="55640"/>
  <c r="X10" i="1"/>
  <c r="X20" i="1"/>
  <c r="F13" i="4"/>
  <c r="Z10" i="1"/>
  <c r="U10" i="1"/>
  <c r="D3" i="55649"/>
  <c r="Y10" i="1"/>
  <c r="C4" i="4"/>
  <c r="D11" i="6" s="1"/>
  <c r="G7" i="4"/>
  <c r="F5" i="4"/>
  <c r="U10" i="55641"/>
  <c r="W10" i="55641" s="1"/>
  <c r="D12" i="6"/>
  <c r="H5" i="4"/>
  <c r="H94" i="55647"/>
  <c r="I19" i="5"/>
  <c r="AJ20" i="8" s="1"/>
  <c r="D21" i="5"/>
  <c r="AF22" i="8" s="1"/>
  <c r="X124" i="1"/>
  <c r="U120" i="55641"/>
  <c r="W120" i="55641" s="1"/>
  <c r="D61" i="55640"/>
  <c r="X122" i="1"/>
  <c r="H64" i="4"/>
  <c r="U118" i="55641"/>
  <c r="W118" i="55641" s="1"/>
  <c r="U124" i="55641"/>
  <c r="W124" i="55641" s="1"/>
  <c r="I14" i="5"/>
  <c r="AJ15" i="8" s="1"/>
  <c r="U123" i="55641"/>
  <c r="W123" i="55641" s="1"/>
  <c r="U133" i="55641"/>
  <c r="W133" i="55641" s="1"/>
  <c r="U111" i="1"/>
  <c r="U127" i="55641"/>
  <c r="W127" i="55641" s="1"/>
  <c r="U77" i="55641"/>
  <c r="W77" i="55641" s="1"/>
  <c r="U77" i="1"/>
  <c r="U129" i="55641"/>
  <c r="W129" i="55641" s="1"/>
  <c r="H86" i="55647"/>
  <c r="I67" i="6"/>
  <c r="D81" i="55649"/>
  <c r="X107" i="1"/>
  <c r="U130" i="55641"/>
  <c r="W130" i="55641" s="1"/>
  <c r="U130" i="1"/>
  <c r="I22" i="5"/>
  <c r="AJ23" i="8" s="1"/>
  <c r="U92" i="1"/>
  <c r="X106" i="1"/>
  <c r="U106" i="55641"/>
  <c r="W106" i="55641" s="1"/>
  <c r="U117" i="1"/>
  <c r="U123" i="1"/>
  <c r="U109" i="1"/>
  <c r="D95" i="55649"/>
  <c r="I40" i="6"/>
  <c r="I38" i="55640"/>
  <c r="H57" i="4"/>
  <c r="G57" i="4"/>
  <c r="Y28" i="1"/>
  <c r="U15" i="55641"/>
  <c r="W15" i="55641" s="1"/>
  <c r="X15" i="1"/>
  <c r="D8" i="55649"/>
  <c r="C9" i="4"/>
  <c r="H9" i="4" s="1"/>
  <c r="Z15" i="1"/>
  <c r="D21" i="55647"/>
  <c r="U15" i="1"/>
  <c r="Y15" i="1"/>
  <c r="BD25" i="1"/>
  <c r="T25" i="1" s="1"/>
  <c r="BD9" i="1"/>
  <c r="T9" i="1" s="1"/>
  <c r="U9" i="55641" s="1"/>
  <c r="W9" i="55641" s="1"/>
  <c r="BD16" i="1"/>
  <c r="T16" i="1" s="1"/>
  <c r="BD18" i="1"/>
  <c r="T18" i="1" s="1"/>
  <c r="BD24" i="1"/>
  <c r="T24" i="1" s="1"/>
  <c r="BD17" i="1"/>
  <c r="T17" i="1" s="1"/>
  <c r="BD26" i="1"/>
  <c r="T26" i="1" s="1"/>
  <c r="BD23" i="1"/>
  <c r="T23" i="1" s="1"/>
  <c r="D11" i="55640"/>
  <c r="D11" i="55645"/>
  <c r="AL12" i="8" s="1"/>
  <c r="X128" i="1"/>
  <c r="X126" i="1"/>
  <c r="X123" i="1"/>
  <c r="U126" i="55641"/>
  <c r="W126" i="55641" s="1"/>
  <c r="I21" i="5"/>
  <c r="AJ22" i="8" s="1"/>
  <c r="X125" i="1"/>
  <c r="D115" i="55647"/>
  <c r="X116" i="1"/>
  <c r="U126" i="1"/>
  <c r="U111" i="55641"/>
  <c r="W111" i="55641" s="1"/>
  <c r="U133" i="1"/>
  <c r="D122" i="55649"/>
  <c r="D123" i="55647"/>
  <c r="D103" i="55649"/>
  <c r="AA19" i="8"/>
  <c r="H2" i="8"/>
  <c r="I16" i="6"/>
  <c r="H24" i="4"/>
  <c r="G24" i="4"/>
  <c r="D12" i="55645"/>
  <c r="AL13" i="8" s="1"/>
  <c r="U122" i="1"/>
  <c r="I8" i="5"/>
  <c r="AJ9" i="8" s="1"/>
  <c r="X133" i="1"/>
  <c r="D98" i="55649"/>
  <c r="D18" i="55645"/>
  <c r="AL19" i="8" s="1"/>
  <c r="D121" i="55649"/>
  <c r="D96" i="55649"/>
  <c r="H87" i="55647"/>
  <c r="F69" i="4"/>
  <c r="H69" i="4"/>
  <c r="U124" i="1"/>
  <c r="I10" i="5"/>
  <c r="AJ11" i="8" s="1"/>
  <c r="H93" i="55647"/>
  <c r="D102" i="55649"/>
  <c r="X92" i="1"/>
  <c r="D118" i="55647"/>
  <c r="AA10" i="8"/>
  <c r="G2" i="8"/>
  <c r="I12" i="5"/>
  <c r="AJ13" i="8" s="1"/>
  <c r="D104" i="55649"/>
  <c r="H95" i="55647"/>
  <c r="F62" i="4"/>
  <c r="I45" i="6"/>
  <c r="H72" i="55647"/>
  <c r="D120" i="55649"/>
  <c r="D122" i="55647"/>
  <c r="G74" i="4"/>
  <c r="H74" i="4"/>
  <c r="U116" i="55641"/>
  <c r="W116" i="55641" s="1"/>
  <c r="D23" i="5"/>
  <c r="AF24" i="8" s="1"/>
  <c r="D99" i="55649"/>
  <c r="H90" i="55647"/>
  <c r="D114" i="55647"/>
  <c r="D125" i="55647"/>
  <c r="D118" i="55649"/>
  <c r="H91" i="55647"/>
  <c r="D100" i="55649"/>
  <c r="D20" i="5"/>
  <c r="AF21" i="8" s="1"/>
  <c r="D10" i="55645"/>
  <c r="AL11" i="8" s="1"/>
  <c r="I23" i="5"/>
  <c r="AJ24" i="8" s="1"/>
  <c r="H85" i="55647"/>
  <c r="D94" i="55649"/>
  <c r="D97" i="55649"/>
  <c r="D8" i="55645"/>
  <c r="D117" i="55649"/>
  <c r="D119" i="55647"/>
  <c r="D13" i="55645"/>
  <c r="AL14" i="8" s="1"/>
  <c r="U128" i="55641"/>
  <c r="W128" i="55641" s="1"/>
  <c r="H102" i="55647"/>
  <c r="D121" i="55647"/>
  <c r="D119" i="55649"/>
  <c r="D106" i="55649"/>
  <c r="H97" i="55647"/>
  <c r="H99" i="55647"/>
  <c r="D108" i="55649"/>
  <c r="D114" i="55649"/>
  <c r="D116" i="55647"/>
  <c r="H101" i="55647"/>
  <c r="D110" i="55649"/>
  <c r="U118" i="1"/>
  <c r="H98" i="55647"/>
  <c r="D107" i="55649"/>
  <c r="U121" i="55641"/>
  <c r="W121" i="55641" s="1"/>
  <c r="U119" i="1"/>
  <c r="D117" i="55647"/>
  <c r="D115" i="55649"/>
  <c r="H100" i="55647"/>
  <c r="D109" i="55649"/>
  <c r="H96" i="55647"/>
  <c r="D105" i="55649"/>
  <c r="H68" i="4"/>
  <c r="G68" i="4"/>
  <c r="F68" i="4"/>
  <c r="F85" i="4"/>
  <c r="H85" i="4"/>
  <c r="D13" i="55640"/>
  <c r="D14" i="6"/>
  <c r="F72" i="4"/>
  <c r="H72" i="4"/>
  <c r="H73" i="4"/>
  <c r="F73" i="4"/>
  <c r="H7" i="4"/>
  <c r="H75" i="4"/>
  <c r="G75" i="4"/>
  <c r="AL18" i="8"/>
  <c r="AJ18" i="8"/>
  <c r="CB9" i="55641"/>
  <c r="CD16" i="55641" s="1"/>
  <c r="BD35" i="55641"/>
  <c r="C34" i="55641"/>
  <c r="D19" i="55640"/>
  <c r="D20" i="6"/>
  <c r="G13" i="4"/>
  <c r="C30" i="55649"/>
  <c r="C42" i="1"/>
  <c r="C62" i="55647"/>
  <c r="U32" i="55641"/>
  <c r="W32" i="55641" s="1"/>
  <c r="Y32" i="1"/>
  <c r="Z32" i="1"/>
  <c r="D25" i="55649"/>
  <c r="U32" i="1"/>
  <c r="C26" i="4"/>
  <c r="D38" i="55647"/>
  <c r="X32" i="1"/>
  <c r="F59" i="4"/>
  <c r="H59" i="4"/>
  <c r="G59" i="4"/>
  <c r="I40" i="55640"/>
  <c r="I42" i="6"/>
  <c r="H82" i="4"/>
  <c r="G82" i="4"/>
  <c r="H60" i="4"/>
  <c r="F60" i="4"/>
  <c r="G60" i="4"/>
  <c r="D30" i="55649"/>
  <c r="U41" i="1"/>
  <c r="D62" i="55647"/>
  <c r="U41" i="55641"/>
  <c r="W41" i="55641" s="1"/>
  <c r="X41" i="1"/>
  <c r="C55" i="4"/>
  <c r="U103" i="1"/>
  <c r="H83" i="55647"/>
  <c r="D92" i="55649"/>
  <c r="D9" i="9"/>
  <c r="X103" i="1"/>
  <c r="Y34" i="1"/>
  <c r="U34" i="55641"/>
  <c r="W34" i="55641" s="1"/>
  <c r="D27" i="55649"/>
  <c r="Z34" i="1"/>
  <c r="D40" i="55647"/>
  <c r="C28" i="4"/>
  <c r="U34" i="1"/>
  <c r="X34" i="1"/>
  <c r="G61" i="4"/>
  <c r="F61" i="4"/>
  <c r="I42" i="55640"/>
  <c r="H61" i="4"/>
  <c r="I44" i="6"/>
  <c r="BI36" i="1"/>
  <c r="C29" i="55649"/>
  <c r="C42" i="55647"/>
  <c r="C35" i="1"/>
  <c r="D56" i="55649"/>
  <c r="D88" i="55647"/>
  <c r="I57" i="6"/>
  <c r="C81" i="4"/>
  <c r="I53" i="55640"/>
  <c r="U67" i="1"/>
  <c r="X67" i="1"/>
  <c r="U67" i="55641"/>
  <c r="W67" i="55641" s="1"/>
  <c r="AO10" i="8"/>
  <c r="Q3" i="8" s="1"/>
  <c r="Q2" i="8"/>
  <c r="H76" i="4"/>
  <c r="G76" i="4"/>
  <c r="F76" i="4"/>
  <c r="D14" i="55649"/>
  <c r="U21" i="1"/>
  <c r="D27" i="55647"/>
  <c r="X21" i="1"/>
  <c r="Z21" i="1"/>
  <c r="C15" i="4"/>
  <c r="Y21" i="1"/>
  <c r="U103" i="55641"/>
  <c r="W103" i="55641" s="1"/>
  <c r="H88" i="4"/>
  <c r="G88" i="4"/>
  <c r="F88" i="4"/>
  <c r="G70" i="4"/>
  <c r="H70" i="4"/>
  <c r="T22" i="1"/>
  <c r="CG9" i="1"/>
  <c r="G67" i="4"/>
  <c r="F67" i="4"/>
  <c r="H67" i="4"/>
  <c r="H8" i="4"/>
  <c r="G8" i="4"/>
  <c r="D14" i="55640"/>
  <c r="F8" i="4"/>
  <c r="G66" i="4"/>
  <c r="F66" i="4"/>
  <c r="H66" i="4"/>
  <c r="C44" i="4"/>
  <c r="Y33" i="1"/>
  <c r="X33" i="1"/>
  <c r="C27" i="4"/>
  <c r="D26" i="55649"/>
  <c r="D39" i="55647"/>
  <c r="U33" i="1"/>
  <c r="Z33" i="1"/>
  <c r="I39" i="6"/>
  <c r="I37" i="55640"/>
  <c r="F56" i="4"/>
  <c r="H56" i="4"/>
  <c r="G56" i="4"/>
  <c r="I22" i="6"/>
  <c r="H30" i="4"/>
  <c r="F30" i="4"/>
  <c r="G30" i="4"/>
  <c r="I21" i="55640"/>
  <c r="H35" i="4"/>
  <c r="D33" i="6"/>
  <c r="D31" i="55640"/>
  <c r="G35" i="4"/>
  <c r="F35" i="4"/>
  <c r="H92" i="4"/>
  <c r="G92" i="4"/>
  <c r="F92" i="4"/>
  <c r="F86" i="4"/>
  <c r="G86" i="4"/>
  <c r="H86" i="4"/>
  <c r="H79" i="4"/>
  <c r="G79" i="4"/>
  <c r="F79" i="4"/>
  <c r="F84" i="4"/>
  <c r="H84" i="4"/>
  <c r="G84" i="4"/>
  <c r="H6" i="4"/>
  <c r="F6" i="4"/>
  <c r="D13" i="6"/>
  <c r="D12" i="55640"/>
  <c r="G6" i="4"/>
  <c r="H42" i="4"/>
  <c r="F42" i="4"/>
  <c r="G42" i="4"/>
  <c r="D40" i="6"/>
  <c r="D38" i="55640"/>
  <c r="G78" i="4"/>
  <c r="H78" i="4"/>
  <c r="F78" i="4"/>
  <c r="H90" i="4"/>
  <c r="G90" i="4"/>
  <c r="F90" i="4"/>
  <c r="H63" i="4"/>
  <c r="F63" i="4"/>
  <c r="G63" i="4"/>
  <c r="H71" i="4"/>
  <c r="G71" i="4"/>
  <c r="F71" i="4"/>
  <c r="H65" i="4"/>
  <c r="F65" i="4"/>
  <c r="G65" i="4"/>
  <c r="U33" i="55641"/>
  <c r="W33" i="55641" s="1"/>
  <c r="H51" i="4"/>
  <c r="I32" i="55640"/>
  <c r="F51" i="4"/>
  <c r="I34" i="6"/>
  <c r="G51" i="4"/>
  <c r="H21" i="4"/>
  <c r="G21" i="4"/>
  <c r="I12" i="55640"/>
  <c r="I13" i="6"/>
  <c r="F21" i="4"/>
  <c r="I41" i="6"/>
  <c r="F58" i="4"/>
  <c r="G58" i="4"/>
  <c r="I39" i="55640"/>
  <c r="H58" i="4"/>
  <c r="F87" i="4"/>
  <c r="H87" i="4"/>
  <c r="G87" i="4"/>
  <c r="D24" i="55649"/>
  <c r="D37" i="55647"/>
  <c r="AD12" i="1"/>
  <c r="Y31" i="1"/>
  <c r="Z31" i="1"/>
  <c r="X31" i="1"/>
  <c r="C25" i="4"/>
  <c r="U31" i="1"/>
  <c r="G77" i="4"/>
  <c r="H77" i="4"/>
  <c r="F77" i="4"/>
  <c r="G83" i="4"/>
  <c r="F83" i="4"/>
  <c r="H83" i="4"/>
  <c r="F80" i="4"/>
  <c r="G80" i="4"/>
  <c r="H80" i="4"/>
  <c r="H89" i="4"/>
  <c r="F89" i="4"/>
  <c r="G89" i="4"/>
  <c r="D21" i="6" l="1"/>
  <c r="H23" i="4"/>
  <c r="G29" i="4"/>
  <c r="F23" i="4"/>
  <c r="I14" i="55640"/>
  <c r="G23" i="4"/>
  <c r="F29" i="4"/>
  <c r="F14" i="4"/>
  <c r="H14" i="4"/>
  <c r="H29" i="4"/>
  <c r="X28" i="1"/>
  <c r="G14" i="4"/>
  <c r="U28" i="1"/>
  <c r="U28" i="55641"/>
  <c r="W28" i="55641" s="1"/>
  <c r="D21" i="55649"/>
  <c r="C22" i="4"/>
  <c r="F22" i="4" s="1"/>
  <c r="H4" i="4"/>
  <c r="D10" i="55640"/>
  <c r="D34" i="55647"/>
  <c r="F91" i="4"/>
  <c r="H91" i="4"/>
  <c r="G91" i="4"/>
  <c r="G4" i="4"/>
  <c r="G9" i="4"/>
  <c r="F9" i="4"/>
  <c r="F4" i="4"/>
  <c r="D15" i="55640"/>
  <c r="D16" i="6"/>
  <c r="AI11" i="8"/>
  <c r="M4" i="8" s="1"/>
  <c r="AI9" i="8"/>
  <c r="M2" i="8" s="1"/>
  <c r="AM18" i="8"/>
  <c r="P2" i="8" s="1"/>
  <c r="AM20" i="8"/>
  <c r="P4" i="8" s="1"/>
  <c r="D10" i="55649"/>
  <c r="D23" i="55647"/>
  <c r="X17" i="1"/>
  <c r="Z17" i="1"/>
  <c r="U17" i="1"/>
  <c r="U17" i="55641"/>
  <c r="W17" i="55641" s="1"/>
  <c r="Y17" i="1"/>
  <c r="C11" i="4"/>
  <c r="D30" i="55647"/>
  <c r="C18" i="4"/>
  <c r="Y24" i="1"/>
  <c r="D17" i="55649"/>
  <c r="U24" i="55641"/>
  <c r="W24" i="55641" s="1"/>
  <c r="U24" i="1"/>
  <c r="Z24" i="1"/>
  <c r="X24" i="1"/>
  <c r="C12" i="4"/>
  <c r="Y18" i="1"/>
  <c r="D11" i="55649"/>
  <c r="Z18" i="1"/>
  <c r="X18" i="1"/>
  <c r="U18" i="55641"/>
  <c r="W18" i="55641" s="1"/>
  <c r="U18" i="1"/>
  <c r="D24" i="55647"/>
  <c r="U16" i="1"/>
  <c r="X16" i="1"/>
  <c r="Y16" i="1"/>
  <c r="U16" i="55641"/>
  <c r="W16" i="55641" s="1"/>
  <c r="Z16" i="1"/>
  <c r="D22" i="55647"/>
  <c r="C10" i="4"/>
  <c r="D9" i="55649"/>
  <c r="C3" i="4"/>
  <c r="AD9" i="1"/>
  <c r="Z9" i="1"/>
  <c r="D15" i="55647"/>
  <c r="U9" i="1"/>
  <c r="Y9" i="1"/>
  <c r="D2" i="55649"/>
  <c r="X9" i="1"/>
  <c r="C17" i="4"/>
  <c r="Y23" i="1"/>
  <c r="X23" i="1"/>
  <c r="D16" i="55649"/>
  <c r="Z23" i="1"/>
  <c r="D29" i="55647"/>
  <c r="AD11" i="1"/>
  <c r="U23" i="1"/>
  <c r="U23" i="55641"/>
  <c r="W23" i="55641" s="1"/>
  <c r="U26" i="1"/>
  <c r="U26" i="55641"/>
  <c r="W26" i="55641" s="1"/>
  <c r="D32" i="55647"/>
  <c r="Y26" i="1"/>
  <c r="AA32" i="1" s="1"/>
  <c r="C20" i="4"/>
  <c r="X26" i="1"/>
  <c r="D19" i="55649"/>
  <c r="Z26" i="1"/>
  <c r="AB32" i="1" s="1"/>
  <c r="D31" i="55647"/>
  <c r="Z25" i="1"/>
  <c r="X25" i="1"/>
  <c r="U25" i="1"/>
  <c r="U25" i="55641"/>
  <c r="W25" i="55641" s="1"/>
  <c r="C19" i="4"/>
  <c r="Y25" i="1"/>
  <c r="D18" i="55649"/>
  <c r="Y11" i="55641"/>
  <c r="AI20" i="8"/>
  <c r="N4" i="8" s="1"/>
  <c r="AI18" i="8"/>
  <c r="N2" i="8" s="1"/>
  <c r="AM11" i="8"/>
  <c r="O4" i="8" s="1"/>
  <c r="AL9" i="8"/>
  <c r="AM9" i="8" s="1"/>
  <c r="AI10" i="8"/>
  <c r="M3" i="8" s="1"/>
  <c r="CD15" i="55641"/>
  <c r="CD17" i="55641"/>
  <c r="BD34" i="55641"/>
  <c r="C33" i="55641"/>
  <c r="C31" i="55649"/>
  <c r="C63" i="55647"/>
  <c r="C43" i="1"/>
  <c r="H15" i="4"/>
  <c r="G15" i="4"/>
  <c r="D21" i="55640"/>
  <c r="D22" i="6"/>
  <c r="F15" i="4"/>
  <c r="C28" i="55649"/>
  <c r="C41" i="55647"/>
  <c r="BI35" i="1"/>
  <c r="C34" i="1"/>
  <c r="F28" i="4"/>
  <c r="H28" i="4"/>
  <c r="I20" i="6"/>
  <c r="G28" i="4"/>
  <c r="I19" i="55640"/>
  <c r="U11" i="8"/>
  <c r="C4" i="8" s="1"/>
  <c r="C3" i="8" s="1"/>
  <c r="T9" i="8"/>
  <c r="U9" i="8" s="1"/>
  <c r="H55" i="4"/>
  <c r="F55" i="4"/>
  <c r="I36" i="55640"/>
  <c r="G55" i="4"/>
  <c r="I38" i="6"/>
  <c r="G26" i="4"/>
  <c r="I17" i="55640"/>
  <c r="I18" i="6"/>
  <c r="F26" i="4"/>
  <c r="H26" i="4"/>
  <c r="G81" i="4"/>
  <c r="H81" i="4"/>
  <c r="F81" i="4"/>
  <c r="G44" i="4"/>
  <c r="D42" i="6"/>
  <c r="F44" i="4"/>
  <c r="H44" i="4"/>
  <c r="D40" i="55640"/>
  <c r="H25" i="4"/>
  <c r="I17" i="6"/>
  <c r="I16" i="55640"/>
  <c r="F25" i="4"/>
  <c r="G25" i="4"/>
  <c r="AB35" i="1"/>
  <c r="AB34" i="1"/>
  <c r="AB33" i="1"/>
  <c r="AB36" i="1"/>
  <c r="H27" i="4"/>
  <c r="G27" i="4"/>
  <c r="I19" i="6"/>
  <c r="F27" i="4"/>
  <c r="I18" i="55640"/>
  <c r="CI16" i="1"/>
  <c r="AA33" i="1"/>
  <c r="AA34" i="1"/>
  <c r="AA36" i="1"/>
  <c r="AC36" i="1" s="1"/>
  <c r="AH12" i="1" s="1"/>
  <c r="C15" i="3" s="1"/>
  <c r="AA35" i="1"/>
  <c r="U22" i="1"/>
  <c r="X22" i="1"/>
  <c r="C16" i="4"/>
  <c r="D15" i="55649"/>
  <c r="AD10" i="1"/>
  <c r="AD8" i="1"/>
  <c r="AF8" i="1" s="1"/>
  <c r="AH8" i="1" s="1"/>
  <c r="Z22" i="1"/>
  <c r="D28" i="55647"/>
  <c r="Y22" i="1"/>
  <c r="U22" i="55641"/>
  <c r="W22" i="55641" s="1"/>
  <c r="P10" i="8"/>
  <c r="I14" i="6" l="1"/>
  <c r="H22" i="4"/>
  <c r="I13" i="55640"/>
  <c r="G22" i="4"/>
  <c r="AB31" i="1"/>
  <c r="AB21" i="1"/>
  <c r="P11" i="8"/>
  <c r="P13" i="8" s="1"/>
  <c r="B2" i="8" s="1"/>
  <c r="AA31" i="1"/>
  <c r="AM19" i="8"/>
  <c r="P3" i="8" s="1"/>
  <c r="Y9" i="55641"/>
  <c r="Y12" i="55641" s="1"/>
  <c r="H7" i="55647" s="1"/>
  <c r="H59" i="55647" s="1"/>
  <c r="H112" i="55647" s="1"/>
  <c r="D17" i="55640"/>
  <c r="H11" i="4"/>
  <c r="F11" i="4"/>
  <c r="D18" i="6"/>
  <c r="G11" i="4"/>
  <c r="AA11" i="1"/>
  <c r="AA10" i="1"/>
  <c r="AA13" i="1"/>
  <c r="AA9" i="1"/>
  <c r="AA12" i="1"/>
  <c r="AA15" i="1"/>
  <c r="AC15" i="1" s="1"/>
  <c r="AH9" i="1" s="1"/>
  <c r="C12" i="3" s="1"/>
  <c r="AA14" i="1"/>
  <c r="G10" i="4"/>
  <c r="H10" i="4"/>
  <c r="F10" i="4"/>
  <c r="D16" i="55640"/>
  <c r="D17" i="6"/>
  <c r="AB30" i="1"/>
  <c r="AB29" i="1"/>
  <c r="I11" i="6"/>
  <c r="I10" i="55640"/>
  <c r="F19" i="4"/>
  <c r="H19" i="4"/>
  <c r="G19" i="4"/>
  <c r="AB16" i="1"/>
  <c r="AB18" i="1"/>
  <c r="AB20" i="1"/>
  <c r="AB19" i="1"/>
  <c r="AB17" i="1"/>
  <c r="G20" i="4"/>
  <c r="I11" i="55640"/>
  <c r="F20" i="4"/>
  <c r="I12" i="6"/>
  <c r="H20" i="4"/>
  <c r="AB10" i="1"/>
  <c r="AB12" i="1"/>
  <c r="AB15" i="1"/>
  <c r="AB13" i="1"/>
  <c r="AB14" i="1"/>
  <c r="AB9" i="1"/>
  <c r="AB11" i="1"/>
  <c r="AA29" i="1"/>
  <c r="AC29" i="1" s="1"/>
  <c r="AH11" i="1" s="1"/>
  <c r="C14" i="3" s="1"/>
  <c r="AA17" i="1"/>
  <c r="AA20" i="1"/>
  <c r="AA16" i="1"/>
  <c r="AA18" i="1"/>
  <c r="AA21" i="1"/>
  <c r="AA19" i="1"/>
  <c r="AA30" i="1"/>
  <c r="D23" i="55640"/>
  <c r="F17" i="4"/>
  <c r="H17" i="4"/>
  <c r="D24" i="6"/>
  <c r="G17" i="4"/>
  <c r="G3" i="4"/>
  <c r="D9" i="55640"/>
  <c r="F3" i="4"/>
  <c r="H3" i="4"/>
  <c r="D10" i="6"/>
  <c r="I10" i="6"/>
  <c r="G18" i="4"/>
  <c r="I9" i="55640"/>
  <c r="F18" i="4"/>
  <c r="H18" i="4"/>
  <c r="G12" i="4"/>
  <c r="D19" i="6"/>
  <c r="H12" i="4"/>
  <c r="D18" i="55640"/>
  <c r="F12" i="4"/>
  <c r="AI19" i="8"/>
  <c r="N3" i="8" s="1"/>
  <c r="AM10" i="8"/>
  <c r="O3" i="8" s="1"/>
  <c r="O2" i="8"/>
  <c r="CD13" i="55641"/>
  <c r="CD9" i="55641" s="1"/>
  <c r="BD33" i="55641"/>
  <c r="C32" i="55641"/>
  <c r="C44" i="1"/>
  <c r="C32" i="55649"/>
  <c r="C64" i="55647"/>
  <c r="BI34" i="1"/>
  <c r="C33" i="1"/>
  <c r="C40" i="55647"/>
  <c r="C27" i="55649"/>
  <c r="C2" i="8"/>
  <c r="U10" i="8"/>
  <c r="AB24" i="1"/>
  <c r="AB25" i="1"/>
  <c r="AB27" i="1"/>
  <c r="AB26" i="1"/>
  <c r="AB23" i="1"/>
  <c r="AB22" i="1"/>
  <c r="AB28" i="1"/>
  <c r="AD13" i="1"/>
  <c r="AA26" i="1"/>
  <c r="AA28" i="1"/>
  <c r="AA24" i="1"/>
  <c r="AA27" i="1"/>
  <c r="AA22" i="1"/>
  <c r="AC22" i="1" s="1"/>
  <c r="AA23" i="1"/>
  <c r="AA25" i="1"/>
  <c r="CI17" i="1"/>
  <c r="CI15" i="1"/>
  <c r="B4" i="8"/>
  <c r="G16" i="4"/>
  <c r="D22" i="55640"/>
  <c r="H16" i="4"/>
  <c r="D23" i="6"/>
  <c r="F16" i="4"/>
  <c r="P14" i="8" l="1"/>
  <c r="B3" i="8" s="1"/>
  <c r="AH18" i="1"/>
  <c r="E19" i="3" s="1"/>
  <c r="F93" i="4"/>
  <c r="J3" i="4" s="1"/>
  <c r="J4" i="4" s="1"/>
  <c r="H93" i="4"/>
  <c r="G93" i="4"/>
  <c r="K3" i="4" s="1"/>
  <c r="K4" i="4" s="1"/>
  <c r="AC14" i="55641"/>
  <c r="AB14" i="55641"/>
  <c r="Z19" i="55641"/>
  <c r="AH10" i="1"/>
  <c r="C13" i="3" s="1"/>
  <c r="CI13" i="1"/>
  <c r="CI9" i="1" s="1"/>
  <c r="B8" i="3" s="1"/>
  <c r="C31" i="55641"/>
  <c r="BD32" i="55641"/>
  <c r="C65" i="55647"/>
  <c r="C45" i="1"/>
  <c r="C33" i="55649"/>
  <c r="C32" i="1"/>
  <c r="C39" i="55647"/>
  <c r="BI33" i="1"/>
  <c r="C26" i="55649"/>
  <c r="AD14" i="1"/>
  <c r="AH13" i="1" s="1"/>
  <c r="C16" i="3" s="1"/>
  <c r="B9" i="55647" l="1"/>
  <c r="BD31" i="55641"/>
  <c r="C30" i="55641"/>
  <c r="C46" i="1"/>
  <c r="C34" i="55649"/>
  <c r="C66" i="55647"/>
  <c r="BI32" i="1"/>
  <c r="C31" i="1"/>
  <c r="C38" i="55647"/>
  <c r="C25" i="55649"/>
  <c r="E18" i="3"/>
  <c r="E20" i="3" s="1"/>
  <c r="E30" i="3"/>
  <c r="E32" i="3" s="1"/>
  <c r="BD30" i="55641" l="1"/>
  <c r="C29" i="55641"/>
  <c r="C67" i="55647"/>
  <c r="C35" i="55649"/>
  <c r="C47" i="1"/>
  <c r="C37" i="55647"/>
  <c r="C24" i="55649"/>
  <c r="BI31" i="1"/>
  <c r="C30" i="1"/>
  <c r="BD29" i="55641" l="1"/>
  <c r="C28" i="55641"/>
  <c r="C36" i="55649"/>
  <c r="C68" i="55647"/>
  <c r="C48" i="1"/>
  <c r="BI30" i="1"/>
  <c r="C23" i="55649"/>
  <c r="C29" i="1"/>
  <c r="C36" i="55647"/>
  <c r="BD28" i="55641" l="1"/>
  <c r="C27" i="55641"/>
  <c r="C49" i="1"/>
  <c r="C37" i="55649"/>
  <c r="C69" i="55647"/>
  <c r="C22" i="55649"/>
  <c r="BI29" i="1"/>
  <c r="C28" i="1"/>
  <c r="C35" i="55647"/>
  <c r="C26" i="55641" l="1"/>
  <c r="BD27" i="55641"/>
  <c r="C38" i="55649"/>
  <c r="C70" i="55647"/>
  <c r="C50" i="1"/>
  <c r="C21" i="55649"/>
  <c r="BI28" i="1"/>
  <c r="C34" i="55647"/>
  <c r="C27" i="1"/>
  <c r="C25" i="55641" l="1"/>
  <c r="BD26" i="55641"/>
  <c r="C39" i="55649"/>
  <c r="C71" i="55647"/>
  <c r="C51" i="1"/>
  <c r="BI27" i="1"/>
  <c r="C20" i="55649"/>
  <c r="C33" i="55647"/>
  <c r="C26" i="1"/>
  <c r="C24" i="55641" l="1"/>
  <c r="BD25" i="55641"/>
  <c r="C52" i="1"/>
  <c r="C40" i="55649"/>
  <c r="C72" i="55647"/>
  <c r="C19" i="55649"/>
  <c r="BI26" i="1"/>
  <c r="C32" i="55647"/>
  <c r="C25" i="1"/>
  <c r="C23" i="55641" l="1"/>
  <c r="BD24" i="55641"/>
  <c r="C41" i="55649"/>
  <c r="C53" i="1"/>
  <c r="C73" i="55647"/>
  <c r="C31" i="55647"/>
  <c r="BI25" i="1"/>
  <c r="C24" i="1"/>
  <c r="C18" i="55649"/>
  <c r="C22" i="55641" l="1"/>
  <c r="BD23" i="55641"/>
  <c r="C42" i="55649"/>
  <c r="C54" i="1"/>
  <c r="C74" i="55647"/>
  <c r="BI24" i="1"/>
  <c r="C17" i="55649"/>
  <c r="C23" i="1"/>
  <c r="C30" i="55647"/>
  <c r="C21" i="55641" l="1"/>
  <c r="BD22" i="55641"/>
  <c r="C75" i="55647"/>
  <c r="C43" i="55649"/>
  <c r="C55" i="1"/>
  <c r="BI23" i="1"/>
  <c r="C22" i="1"/>
  <c r="C16" i="55649"/>
  <c r="C29" i="55647"/>
  <c r="C20" i="55641" l="1"/>
  <c r="BD21" i="55641"/>
  <c r="C44" i="55649"/>
  <c r="C56" i="1"/>
  <c r="C76" i="55647"/>
  <c r="C15" i="55649"/>
  <c r="BI22" i="1"/>
  <c r="C28" i="55647"/>
  <c r="C21" i="1"/>
  <c r="C19" i="55641" l="1"/>
  <c r="BD20" i="55641"/>
  <c r="C57" i="1"/>
  <c r="C45" i="55649"/>
  <c r="C77" i="55647"/>
  <c r="BI21" i="1"/>
  <c r="C14" i="55649"/>
  <c r="C20" i="1"/>
  <c r="C27" i="55647"/>
  <c r="C18" i="55641" l="1"/>
  <c r="BD19" i="55641"/>
  <c r="C46" i="55649"/>
  <c r="C58" i="1"/>
  <c r="C78" i="55647"/>
  <c r="BI20" i="1"/>
  <c r="C13" i="55649"/>
  <c r="C19" i="1"/>
  <c r="C26" i="55647"/>
  <c r="C17" i="55641" l="1"/>
  <c r="BD18" i="55641"/>
  <c r="C47" i="55649"/>
  <c r="C59" i="1"/>
  <c r="C79" i="55647"/>
  <c r="C25" i="55647"/>
  <c r="C12" i="55649"/>
  <c r="BI19" i="1"/>
  <c r="C18" i="1"/>
  <c r="BD17" i="55641" l="1"/>
  <c r="C16" i="55641"/>
  <c r="C80" i="55647"/>
  <c r="C48" i="55649"/>
  <c r="C60" i="1"/>
  <c r="C17" i="1"/>
  <c r="C24" i="55647"/>
  <c r="C11" i="55649"/>
  <c r="BI18" i="1"/>
  <c r="C15" i="55641" l="1"/>
  <c r="BD16" i="55641"/>
  <c r="C49" i="55649"/>
  <c r="C81" i="55647"/>
  <c r="C61" i="1"/>
  <c r="BI17" i="1"/>
  <c r="C16" i="1"/>
  <c r="C10" i="55649"/>
  <c r="C23" i="55647"/>
  <c r="BD15" i="55641" l="1"/>
  <c r="C14" i="55641"/>
  <c r="C50" i="55649"/>
  <c r="C62" i="1"/>
  <c r="C82" i="55647"/>
  <c r="C15" i="1"/>
  <c r="BI16" i="1"/>
  <c r="C9" i="55649"/>
  <c r="C22" i="55647"/>
  <c r="BD14" i="55641" l="1"/>
  <c r="C13" i="55641"/>
  <c r="C63" i="1"/>
  <c r="C83" i="55647"/>
  <c r="C51" i="55649"/>
  <c r="BI15" i="1"/>
  <c r="C14" i="1"/>
  <c r="C8" i="55649"/>
  <c r="C21" i="55647"/>
  <c r="BD13" i="55641" l="1"/>
  <c r="C12" i="55641"/>
  <c r="C64" i="1"/>
  <c r="C84" i="55647"/>
  <c r="C52" i="55649"/>
  <c r="C7" i="55649"/>
  <c r="C13" i="1"/>
  <c r="BI14" i="1"/>
  <c r="C20" i="55647"/>
  <c r="BD12" i="55641" l="1"/>
  <c r="C11" i="55641"/>
  <c r="C85" i="55647"/>
  <c r="C65" i="1"/>
  <c r="C53" i="55649"/>
  <c r="C19" i="55647"/>
  <c r="BI13" i="1"/>
  <c r="C12" i="1"/>
  <c r="C6" i="55649"/>
  <c r="C10" i="55641" l="1"/>
  <c r="BD11" i="55641"/>
  <c r="C54" i="55649"/>
  <c r="C66" i="1"/>
  <c r="C86" i="55647"/>
  <c r="BI12" i="1"/>
  <c r="C5" i="55649"/>
  <c r="C18" i="55647"/>
  <c r="C11" i="1"/>
  <c r="C9" i="55641" l="1"/>
  <c r="BD9" i="55641" s="1"/>
  <c r="BD10" i="55641"/>
  <c r="C55" i="55649"/>
  <c r="C67" i="1"/>
  <c r="C87" i="55647"/>
  <c r="C4" i="55649"/>
  <c r="C10" i="1"/>
  <c r="BI11" i="1"/>
  <c r="C17" i="55647"/>
  <c r="C68" i="1" l="1"/>
  <c r="C88" i="55647"/>
  <c r="C56" i="55649"/>
  <c r="BI10" i="1"/>
  <c r="C16" i="55647"/>
  <c r="C3" i="55649"/>
  <c r="C9" i="1"/>
  <c r="C69" i="1" l="1"/>
  <c r="C57" i="55649"/>
  <c r="C89" i="55647"/>
  <c r="BI9" i="1"/>
  <c r="C15" i="55647"/>
  <c r="C2" i="55649"/>
  <c r="C70" i="1" l="1"/>
  <c r="C90" i="55647"/>
  <c r="C58" i="55649"/>
  <c r="C71" i="1" l="1"/>
  <c r="C59" i="55649"/>
  <c r="C91" i="55647"/>
  <c r="C60" i="55649" l="1"/>
  <c r="C92" i="55647"/>
  <c r="C72" i="1"/>
  <c r="C73" i="1" l="1"/>
  <c r="C61" i="55649"/>
  <c r="C93" i="55647"/>
  <c r="C94" i="55647" l="1"/>
  <c r="C74" i="1"/>
  <c r="C62" i="55649"/>
  <c r="C95" i="55647" l="1"/>
  <c r="C63" i="55649"/>
  <c r="C75" i="1"/>
  <c r="C64" i="55649" l="1"/>
  <c r="C76" i="1"/>
  <c r="C96" i="55647"/>
  <c r="C65" i="55649" l="1"/>
  <c r="C97" i="55647"/>
  <c r="C77" i="1"/>
  <c r="C98" i="55647" l="1"/>
  <c r="C78" i="1"/>
  <c r="C66" i="55649"/>
  <c r="C79" i="1" l="1"/>
  <c r="C67" i="55649"/>
  <c r="C99" i="55647"/>
  <c r="C100" i="55647" l="1"/>
  <c r="C68" i="55649"/>
  <c r="C80" i="1"/>
  <c r="C101" i="55647" l="1"/>
  <c r="C81" i="1"/>
  <c r="C69" i="55649"/>
  <c r="C102" i="55647" l="1"/>
  <c r="C70" i="55649"/>
  <c r="C82" i="1"/>
  <c r="C71" i="55649" l="1"/>
  <c r="G62" i="55647"/>
  <c r="C83" i="1"/>
  <c r="C84" i="1" l="1"/>
  <c r="G63" i="55647"/>
  <c r="C72" i="55649"/>
  <c r="G64" i="55647" l="1"/>
  <c r="C73" i="55649"/>
  <c r="C85" i="1"/>
  <c r="C86" i="1" l="1"/>
  <c r="C74" i="55649"/>
  <c r="G65" i="55647"/>
  <c r="C75" i="55649" l="1"/>
  <c r="G66" i="55647"/>
  <c r="C87" i="1"/>
  <c r="C76" i="55649" l="1"/>
  <c r="G67" i="55647"/>
  <c r="C88" i="1"/>
  <c r="G68" i="55647" l="1"/>
  <c r="C77" i="55649"/>
  <c r="C89" i="1"/>
  <c r="C90" i="1" l="1"/>
  <c r="G69" i="55647"/>
  <c r="C78" i="55649"/>
  <c r="C79" i="55649" l="1"/>
  <c r="G70" i="55647"/>
  <c r="C91" i="1"/>
  <c r="C92" i="1" l="1"/>
  <c r="C80" i="55649"/>
  <c r="G71" i="55647"/>
  <c r="C93" i="1" l="1"/>
  <c r="G72" i="55647"/>
  <c r="C81" i="55649"/>
  <c r="C82" i="55649" l="1"/>
  <c r="G73" i="55647"/>
  <c r="C94" i="1"/>
  <c r="C83" i="55649" l="1"/>
  <c r="C95" i="1"/>
  <c r="G74" i="55647"/>
  <c r="C96" i="1" l="1"/>
  <c r="G75" i="55647"/>
  <c r="C84" i="55649"/>
  <c r="G76" i="55647" l="1"/>
  <c r="C97" i="1"/>
  <c r="C85" i="55649"/>
  <c r="C98" i="1" l="1"/>
  <c r="C86" i="55649"/>
  <c r="G77" i="55647"/>
  <c r="G78" i="55647" l="1"/>
  <c r="C99" i="1"/>
  <c r="C87" i="55649"/>
  <c r="G79" i="55647" l="1"/>
  <c r="C100" i="1"/>
  <c r="C88" i="55649"/>
  <c r="G80" i="55647" l="1"/>
  <c r="C101" i="1"/>
  <c r="C89" i="55649"/>
  <c r="C90" i="55649" l="1"/>
  <c r="G81" i="55647"/>
  <c r="C102" i="1"/>
  <c r="C103" i="1" l="1"/>
  <c r="C91" i="55649"/>
  <c r="G82" i="55647"/>
  <c r="C104" i="1" l="1"/>
  <c r="C105" i="1" s="1"/>
  <c r="G83" i="55647"/>
  <c r="C92" i="55649"/>
  <c r="C106" i="1" l="1"/>
  <c r="C94" i="55649"/>
  <c r="G85" i="55647"/>
  <c r="C93" i="55649"/>
  <c r="G84" i="55647"/>
  <c r="C107" i="1" l="1"/>
  <c r="G86" i="55647"/>
  <c r="C95" i="55649"/>
  <c r="C108" i="1" l="1"/>
  <c r="C96" i="55649"/>
  <c r="G87" i="55647"/>
  <c r="C109" i="1" l="1"/>
  <c r="G88" i="55647"/>
  <c r="C97" i="55649"/>
  <c r="C110" i="1" l="1"/>
  <c r="G89" i="55647"/>
  <c r="C98" i="55649"/>
  <c r="C111" i="1" l="1"/>
  <c r="C99" i="55649"/>
  <c r="G90" i="55647"/>
  <c r="C112" i="1" l="1"/>
  <c r="G91" i="55647"/>
  <c r="C100" i="55649"/>
  <c r="C113" i="1" l="1"/>
  <c r="C101" i="55649"/>
  <c r="G92" i="55647"/>
  <c r="C114" i="1" l="1"/>
  <c r="C102" i="55649"/>
  <c r="G93" i="55647"/>
  <c r="C115" i="1" l="1"/>
  <c r="G94" i="55647"/>
  <c r="C103" i="55649"/>
  <c r="C116" i="1" l="1"/>
  <c r="C104" i="55649"/>
  <c r="G95" i="55647"/>
  <c r="C117" i="1" l="1"/>
  <c r="G96" i="55647"/>
  <c r="C105" i="55649"/>
  <c r="C118" i="1" l="1"/>
  <c r="G97" i="55647"/>
  <c r="C106" i="55649"/>
  <c r="C119" i="1" l="1"/>
  <c r="C107" i="55649"/>
  <c r="G98" i="55647"/>
  <c r="C120" i="1" l="1"/>
  <c r="C108" i="55649"/>
  <c r="G99" i="55647"/>
  <c r="C121" i="1" l="1"/>
  <c r="G100" i="55647"/>
  <c r="C109" i="55649"/>
  <c r="C122" i="1" l="1"/>
  <c r="G101" i="55647"/>
  <c r="C110" i="55649"/>
  <c r="C123" i="1" l="1"/>
  <c r="C111" i="55649"/>
  <c r="G102" i="55647"/>
  <c r="C124" i="1" l="1"/>
  <c r="C114" i="55647"/>
  <c r="C112" i="55649"/>
  <c r="C125" i="1" l="1"/>
  <c r="C115" i="55647"/>
  <c r="C113" i="55649"/>
  <c r="C126" i="1" l="1"/>
  <c r="C116" i="55647"/>
  <c r="C114" i="55649"/>
  <c r="C127" i="1" l="1"/>
  <c r="C115" i="55649"/>
  <c r="C117" i="55647"/>
  <c r="C128" i="1" l="1"/>
  <c r="C116" i="55649"/>
  <c r="C118" i="55647"/>
  <c r="C129" i="1" l="1"/>
  <c r="C119" i="55647"/>
  <c r="C117" i="55649"/>
  <c r="C130" i="1" l="1"/>
  <c r="C120" i="55647"/>
  <c r="C118" i="55649"/>
  <c r="C131" i="1" l="1"/>
  <c r="C119" i="55649"/>
  <c r="C121" i="55647"/>
  <c r="C132" i="1" l="1"/>
  <c r="C120" i="55649"/>
  <c r="C122" i="55647"/>
  <c r="C133" i="1" l="1"/>
  <c r="C121" i="55649"/>
  <c r="C123" i="55647"/>
  <c r="C134" i="1" l="1"/>
  <c r="C135" i="1" s="1"/>
  <c r="C124" i="55647"/>
  <c r="C122" i="55649"/>
  <c r="C124" i="55649" l="1"/>
  <c r="C126" i="55647"/>
  <c r="C125" i="55647"/>
  <c r="C123" i="556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Ryan</author>
    <author>ERDEVINE</author>
  </authors>
  <commentList>
    <comment ref="A7" authorId="0" shapeId="0" xr:uid="{00000000-0006-0000-0600-000001000000}">
      <text>
        <r>
          <rPr>
            <b/>
            <sz val="8"/>
            <color indexed="81"/>
            <rFont val="Tahoma"/>
            <family val="2"/>
          </rPr>
          <t>Megan Ryan:</t>
        </r>
        <r>
          <rPr>
            <sz val="8"/>
            <color indexed="81"/>
            <rFont val="Tahoma"/>
            <family val="2"/>
          </rPr>
          <t xml:space="preserve">
Recipe - 
1.5 oz Tequila, Cuervo Gold 
0.5 oz Triple sec, Boston</t>
        </r>
      </text>
    </comment>
    <comment ref="R7" authorId="1" shapeId="0" xr:uid="{00000000-0006-0000-0600-000002000000}">
      <text>
        <r>
          <rPr>
            <sz val="8"/>
            <color indexed="8"/>
            <rFont val="Tahoma"/>
            <family val="2"/>
          </rPr>
          <t xml:space="preserve">Eric Devine:
</t>
        </r>
        <r>
          <rPr>
            <sz val="8"/>
            <color indexed="8"/>
            <rFont val="Tahoma"/>
            <family val="2"/>
          </rPr>
          <t>If the subject had 5 Margaritas prepared this way you would enter 5 drinks, 2.0oz, and ABV of .343 into the Calcluator tab as seen in this example</t>
        </r>
      </text>
    </comment>
    <comment ref="A8" authorId="0" shapeId="0" xr:uid="{00000000-0006-0000-0600-000003000000}">
      <text>
        <r>
          <rPr>
            <b/>
            <sz val="8"/>
            <color indexed="8"/>
            <rFont val="Tahoma"/>
            <family val="2"/>
          </rPr>
          <t>Megan Ryan:</t>
        </r>
        <r>
          <rPr>
            <sz val="8"/>
            <color indexed="8"/>
            <rFont val="Tahoma"/>
            <family val="2"/>
          </rPr>
          <t xml:space="preserve">
</t>
        </r>
        <r>
          <rPr>
            <sz val="8"/>
            <color indexed="8"/>
            <rFont val="Tahoma"/>
            <family val="2"/>
          </rPr>
          <t xml:space="preserve">Recipe - 
</t>
        </r>
        <r>
          <rPr>
            <sz val="8"/>
            <color indexed="8"/>
            <rFont val="Tahoma"/>
            <family val="2"/>
          </rPr>
          <t xml:space="preserve">1.5 oz Gin, Beefeater
</t>
        </r>
        <r>
          <rPr>
            <sz val="8"/>
            <color indexed="8"/>
            <rFont val="Tahoma"/>
            <family val="2"/>
          </rPr>
          <t>.75 oz Dry Vermouth</t>
        </r>
      </text>
    </comment>
    <comment ref="R8" authorId="1" shapeId="0" xr:uid="{00000000-0006-0000-0600-000004000000}">
      <text>
        <r>
          <rPr>
            <b/>
            <sz val="8"/>
            <color indexed="8"/>
            <rFont val="Tahoma"/>
            <family val="2"/>
          </rPr>
          <t>Eric Devine:</t>
        </r>
        <r>
          <rPr>
            <sz val="8"/>
            <color indexed="8"/>
            <rFont val="Tahoma"/>
            <family val="2"/>
          </rPr>
          <t xml:space="preserve">
</t>
        </r>
        <r>
          <rPr>
            <sz val="8"/>
            <color indexed="8"/>
            <rFont val="Tahoma"/>
            <family val="2"/>
          </rPr>
          <t xml:space="preserve">Eric Devine:
</t>
        </r>
        <r>
          <rPr>
            <sz val="8"/>
            <color indexed="8"/>
            <rFont val="Tahoma"/>
            <family val="2"/>
          </rPr>
          <t>If the subject had 3 Martinis prepared this way you would enter 3 drinks, 2.25oz, and .373 ABV into the Calcluator tab as seen in this example.</t>
        </r>
      </text>
    </comment>
  </commentList>
</comments>
</file>

<file path=xl/sharedStrings.xml><?xml version="1.0" encoding="utf-8"?>
<sst xmlns="http://schemas.openxmlformats.org/spreadsheetml/2006/main" count="1478" uniqueCount="560">
  <si>
    <t>REMINDER:  CUT &amp; PASTE WILL CORRUPT FORMULAS ALWAYS USE COPY &amp; PASTE</t>
  </si>
  <si>
    <r>
      <t xml:space="preserve">Please use calculator to convert </t>
    </r>
    <r>
      <rPr>
        <b/>
        <u/>
        <sz val="14"/>
        <rFont val="Futura Md BT"/>
        <family val="2"/>
        <charset val="1"/>
      </rPr>
      <t>Drinks</t>
    </r>
    <r>
      <rPr>
        <b/>
        <sz val="14"/>
        <rFont val="Futura Md BT"/>
        <family val="2"/>
        <charset val="1"/>
      </rPr>
      <t xml:space="preserve"> to </t>
    </r>
    <r>
      <rPr>
        <b/>
        <u/>
        <sz val="14"/>
        <rFont val="Futura Md BT"/>
        <family val="2"/>
        <charset val="1"/>
      </rPr>
      <t>Standard Drinking Units</t>
    </r>
  </si>
  <si>
    <t>Input Subject ID and Sex</t>
  </si>
  <si>
    <t xml:space="preserve">Input date below </t>
  </si>
  <si>
    <t>Days -1 to -90 prior ICF:</t>
  </si>
  <si>
    <t>Staff Initials (calculation)</t>
  </si>
  <si>
    <t>Subject ID</t>
  </si>
  <si>
    <t>Date of Baseline</t>
  </si>
  <si>
    <t>Days between ICF and RAND:</t>
  </si>
  <si>
    <t>SEX  (M = 1; F= 2)</t>
  </si>
  <si>
    <t>Day of the week Pattern Chart 1</t>
  </si>
  <si>
    <t>Day of the week Pattern Chart 2</t>
  </si>
  <si>
    <t>Beverage type #1</t>
  </si>
  <si>
    <t>Beverage type #2</t>
  </si>
  <si>
    <t>Beverage type #3</t>
  </si>
  <si>
    <t>Beverage type #4</t>
  </si>
  <si>
    <t>Beverage type #5</t>
  </si>
  <si>
    <t>Check for Missing data</t>
  </si>
  <si>
    <t>Drinking Day</t>
  </si>
  <si>
    <t>Day</t>
  </si>
  <si>
    <t>Date</t>
  </si>
  <si>
    <t>Pattern P1          A    BLANK</t>
  </si>
  <si>
    <t xml:space="preserve"># of drinks </t>
  </si>
  <si>
    <t># of oz per drink</t>
  </si>
  <si>
    <t>Conc. Of ETOH (ABV)</t>
  </si>
  <si>
    <t xml:space="preserve"># of oz per drink </t>
  </si>
  <si>
    <t xml:space="preserve"> Total SDUs</t>
  </si>
  <si>
    <t>Do SDUs exceed 40 for this day?</t>
  </si>
  <si>
    <t>Confirm Values &gt;40 with initials</t>
  </si>
  <si>
    <t>Heavy Drinking Day MEN</t>
  </si>
  <si>
    <t>HDD Male</t>
  </si>
  <si>
    <t>HDD female</t>
  </si>
  <si>
    <t>Female Total HDD</t>
  </si>
  <si>
    <t>Number of HDD in each week of screening</t>
  </si>
  <si>
    <t>Average drinks per week in screening</t>
  </si>
  <si>
    <t>P1 Value</t>
  </si>
  <si>
    <t>P2 Value</t>
  </si>
  <si>
    <t>If P1 is True = day of week</t>
  </si>
  <si>
    <t>If P2 is True = day of week</t>
  </si>
  <si>
    <t>Coded Day of week</t>
  </si>
  <si>
    <t>P1 MON</t>
  </si>
  <si>
    <t>P1 TUES</t>
  </si>
  <si>
    <t>P1 WED</t>
  </si>
  <si>
    <t>P1 THR</t>
  </si>
  <si>
    <t>P1 FRI</t>
  </si>
  <si>
    <t>P1 SAT</t>
  </si>
  <si>
    <t>P1 SUN</t>
  </si>
  <si>
    <t>P2 MON</t>
  </si>
  <si>
    <t>P2 TUES</t>
  </si>
  <si>
    <t>P2 WED</t>
  </si>
  <si>
    <t>P2 THR</t>
  </si>
  <si>
    <t>P2 FRI</t>
  </si>
  <si>
    <t>P2 SAT</t>
  </si>
  <si>
    <t>P2 SUN</t>
  </si>
  <si>
    <t>BEV1</t>
  </si>
  <si>
    <t>BEV2</t>
  </si>
  <si>
    <t>BEV3</t>
  </si>
  <si>
    <t>BEV4</t>
  </si>
  <si>
    <t>BEV5</t>
  </si>
  <si>
    <t>Valid data for day (=1) no valid data (=0)</t>
  </si>
  <si>
    <t>Text Strings</t>
  </si>
  <si>
    <t>Week1</t>
  </si>
  <si>
    <t>Week2</t>
  </si>
  <si>
    <t>Week3</t>
  </si>
  <si>
    <t>Week4</t>
  </si>
  <si>
    <t>Total</t>
  </si>
  <si>
    <t>Did the Subject Have at least FOUR HDD each week of screening?</t>
  </si>
  <si>
    <t>Missing Baseline drinking data must be collected prior to randomization.</t>
  </si>
  <si>
    <t>Baseline Drinking Data Complete</t>
  </si>
  <si>
    <t>Baseline</t>
  </si>
  <si>
    <t>Logic for different  number days in screening</t>
  </si>
  <si>
    <t>In window (yes=1)</t>
  </si>
  <si>
    <t>Extend Logic</t>
  </si>
  <si>
    <t>Text  string</t>
  </si>
  <si>
    <t>logic</t>
  </si>
  <si>
    <t>day count</t>
  </si>
  <si>
    <t>screen days</t>
  </si>
  <si>
    <t>Allowed</t>
  </si>
  <si>
    <t>Days in screening</t>
  </si>
  <si>
    <t>***Note: Randomization = Study Day 01***</t>
  </si>
  <si>
    <t>Day 0</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</si>
  <si>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</si>
  <si>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</si>
  <si>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</si>
  <si>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</si>
  <si>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</si>
  <si>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</si>
  <si>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</si>
  <si>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</si>
  <si>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</si>
  <si>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</si>
  <si>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</si>
  <si>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</si>
  <si>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</si>
  <si>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</si>
  <si>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</si>
  <si>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</si>
  <si>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</si>
  <si>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</si>
  <si>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</si>
  <si>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</si>
  <si>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</si>
  <si>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</si>
  <si>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</si>
  <si>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</si>
  <si>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</si>
  <si>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</si>
  <si>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</si>
  <si>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</si>
  <si>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</si>
  <si>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</si>
  <si>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</si>
  <si>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</si>
  <si>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</si>
  <si>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</si>
  <si>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</si>
  <si>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</si>
  <si>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</si>
  <si>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</si>
  <si>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</si>
  <si>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</si>
  <si>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Actual day</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</si>
  <si>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</si>
  <si>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</si>
  <si>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</si>
  <si>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</si>
  <si>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</si>
  <si>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</si>
  <si>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</si>
  <si>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</si>
  <si>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</si>
  <si>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</si>
  <si>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</si>
  <si>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</si>
  <si>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</si>
  <si>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</si>
  <si>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</si>
  <si>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</si>
  <si>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</si>
  <si>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</si>
  <si>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</si>
  <si>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</si>
  <si>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</si>
  <si>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</si>
  <si>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</si>
  <si>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</si>
  <si>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</si>
  <si>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</si>
  <si>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</si>
  <si>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</si>
  <si>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</si>
  <si>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</si>
  <si>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</si>
  <si>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</si>
  <si>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</si>
  <si>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</si>
  <si>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</si>
  <si>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</si>
  <si>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</si>
  <si>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</si>
  <si>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</si>
  <si>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</si>
  <si>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</si>
  <si>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</si>
  <si>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</si>
  <si>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</si>
  <si>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</si>
  <si>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</si>
  <si>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</si>
  <si>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</si>
  <si>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</si>
  <si>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</si>
  <si>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</si>
  <si>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</si>
  <si>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</si>
  <si>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</si>
  <si>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 Std. Drinks</t>
  </si>
  <si>
    <t>AVRG.</t>
  </si>
  <si>
    <t>RED.</t>
  </si>
  <si>
    <t>10+ / DAY</t>
  </si>
  <si>
    <t>8+ / DAY</t>
  </si>
  <si>
    <t>DRINK DAYS</t>
  </si>
  <si>
    <t xml:space="preserve">Men </t>
  </si>
  <si>
    <t xml:space="preserve">Women </t>
  </si>
  <si>
    <t>Enter from Form 04</t>
  </si>
  <si>
    <t>Very Heavy drinking days</t>
  </si>
  <si>
    <r>
      <t xml:space="preserve">       </t>
    </r>
    <r>
      <rPr>
        <sz val="10"/>
        <rFont val="Arial"/>
        <family val="2"/>
      </rPr>
      <t xml:space="preserve">    </t>
    </r>
    <r>
      <rPr>
        <i/>
        <sz val="9"/>
        <rFont val="Arial"/>
        <family val="2"/>
      </rPr>
      <t xml:space="preserve">(90 days prior to signing ICF) </t>
    </r>
    <r>
      <rPr>
        <sz val="14"/>
        <rFont val="Berlin Sans FB"/>
        <family val="2"/>
        <charset val="1"/>
      </rPr>
      <t>Day -90</t>
    </r>
  </si>
  <si>
    <t>Day -89</t>
  </si>
  <si>
    <t>Day -88</t>
  </si>
  <si>
    <t>Day -87</t>
  </si>
  <si>
    <t>Day -86</t>
  </si>
  <si>
    <t>Day -85</t>
  </si>
  <si>
    <t>Day -84</t>
  </si>
  <si>
    <t>Day -83</t>
  </si>
  <si>
    <t>Day -82</t>
  </si>
  <si>
    <t>Day -81</t>
  </si>
  <si>
    <t>Day -80</t>
  </si>
  <si>
    <t>Day -79</t>
  </si>
  <si>
    <t>Day -78</t>
  </si>
  <si>
    <t>Day -77</t>
  </si>
  <si>
    <t>Day -76</t>
  </si>
  <si>
    <t>Day -75</t>
  </si>
  <si>
    <t>Day -74</t>
  </si>
  <si>
    <t>Day -73</t>
  </si>
  <si>
    <t>Day -72</t>
  </si>
  <si>
    <t>Day -71</t>
  </si>
  <si>
    <t>Day -70</t>
  </si>
  <si>
    <t>Day -69</t>
  </si>
  <si>
    <t>Day -68</t>
  </si>
  <si>
    <t>Day -67</t>
  </si>
  <si>
    <t>Day -66</t>
  </si>
  <si>
    <t>Day -65</t>
  </si>
  <si>
    <t>Day -64</t>
  </si>
  <si>
    <t>Day -63</t>
  </si>
  <si>
    <t>Day -62</t>
  </si>
  <si>
    <t>Day -61</t>
  </si>
  <si>
    <t>Day -60</t>
  </si>
  <si>
    <t>Day -59</t>
  </si>
  <si>
    <t>Day -58</t>
  </si>
  <si>
    <t>Day -57</t>
  </si>
  <si>
    <t>Day -56</t>
  </si>
  <si>
    <t>Day -55</t>
  </si>
  <si>
    <t>Day -54</t>
  </si>
  <si>
    <t>Day -53</t>
  </si>
  <si>
    <t>Day -52</t>
  </si>
  <si>
    <t>Day -51</t>
  </si>
  <si>
    <t>Day -50</t>
  </si>
  <si>
    <t>Day -49</t>
  </si>
  <si>
    <t>Day -48</t>
  </si>
  <si>
    <t>Day -47</t>
  </si>
  <si>
    <t>Day -46</t>
  </si>
  <si>
    <t>Day -45</t>
  </si>
  <si>
    <t>Day -44</t>
  </si>
  <si>
    <t>Day -43</t>
  </si>
  <si>
    <t>Day -42</t>
  </si>
  <si>
    <t>Day -41</t>
  </si>
  <si>
    <t>Day -40</t>
  </si>
  <si>
    <t>Day -39</t>
  </si>
  <si>
    <t>Day -38</t>
  </si>
  <si>
    <t>Day -37</t>
  </si>
  <si>
    <t>Day -36</t>
  </si>
  <si>
    <t>Day -35</t>
  </si>
  <si>
    <t>Day -34</t>
  </si>
  <si>
    <t>Day -33</t>
  </si>
  <si>
    <t>Day -32</t>
  </si>
  <si>
    <t>Day -31</t>
  </si>
  <si>
    <t>Day -30</t>
  </si>
  <si>
    <t>Day -29</t>
  </si>
  <si>
    <t>Day -28</t>
  </si>
  <si>
    <t>Day -27</t>
  </si>
  <si>
    <t>Day -26</t>
  </si>
  <si>
    <t>Day -25</t>
  </si>
  <si>
    <t>Day -24</t>
  </si>
  <si>
    <t>Day -23</t>
  </si>
  <si>
    <t>Day -22</t>
  </si>
  <si>
    <t>Day -21</t>
  </si>
  <si>
    <t>Day -20</t>
  </si>
  <si>
    <t>Day -19</t>
  </si>
  <si>
    <t>Day -18</t>
  </si>
  <si>
    <t>Day -17</t>
  </si>
  <si>
    <t>Day -16</t>
  </si>
  <si>
    <t>Day -15</t>
  </si>
  <si>
    <t>Day -14</t>
  </si>
  <si>
    <t>Day -13</t>
  </si>
  <si>
    <t>Day -12</t>
  </si>
  <si>
    <t>Day -11</t>
  </si>
  <si>
    <t>Day -10</t>
  </si>
  <si>
    <t>Day -9</t>
  </si>
  <si>
    <t>Day -8</t>
  </si>
  <si>
    <t>Day -7</t>
  </si>
  <si>
    <t>Day -6</t>
  </si>
  <si>
    <t>Day -5</t>
  </si>
  <si>
    <t>Day -4</t>
  </si>
  <si>
    <t>Day -3</t>
  </si>
  <si>
    <t>Day -2</t>
  </si>
  <si>
    <r>
      <t xml:space="preserve">           </t>
    </r>
    <r>
      <rPr>
        <i/>
        <sz val="9"/>
        <rFont val="Arial"/>
        <family val="2"/>
      </rPr>
      <t xml:space="preserve">(Day before ICF was signed)    </t>
    </r>
    <r>
      <rPr>
        <sz val="14"/>
        <rFont val="Berlin Sans FB"/>
        <family val="2"/>
        <charset val="1"/>
      </rPr>
      <t>Day -1</t>
    </r>
  </si>
  <si>
    <t>Pattern Chart 1 (P1)</t>
  </si>
  <si>
    <t>Check Missing Values</t>
  </si>
  <si>
    <t>Beverage Type #1</t>
  </si>
  <si>
    <t>Beverage Type #2</t>
  </si>
  <si>
    <t>Beverage Type  #3</t>
  </si>
  <si>
    <t>Beverage Type #4</t>
  </si>
  <si>
    <t>BeverageType #5</t>
  </si>
  <si>
    <t xml:space="preserve">Conc. Of ETOH </t>
  </si>
  <si>
    <t>Conc. Of ETOH</t>
  </si>
  <si>
    <t>Monday</t>
  </si>
  <si>
    <t>Tuesday</t>
  </si>
  <si>
    <t>Wednesday</t>
  </si>
  <si>
    <t>Thursday</t>
  </si>
  <si>
    <t>Friday</t>
  </si>
  <si>
    <t>Saturday</t>
  </si>
  <si>
    <t>Sunday</t>
  </si>
  <si>
    <t>Pattern Chart 2 (P2)</t>
  </si>
  <si>
    <t>Beverage #2</t>
  </si>
  <si>
    <t>BeverageType  #5</t>
  </si>
  <si>
    <t xml:space="preserve"> TLFB ELIGIBILITY DETERMINATION</t>
  </si>
  <si>
    <t>SUBJECT ID:</t>
  </si>
  <si>
    <r>
      <t>SEX:</t>
    </r>
    <r>
      <rPr>
        <i/>
        <sz val="12"/>
        <color indexed="8"/>
        <rFont val="Arial"/>
        <family val="2"/>
      </rPr>
      <t xml:space="preserve"> </t>
    </r>
  </si>
  <si>
    <t xml:space="preserve"> </t>
  </si>
  <si>
    <t>Week 1:</t>
  </si>
  <si>
    <t>Week 2:</t>
  </si>
  <si>
    <t>Week 3:</t>
  </si>
  <si>
    <t>Week 4:</t>
  </si>
  <si>
    <t>Average:</t>
  </si>
  <si>
    <t>Staff Signature______________________________________             Date  _____________</t>
  </si>
  <si>
    <t>Input dates below - Periods are color coded</t>
  </si>
  <si>
    <t>Gender (M = 1; F= 2)</t>
  </si>
  <si>
    <t>Pattern P1,   A, BLANK</t>
  </si>
  <si>
    <t>Validity Check</t>
  </si>
  <si>
    <t>Valid days = 0     Invalid days  = 1</t>
  </si>
  <si>
    <t>Number of invalid days</t>
  </si>
  <si>
    <t>Period</t>
  </si>
  <si>
    <t>28-day followback</t>
  </si>
  <si>
    <t xml:space="preserve">Treatment </t>
  </si>
  <si>
    <t xml:space="preserve">There </t>
  </si>
  <si>
    <t>Please resolve any discrepancies prior to submitting this data</t>
  </si>
  <si>
    <t xml:space="preserve">If all of the subject's drinking data has been entered, this CRF should be printed and filed in the subject's chart.  This excel sheet should be saved for direct import </t>
  </si>
  <si>
    <t>Beverage #1</t>
  </si>
  <si>
    <t>Beverage #3</t>
  </si>
  <si>
    <t>Beverage #4</t>
  </si>
  <si>
    <t>Beverage #5</t>
  </si>
  <si>
    <t>This spreadsheet is used to average alcohol by volume for mixed drinks.  You must know the ABV for each type of alcohol, and the liquid volume for the alcohol.  Please see examples below.  Make note that you are only inputting the volume of liquid.  Do not include the total volume with ice.  Use the total fluid ounces calculated in column L and the ABV calculated in column M to calculate the SDU using the SDU "calculator" tab.</t>
  </si>
  <si>
    <t>Ingredient #1</t>
  </si>
  <si>
    <t>Ingredient #2</t>
  </si>
  <si>
    <t>Ingredient #3</t>
  </si>
  <si>
    <t>Ingredient #4</t>
  </si>
  <si>
    <t>Ingredient #5</t>
  </si>
  <si>
    <t>Average ABV</t>
  </si>
  <si>
    <t>Data entry of average ABV</t>
  </si>
  <si>
    <t>Mixed Drink Name</t>
  </si>
  <si>
    <t xml:space="preserve"> fluid oz</t>
  </si>
  <si>
    <t>Conc. Of ETOH     (ABV)</t>
  </si>
  <si>
    <t xml:space="preserve"> fluid oz </t>
  </si>
  <si>
    <t>Total oz</t>
  </si>
  <si>
    <t>Average %ABV</t>
  </si>
  <si>
    <t>Total SDU</t>
  </si>
  <si>
    <t>Margarita</t>
  </si>
  <si>
    <t>Martini, dry</t>
  </si>
  <si>
    <t>Report Date</t>
  </si>
  <si>
    <t>Time-Line Follow-Back (TLFB) drinking assessment</t>
  </si>
  <si>
    <t>Sunobinop (V117957)</t>
  </si>
  <si>
    <t xml:space="preserve">SDU calculation </t>
  </si>
  <si>
    <t>Date of Baseline TLFB</t>
  </si>
  <si>
    <t xml:space="preserve">Duplicate entry </t>
  </si>
  <si>
    <t># of invalid data fields</t>
  </si>
  <si>
    <t>Total SDUs</t>
  </si>
  <si>
    <t>Timeline Followback</t>
  </si>
  <si>
    <t>PRE-SCREENING</t>
  </si>
  <si>
    <t>Days -90 to -61</t>
  </si>
  <si>
    <t>Day -90</t>
  </si>
  <si>
    <t># of Std. Drinks</t>
  </si>
  <si>
    <t>Days -60 to -31</t>
  </si>
  <si>
    <t>Timeline Follow Back</t>
  </si>
  <si>
    <t>Days -30 to -01</t>
  </si>
  <si>
    <t>Day -1</t>
  </si>
  <si>
    <t>Form 04 - Timeline Followback</t>
  </si>
  <si>
    <t>SCREENING - PRIOR TO RANDOMIZATION</t>
  </si>
  <si>
    <t xml:space="preserve">ICF   </t>
  </si>
  <si>
    <t>SD #15</t>
  </si>
  <si>
    <t>SD #2</t>
  </si>
  <si>
    <t>SD #16</t>
  </si>
  <si>
    <t>SD #3</t>
  </si>
  <si>
    <t>SD #17</t>
  </si>
  <si>
    <t>SD #4</t>
  </si>
  <si>
    <t>SD #18</t>
  </si>
  <si>
    <t>SD #5</t>
  </si>
  <si>
    <t>SD #19</t>
  </si>
  <si>
    <t>SD #6</t>
  </si>
  <si>
    <t>SD #20</t>
  </si>
  <si>
    <t>SD #7</t>
  </si>
  <si>
    <t>SD #21</t>
  </si>
  <si>
    <t>SD #8</t>
  </si>
  <si>
    <t>SD #22</t>
  </si>
  <si>
    <t>SD #9</t>
  </si>
  <si>
    <t>SD #23</t>
  </si>
  <si>
    <t>SD #10</t>
  </si>
  <si>
    <t>SD #24</t>
  </si>
  <si>
    <t>SD #11</t>
  </si>
  <si>
    <t>SD #25</t>
  </si>
  <si>
    <t>SD #12</t>
  </si>
  <si>
    <t>SD #26</t>
  </si>
  <si>
    <t>SD #13</t>
  </si>
  <si>
    <t>SD #27</t>
  </si>
  <si>
    <t>SD #14</t>
  </si>
  <si>
    <t>SD #28</t>
  </si>
  <si>
    <t>Drinking Days</t>
  </si>
  <si>
    <t>Drinks/drinking day</t>
  </si>
  <si>
    <t>Drinks/week</t>
  </si>
  <si>
    <t>Week 1</t>
  </si>
  <si>
    <t>Week 3</t>
  </si>
  <si>
    <t>Week 5</t>
  </si>
  <si>
    <t>Week 7</t>
  </si>
  <si>
    <t>Week 9</t>
  </si>
  <si>
    <t>Week 11</t>
  </si>
  <si>
    <t>Week 13</t>
  </si>
  <si>
    <t>week 15</t>
  </si>
  <si>
    <t>Screening</t>
  </si>
  <si>
    <t>drinking days</t>
  </si>
  <si>
    <t>drinks/DD</t>
  </si>
  <si>
    <t>Weeks</t>
  </si>
  <si>
    <t>drinking days/week</t>
  </si>
  <si>
    <t>Drinks per drinking day</t>
  </si>
  <si>
    <t>week2</t>
  </si>
  <si>
    <t>week 4</t>
  </si>
  <si>
    <t>week 6</t>
  </si>
  <si>
    <t>week 8</t>
  </si>
  <si>
    <t>week 10</t>
  </si>
  <si>
    <t>week 12</t>
  </si>
  <si>
    <t>week 14</t>
  </si>
  <si>
    <t>week 16</t>
  </si>
  <si>
    <t>Study Weeks # 1-4</t>
  </si>
  <si>
    <t>Study Week 01</t>
  </si>
  <si>
    <t>Study Week 03</t>
  </si>
  <si>
    <t>Study Day 01</t>
  </si>
  <si>
    <t>Study Day 15</t>
  </si>
  <si>
    <t>Study Day 02</t>
  </si>
  <si>
    <t>Study Day 16</t>
  </si>
  <si>
    <t>Study Day 03</t>
  </si>
  <si>
    <t>Study Day 17</t>
  </si>
  <si>
    <t>Study Day 04</t>
  </si>
  <si>
    <t>Study Day 18</t>
  </si>
  <si>
    <t>Study Day 05</t>
  </si>
  <si>
    <t>Study Day 19</t>
  </si>
  <si>
    <t>Study Day 06</t>
  </si>
  <si>
    <t>Study Day 20</t>
  </si>
  <si>
    <t>Study Day 07</t>
  </si>
  <si>
    <t>Study Day 21</t>
  </si>
  <si>
    <t>Study Week 02</t>
  </si>
  <si>
    <t>Study Week 04</t>
  </si>
  <si>
    <t>Study Day 08</t>
  </si>
  <si>
    <t>Study Day 22</t>
  </si>
  <si>
    <t>Study Day 09</t>
  </si>
  <si>
    <t>Study Day 23</t>
  </si>
  <si>
    <t>Study Day 10</t>
  </si>
  <si>
    <t>Study Day 24</t>
  </si>
  <si>
    <t>Study Day 11</t>
  </si>
  <si>
    <t>Study Day 25</t>
  </si>
  <si>
    <t>Study Day 12</t>
  </si>
  <si>
    <t>Study Day 26</t>
  </si>
  <si>
    <t>Study Day 13</t>
  </si>
  <si>
    <t>Study Day 27</t>
  </si>
  <si>
    <t>Study Day 14</t>
  </si>
  <si>
    <t>Study Day 28</t>
  </si>
  <si>
    <t>Study Weeks # 5-8</t>
  </si>
  <si>
    <t>Study Week 05</t>
  </si>
  <si>
    <t>Study Week 07</t>
  </si>
  <si>
    <t>Study Day 29</t>
  </si>
  <si>
    <t>Study Day 43</t>
  </si>
  <si>
    <t>Study Day 30</t>
  </si>
  <si>
    <t>Study Day 44</t>
  </si>
  <si>
    <t>Study Day 31</t>
  </si>
  <si>
    <t>Study Day 45</t>
  </si>
  <si>
    <t>Study Day 32</t>
  </si>
  <si>
    <t>Study Day 46</t>
  </si>
  <si>
    <t>Study Day 33</t>
  </si>
  <si>
    <t>Study Day 47</t>
  </si>
  <si>
    <t>Study Day 34</t>
  </si>
  <si>
    <t>Study Day 48</t>
  </si>
  <si>
    <t>Study Day 35</t>
  </si>
  <si>
    <t>Study Day 49</t>
  </si>
  <si>
    <t>Study Week 06</t>
  </si>
  <si>
    <t>Study Week 08</t>
  </si>
  <si>
    <t>Study Day 36</t>
  </si>
  <si>
    <t>Study Day 50</t>
  </si>
  <si>
    <t>Study Day 37</t>
  </si>
  <si>
    <t>Study Day 51</t>
  </si>
  <si>
    <t>Study Day 38</t>
  </si>
  <si>
    <t>Study Day 52</t>
  </si>
  <si>
    <t>Study Day 39</t>
  </si>
  <si>
    <t>Study Day 53</t>
  </si>
  <si>
    <t>Study Day 40</t>
  </si>
  <si>
    <t>Study Day 54</t>
  </si>
  <si>
    <t>Study Day 41</t>
  </si>
  <si>
    <t>Study Day 55</t>
  </si>
  <si>
    <t>Study Day 42</t>
  </si>
  <si>
    <t>Study Day 56</t>
  </si>
  <si>
    <t>Study Weeks # 9-12</t>
  </si>
  <si>
    <t>Study Week 09</t>
  </si>
  <si>
    <t>Study Week 11</t>
  </si>
  <si>
    <t>Study Day 57</t>
  </si>
  <si>
    <t>Study Day 71</t>
  </si>
  <si>
    <t>Study Day 58</t>
  </si>
  <si>
    <t>Study Day 72</t>
  </si>
  <si>
    <t>Study Day 59</t>
  </si>
  <si>
    <t>Study Day 73</t>
  </si>
  <si>
    <t>Study Day 60</t>
  </si>
  <si>
    <t>Study Day 74</t>
  </si>
  <si>
    <t>Study Day 61</t>
  </si>
  <si>
    <t>Study Day 75</t>
  </si>
  <si>
    <t>Study Day 62</t>
  </si>
  <si>
    <t>Study Day 76</t>
  </si>
  <si>
    <t>Study Day 63</t>
  </si>
  <si>
    <t>Study Day 77</t>
  </si>
  <si>
    <t>Study Week 10</t>
  </si>
  <si>
    <t>Study Week 12</t>
  </si>
  <si>
    <t>Study Day 64</t>
  </si>
  <si>
    <t>Study Day 78</t>
  </si>
  <si>
    <t>Study Day 65</t>
  </si>
  <si>
    <t>Study Day 79</t>
  </si>
  <si>
    <t>Study Day 66</t>
  </si>
  <si>
    <t>Study Day 80</t>
  </si>
  <si>
    <t>Study Day 67</t>
  </si>
  <si>
    <t>Study Day 81</t>
  </si>
  <si>
    <t>Study Day 68</t>
  </si>
  <si>
    <t>Study Day 82</t>
  </si>
  <si>
    <t>Study Day 69</t>
  </si>
  <si>
    <t>Study Day 83</t>
  </si>
  <si>
    <t>Study Day 70</t>
  </si>
  <si>
    <t>Study Day 84</t>
  </si>
  <si>
    <t>Study Weeks # 13-16</t>
  </si>
  <si>
    <t>Study Week 13</t>
  </si>
  <si>
    <t>Study Week 15</t>
  </si>
  <si>
    <t>Study Day 85</t>
  </si>
  <si>
    <t>Study Day 99</t>
  </si>
  <si>
    <t>Study Day 86</t>
  </si>
  <si>
    <t>Study Day 100</t>
  </si>
  <si>
    <t>Study Day 87</t>
  </si>
  <si>
    <t>Study Day 101</t>
  </si>
  <si>
    <t>Study Day 88</t>
  </si>
  <si>
    <t>Study Day 102</t>
  </si>
  <si>
    <t>Study Day 89</t>
  </si>
  <si>
    <t>Study Day 103</t>
  </si>
  <si>
    <t>Study Day 90</t>
  </si>
  <si>
    <t>Study Day 104</t>
  </si>
  <si>
    <t>Study Day 91</t>
  </si>
  <si>
    <t>Study Day 105</t>
  </si>
  <si>
    <t>Study Week 14</t>
  </si>
  <si>
    <t>Study Week 16</t>
  </si>
  <si>
    <t>Study Day 92</t>
  </si>
  <si>
    <t>Study Day 106</t>
  </si>
  <si>
    <t>Study Day 93</t>
  </si>
  <si>
    <t>Study Day 107</t>
  </si>
  <si>
    <t>Study Day 94</t>
  </si>
  <si>
    <t>Study Day 108</t>
  </si>
  <si>
    <t>Study Day 95</t>
  </si>
  <si>
    <t>Study Day 109</t>
  </si>
  <si>
    <t>Study Day 96</t>
  </si>
  <si>
    <t>Study Day 110</t>
  </si>
  <si>
    <t>Study Day 97</t>
  </si>
  <si>
    <t>Study Day 111</t>
  </si>
  <si>
    <t>Study Day 98</t>
  </si>
  <si>
    <t>Study Day 112</t>
  </si>
  <si>
    <t>Study Week # 17</t>
  </si>
  <si>
    <t>Study Week 17</t>
  </si>
  <si>
    <t>Study Day 113</t>
  </si>
  <si>
    <t xml:space="preserve"> # of Std. Drinks</t>
  </si>
  <si>
    <t>Study Day 114</t>
  </si>
  <si>
    <t>Study Day 115</t>
  </si>
  <si>
    <t>Study Day 116</t>
  </si>
  <si>
    <t>Study Day 117</t>
  </si>
  <si>
    <t>Study Day 118</t>
  </si>
  <si>
    <t>Study Day 119</t>
  </si>
  <si>
    <t>Study Day 120</t>
  </si>
  <si>
    <t>Study Day 121</t>
  </si>
  <si>
    <t>Study Day 122</t>
  </si>
  <si>
    <t>Study Day 123</t>
  </si>
  <si>
    <t>Study Day 124</t>
  </si>
  <si>
    <t>Study Day 125</t>
  </si>
  <si>
    <t>Study Day 126</t>
  </si>
  <si>
    <t>Form 04 - Timeline Follow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</si>
</sst>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0.0"/>
    <numFmt numFmtId="166" formatCode="m/d/yyyy;@"/>
    <numFmt numFmtId="167" formatCode="00.0"/>
    <numFmt numFmtId="168" formatCode="0.000"/>
    <numFmt numFmtId="169" formatCode="[$-409]dddd"/>
    <numFmt numFmtId="170" formatCode="m/d/yy;@"/>
    <numFmt numFmtId="171" formatCode="mm/dd/yy;@"/>
    <numFmt numFmtId="172" formatCode="mm/dd/yy"/>
  </numFmts>
  <fonts count="54">
    <font>
      <sz val="10"/>
      <name val="Arial"/>
    </font>
    <font>
      <sz val="10"/>
      <name val="Arial"/>
      <family val="2"/>
    </font>
    <font>
      <b/>
      <sz val="10"/>
      <name val="Arial"/>
      <family val="2"/>
    </font>
    <font>
      <sz val="14"/>
      <name val="Berlin Sans FB"/>
      <family val="2"/>
      <charset val="1"/>
    </font>
    <font>
      <b/>
      <sz val="14"/>
      <name val="Arial"/>
      <family val="2"/>
    </font>
    <font>
      <i/>
      <sz val="9"/>
      <name val="Arial"/>
      <family val="2"/>
    </font>
    <font>
      <i/>
      <sz val="10"/>
      <name val="Arial"/>
      <family val="2"/>
    </font>
    <font>
      <i/>
      <sz val="9"/>
      <color indexed="9"/>
      <name val="Arial"/>
      <family val="2"/>
    </font>
    <font>
      <sz val="10"/>
      <color indexed="10"/>
      <name val="Arial"/>
      <family val="2"/>
    </font>
    <font>
      <sz val="14"/>
      <color indexed="9"/>
      <name val="Berlin Sans FB"/>
      <family val="2"/>
      <charset val="1"/>
    </font>
    <font>
      <b/>
      <sz val="10"/>
      <name val="Futura Md BT"/>
      <family val="2"/>
      <charset val="1"/>
    </font>
    <font>
      <sz val="10"/>
      <name val="Futura Md BT"/>
      <family val="2"/>
      <charset val="1"/>
    </font>
    <font>
      <b/>
      <sz val="12"/>
      <name val="Futura Md BT"/>
      <family val="2"/>
      <charset val="1"/>
    </font>
    <font>
      <b/>
      <sz val="14"/>
      <name val="Futura Md BT"/>
      <family val="2"/>
      <charset val="1"/>
    </font>
    <font>
      <b/>
      <u/>
      <sz val="14"/>
      <name val="Futura Md BT"/>
      <family val="2"/>
      <charset val="1"/>
    </font>
    <font>
      <b/>
      <sz val="12"/>
      <name val="Arial"/>
      <family val="2"/>
    </font>
    <font>
      <b/>
      <sz val="8"/>
      <name val="Arial"/>
      <family val="2"/>
    </font>
    <font>
      <sz val="12"/>
      <name val="Arial"/>
      <family val="2"/>
    </font>
    <font>
      <sz val="14"/>
      <name val="Arial"/>
      <family val="2"/>
    </font>
    <font>
      <b/>
      <sz val="12"/>
      <name val="Arial"/>
      <family val="2"/>
    </font>
    <font>
      <b/>
      <sz val="12"/>
      <color indexed="8"/>
      <name val="Futura"/>
      <family val="2"/>
      <charset val="1"/>
    </font>
    <font>
      <b/>
      <sz val="12"/>
      <name val="Futura"/>
      <family val="2"/>
      <charset val="1"/>
    </font>
    <font>
      <sz val="8"/>
      <name val="Arial"/>
      <family val="2"/>
    </font>
    <font>
      <b/>
      <sz val="8"/>
      <color indexed="81"/>
      <name val="Tahoma"/>
      <family val="2"/>
    </font>
    <font>
      <sz val="8"/>
      <color indexed="81"/>
      <name val="Tahoma"/>
      <family val="2"/>
    </font>
    <font>
      <b/>
      <sz val="11"/>
      <name val="Futura Md BT"/>
      <charset val="1"/>
    </font>
    <font>
      <b/>
      <sz val="9"/>
      <name val="Futura Md BT"/>
      <family val="2"/>
      <charset val="1"/>
    </font>
    <font>
      <sz val="9"/>
      <name val="Arial"/>
      <family val="2"/>
    </font>
    <font>
      <b/>
      <sz val="12"/>
      <color indexed="9"/>
      <name val="Arial"/>
      <family val="2"/>
    </font>
    <font>
      <b/>
      <i/>
      <sz val="12"/>
      <name val="Arial"/>
      <family val="2"/>
    </font>
    <font>
      <sz val="12"/>
      <color indexed="8"/>
      <name val="Arial Black"/>
      <family val="2"/>
    </font>
    <font>
      <sz val="8"/>
      <color indexed="9"/>
      <name val="Arial"/>
      <family val="2"/>
    </font>
    <font>
      <b/>
      <sz val="12"/>
      <color indexed="8"/>
      <name val="Arial"/>
      <family val="2"/>
    </font>
    <font>
      <sz val="10"/>
      <color indexed="8"/>
      <name val="Arial"/>
      <family val="2"/>
    </font>
    <font>
      <i/>
      <sz val="12"/>
      <name val="Arial"/>
      <family val="2"/>
    </font>
    <font>
      <sz val="14"/>
      <color indexed="8"/>
      <name val="Arial"/>
      <family val="2"/>
    </font>
    <font>
      <sz val="8"/>
      <name val="Arial"/>
      <family val="2"/>
    </font>
    <font>
      <b/>
      <sz val="16"/>
      <color indexed="9"/>
      <name val="Futura"/>
      <family val="2"/>
      <charset val="1"/>
    </font>
    <font>
      <sz val="10"/>
      <color indexed="9"/>
      <name val="Arial"/>
      <family val="2"/>
    </font>
    <font>
      <b/>
      <sz val="12"/>
      <color indexed="8"/>
      <name val="Arial Narrow"/>
      <family val="2"/>
    </font>
    <font>
      <b/>
      <sz val="12"/>
      <name val="Arial Narrow"/>
      <family val="2"/>
    </font>
    <font>
      <b/>
      <sz val="14"/>
      <name val="Arial Narrow"/>
      <family val="2"/>
    </font>
    <font>
      <sz val="10"/>
      <name val="Arial Narrow"/>
      <family val="2"/>
    </font>
    <font>
      <b/>
      <sz val="10"/>
      <name val="Arial Narrow"/>
      <family val="2"/>
    </font>
    <font>
      <sz val="12"/>
      <name val="Arial Narrow"/>
      <family val="2"/>
    </font>
    <font>
      <sz val="12"/>
      <color indexed="8"/>
      <name val="Arial Narrow"/>
      <family val="2"/>
    </font>
    <font>
      <sz val="14"/>
      <name val="Arial Narrow"/>
      <family val="2"/>
    </font>
    <font>
      <b/>
      <sz val="10"/>
      <color indexed="9"/>
      <name val="Arial"/>
      <family val="2"/>
    </font>
    <font>
      <b/>
      <sz val="10"/>
      <color indexed="8"/>
      <name val="Arial Narrow"/>
      <family val="2"/>
    </font>
    <font>
      <sz val="12"/>
      <color indexed="8"/>
      <name val="Arial"/>
      <family val="2"/>
    </font>
    <font>
      <i/>
      <sz val="12"/>
      <color indexed="8"/>
      <name val="Arial"/>
      <family val="2"/>
    </font>
    <font>
      <sz val="8"/>
      <color indexed="8"/>
      <name val="Tahoma"/>
      <family val="2"/>
    </font>
    <font>
      <b/>
      <sz val="8"/>
      <color indexed="8"/>
      <name val="Tahoma"/>
      <family val="2"/>
    </font>
    <font>
      <sz val="10"/>
      <color theme="1"/>
      <name val="Arial"/>
      <family val="2"/>
    </font>
  </fonts>
  <fills count="2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53"/>
        <bgColor indexed="64"/>
      </patternFill>
    </fill>
    <fill>
      <patternFill patternType="solid">
        <fgColor indexed="14"/>
        <bgColor indexed="64"/>
      </patternFill>
    </fill>
    <fill>
      <patternFill patternType="solid">
        <fgColor indexed="15"/>
        <bgColor indexed="64"/>
      </patternFill>
    </fill>
    <fill>
      <patternFill patternType="solid">
        <fgColor indexed="47"/>
        <bgColor indexed="64"/>
      </patternFill>
    </fill>
    <fill>
      <patternFill patternType="solid">
        <fgColor indexed="51"/>
        <bgColor indexed="64"/>
      </patternFill>
    </fill>
    <fill>
      <patternFill patternType="solid">
        <fgColor indexed="42"/>
        <bgColor indexed="64"/>
      </patternFill>
    </fill>
    <fill>
      <patternFill patternType="solid">
        <fgColor indexed="45"/>
        <bgColor indexed="64"/>
      </patternFill>
    </fill>
    <fill>
      <patternFill patternType="solid">
        <fgColor indexed="44"/>
        <bgColor indexed="64"/>
      </patternFill>
    </fill>
    <fill>
      <patternFill patternType="solid">
        <fgColor indexed="52"/>
        <bgColor indexed="64"/>
      </patternFill>
    </fill>
    <fill>
      <patternFill patternType="solid">
        <fgColor indexed="55"/>
        <bgColor indexed="64"/>
      </patternFill>
    </fill>
    <fill>
      <patternFill patternType="solid">
        <fgColor indexed="16"/>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bgColor indexed="64"/>
      </patternFill>
    </fill>
  </fills>
  <borders count="93">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double">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top style="double">
        <color indexed="64"/>
      </top>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thin">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double">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double">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8"/>
      </right>
      <top style="thin">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35">
    <xf numFmtId="0" fontId="0" fillId="0" borderId="0" xfId="0"/>
    <xf numFmtId="0" fontId="0" fillId="0" borderId="0" xfId="0" applyAlignment="1">
      <alignment horizontal="center"/>
    </xf>
    <xf numFmtId="0" fontId="0" fillId="0" borderId="0" xfId="0" applyAlignment="1">
      <alignment horizontal="left"/>
    </xf>
    <xf numFmtId="0" fontId="0" fillId="0" borderId="0" xfId="0" applyProtection="1">
      <protection hidden="1"/>
    </xf>
    <xf numFmtId="0" fontId="8" fillId="0" borderId="0" xfId="0" applyFont="1" applyAlignment="1">
      <alignment horizontal="center"/>
    </xf>
    <xf numFmtId="1" fontId="0" fillId="0" borderId="0" xfId="0" applyNumberFormat="1"/>
    <xf numFmtId="0" fontId="3" fillId="0" borderId="0" xfId="0" applyFont="1"/>
    <xf numFmtId="1" fontId="0" fillId="0" borderId="0" xfId="0" applyNumberFormat="1" applyAlignment="1">
      <alignment horizontal="center"/>
    </xf>
    <xf numFmtId="1" fontId="4" fillId="0" borderId="0" xfId="0" applyNumberFormat="1" applyFont="1" applyAlignment="1">
      <alignment horizontal="center"/>
    </xf>
    <xf numFmtId="1" fontId="2" fillId="0" borderId="0" xfId="0" applyNumberFormat="1" applyFont="1" applyAlignment="1">
      <alignment horizontal="center"/>
    </xf>
    <xf numFmtId="0" fontId="6" fillId="0" borderId="0" xfId="0" applyFont="1" applyAlignment="1">
      <alignment horizontal="center"/>
    </xf>
    <xf numFmtId="0" fontId="0" fillId="0" borderId="0" xfId="0" applyAlignment="1" applyProtection="1">
      <alignment horizontal="left"/>
      <protection hidden="1"/>
    </xf>
    <xf numFmtId="0" fontId="4" fillId="0" borderId="0" xfId="0" applyFont="1" applyAlignment="1">
      <alignment horizontal="center"/>
    </xf>
    <xf numFmtId="0" fontId="0" fillId="0" borderId="1" xfId="0" applyBorder="1" applyAlignment="1">
      <alignment horizontal="center"/>
    </xf>
    <xf numFmtId="0" fontId="0" fillId="0" borderId="2" xfId="0" applyBorder="1"/>
    <xf numFmtId="0" fontId="9" fillId="2" borderId="3" xfId="0" applyFont="1" applyFill="1" applyBorder="1"/>
    <xf numFmtId="0" fontId="7" fillId="2" borderId="4" xfId="0" applyFont="1" applyFill="1" applyBorder="1"/>
    <xf numFmtId="0" fontId="3" fillId="0" borderId="5" xfId="0" applyFont="1" applyBorder="1" applyAlignment="1">
      <alignment horizontal="right"/>
    </xf>
    <xf numFmtId="0" fontId="0" fillId="0" borderId="6" xfId="0" applyBorder="1" applyAlignment="1">
      <alignment horizontal="left"/>
    </xf>
    <xf numFmtId="0" fontId="3" fillId="0" borderId="7" xfId="0" applyFont="1" applyBorder="1" applyAlignment="1">
      <alignment horizontal="right"/>
    </xf>
    <xf numFmtId="0" fontId="0" fillId="0" borderId="8" xfId="0" applyBorder="1" applyAlignment="1">
      <alignment horizontal="left"/>
    </xf>
    <xf numFmtId="0" fontId="3" fillId="0" borderId="9" xfId="0" applyFont="1" applyBorder="1" applyAlignment="1">
      <alignment horizontal="right"/>
    </xf>
    <xf numFmtId="0" fontId="0" fillId="0" borderId="10" xfId="0" applyBorder="1" applyAlignment="1">
      <alignment horizontal="left"/>
    </xf>
    <xf numFmtId="165" fontId="0" fillId="0" borderId="11" xfId="0" applyNumberFormat="1" applyBorder="1" applyAlignment="1">
      <alignment horizontal="center"/>
    </xf>
    <xf numFmtId="165" fontId="0" fillId="0" borderId="12" xfId="0" applyNumberFormat="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15" fillId="0" borderId="0" xfId="0" applyFont="1" applyAlignment="1">
      <alignment horizontal="center" vertical="center"/>
    </xf>
    <xf numFmtId="167" fontId="15"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14" fontId="0" fillId="0" borderId="0" xfId="0" applyNumberFormat="1" applyAlignment="1">
      <alignment horizontal="center" vertical="center"/>
    </xf>
    <xf numFmtId="164" fontId="0" fillId="0" borderId="0" xfId="1" applyFont="1"/>
    <xf numFmtId="164" fontId="0" fillId="0" borderId="0" xfId="1" applyFont="1" applyBorder="1"/>
    <xf numFmtId="164" fontId="3" fillId="0" borderId="0" xfId="1" applyFont="1" applyBorder="1" applyAlignment="1">
      <alignment horizontal="right"/>
    </xf>
    <xf numFmtId="0" fontId="0" fillId="0" borderId="0" xfId="0" applyAlignment="1">
      <alignment vertical="center"/>
    </xf>
    <xf numFmtId="0" fontId="1" fillId="0" borderId="0" xfId="0" applyFont="1" applyAlignment="1">
      <alignment horizontal="center" vertical="center"/>
    </xf>
    <xf numFmtId="0" fontId="2" fillId="0" borderId="13" xfId="0" applyFont="1" applyBorder="1" applyAlignment="1">
      <alignment horizontal="center" vertical="center"/>
    </xf>
    <xf numFmtId="0" fontId="15" fillId="0" borderId="13" xfId="0" applyFont="1" applyBorder="1" applyAlignment="1">
      <alignment horizontal="center" vertical="center"/>
    </xf>
    <xf numFmtId="167" fontId="15" fillId="0" borderId="13" xfId="0" applyNumberFormat="1" applyFont="1" applyBorder="1" applyAlignment="1">
      <alignment horizontal="center" vertical="center"/>
    </xf>
    <xf numFmtId="0" fontId="0" fillId="3" borderId="13" xfId="0" applyFill="1" applyBorder="1"/>
    <xf numFmtId="0" fontId="0" fillId="0" borderId="13" xfId="0" applyBorder="1" applyAlignment="1">
      <alignment horizontal="center" vertical="center"/>
    </xf>
    <xf numFmtId="0" fontId="17" fillId="0" borderId="0" xfId="0" applyFont="1" applyAlignment="1">
      <alignment horizontal="center" vertical="center"/>
    </xf>
    <xf numFmtId="0" fontId="15" fillId="0" borderId="14" xfId="0" applyFont="1" applyBorder="1" applyAlignment="1">
      <alignment horizontal="center" vertical="center"/>
    </xf>
    <xf numFmtId="0" fontId="0" fillId="0" borderId="14" xfId="0" applyBorder="1" applyAlignment="1">
      <alignment horizontal="center" vertical="center"/>
    </xf>
    <xf numFmtId="0" fontId="2" fillId="0" borderId="13" xfId="0" applyFont="1" applyBorder="1" applyAlignment="1">
      <alignment horizontal="center" vertical="center" wrapText="1"/>
    </xf>
    <xf numFmtId="167" fontId="15" fillId="0" borderId="14" xfId="0" applyNumberFormat="1" applyFont="1" applyBorder="1" applyAlignment="1">
      <alignment horizontal="center" vertical="center"/>
    </xf>
    <xf numFmtId="0" fontId="2" fillId="0" borderId="0" xfId="0" applyFont="1" applyAlignment="1">
      <alignment wrapText="1"/>
    </xf>
    <xf numFmtId="0" fontId="2" fillId="0" borderId="0" xfId="0" applyFont="1"/>
    <xf numFmtId="0" fontId="17" fillId="0" borderId="0" xfId="0" applyFont="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167" fontId="15" fillId="0" borderId="3" xfId="0" applyNumberFormat="1" applyFont="1" applyBorder="1" applyAlignment="1">
      <alignment horizontal="center" vertical="center"/>
    </xf>
    <xf numFmtId="0" fontId="0" fillId="3" borderId="3" xfId="0" applyFill="1" applyBorder="1"/>
    <xf numFmtId="167" fontId="15" fillId="0" borderId="15" xfId="0" applyNumberFormat="1" applyFont="1" applyBorder="1" applyAlignment="1">
      <alignment horizontal="center" vertical="center"/>
    </xf>
    <xf numFmtId="0" fontId="0" fillId="3" borderId="16" xfId="0" applyFill="1" applyBorder="1"/>
    <xf numFmtId="0" fontId="2" fillId="0" borderId="17" xfId="0" applyFont="1" applyBorder="1" applyAlignment="1">
      <alignment horizontal="center" vertical="center" wrapText="1"/>
    </xf>
    <xf numFmtId="0" fontId="2" fillId="0" borderId="18" xfId="0" applyFont="1" applyBorder="1" applyAlignment="1">
      <alignment horizontal="center" vertical="center"/>
    </xf>
    <xf numFmtId="0" fontId="0" fillId="0" borderId="18" xfId="0" applyBorder="1" applyAlignment="1">
      <alignment horizontal="center" vertical="center"/>
    </xf>
    <xf numFmtId="167" fontId="15" fillId="0" borderId="18" xfId="0" applyNumberFormat="1" applyFont="1" applyBorder="1" applyAlignment="1">
      <alignment horizontal="center" vertical="center"/>
    </xf>
    <xf numFmtId="0" fontId="0" fillId="0" borderId="18" xfId="0" applyBorder="1"/>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horizontal="center" vertical="center"/>
    </xf>
    <xf numFmtId="0" fontId="0" fillId="0" borderId="16" xfId="0" applyBorder="1" applyAlignment="1">
      <alignment horizontal="center" vertical="center"/>
    </xf>
    <xf numFmtId="167" fontId="15" fillId="0" borderId="16" xfId="0" applyNumberFormat="1" applyFont="1" applyBorder="1" applyAlignment="1">
      <alignment horizontal="center" vertical="center"/>
    </xf>
    <xf numFmtId="165" fontId="0" fillId="0" borderId="0" xfId="0" applyNumberFormat="1"/>
    <xf numFmtId="167" fontId="0" fillId="0" borderId="0" xfId="0" applyNumberFormat="1"/>
    <xf numFmtId="0" fontId="18"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19" fillId="0" borderId="0" xfId="0" applyFont="1" applyAlignment="1">
      <alignment horizontal="center"/>
    </xf>
    <xf numFmtId="164" fontId="21" fillId="0" borderId="0" xfId="1" applyFont="1" applyAlignment="1">
      <alignment horizontal="center" vertical="center"/>
    </xf>
    <xf numFmtId="0" fontId="21" fillId="0" borderId="0" xfId="0" applyFont="1" applyAlignment="1">
      <alignment horizontal="center" vertical="center"/>
    </xf>
    <xf numFmtId="164" fontId="1" fillId="0" borderId="0" xfId="1" applyFont="1" applyAlignment="1">
      <alignment vertical="top"/>
    </xf>
    <xf numFmtId="0" fontId="1" fillId="0" borderId="0" xfId="0" applyFont="1" applyAlignment="1">
      <alignment vertical="top"/>
    </xf>
    <xf numFmtId="164" fontId="0" fillId="0" borderId="0" xfId="0" applyNumberFormat="1" applyProtection="1">
      <protection hidden="1"/>
    </xf>
    <xf numFmtId="165" fontId="1" fillId="0" borderId="19" xfId="0" applyNumberFormat="1" applyFont="1" applyBorder="1" applyProtection="1">
      <protection locked="0"/>
    </xf>
    <xf numFmtId="0" fontId="2" fillId="0" borderId="0" xfId="0" applyFont="1" applyAlignment="1">
      <alignment horizontal="left"/>
    </xf>
    <xf numFmtId="0" fontId="0" fillId="4" borderId="13" xfId="0" applyFill="1" applyBorder="1" applyAlignment="1" applyProtection="1">
      <alignment horizontal="center"/>
      <protection locked="0"/>
    </xf>
    <xf numFmtId="0" fontId="10" fillId="0" borderId="0" xfId="0" applyFont="1" applyAlignment="1">
      <alignment vertical="center" wrapText="1"/>
    </xf>
    <xf numFmtId="0" fontId="12" fillId="0" borderId="0" xfId="0" applyFont="1" applyAlignment="1">
      <alignment horizontal="center" vertical="center"/>
    </xf>
    <xf numFmtId="0" fontId="2" fillId="0" borderId="0" xfId="0" applyFont="1" applyAlignment="1" applyProtection="1">
      <alignment horizontal="center" vertical="center"/>
      <protection locked="0"/>
    </xf>
    <xf numFmtId="0" fontId="0" fillId="0" borderId="0" xfId="0" applyAlignment="1">
      <alignment horizontal="left" wrapText="1"/>
    </xf>
    <xf numFmtId="0" fontId="0" fillId="4" borderId="20" xfId="0" applyFill="1" applyBorder="1" applyAlignment="1" applyProtection="1">
      <alignment horizontal="center"/>
      <protection locked="0"/>
    </xf>
    <xf numFmtId="0" fontId="0" fillId="0" borderId="0" xfId="0" applyProtection="1">
      <protection locked="0"/>
    </xf>
    <xf numFmtId="165" fontId="0" fillId="0" borderId="0" xfId="0" applyNumberFormat="1" applyAlignment="1">
      <alignment horizontal="center"/>
    </xf>
    <xf numFmtId="164" fontId="20" fillId="2" borderId="21" xfId="1" applyFont="1" applyFill="1" applyBorder="1" applyAlignment="1" applyProtection="1">
      <alignment horizontal="center" vertical="center"/>
    </xf>
    <xf numFmtId="0" fontId="10" fillId="5" borderId="13" xfId="0" applyFont="1" applyFill="1" applyBorder="1" applyAlignment="1">
      <alignment horizontal="center" vertical="top" wrapText="1"/>
    </xf>
    <xf numFmtId="0" fontId="10" fillId="6" borderId="13" xfId="0" applyFont="1" applyFill="1" applyBorder="1" applyAlignment="1">
      <alignment horizontal="center" vertical="top" wrapText="1"/>
    </xf>
    <xf numFmtId="0" fontId="10" fillId="7" borderId="13" xfId="0" applyFont="1" applyFill="1" applyBorder="1" applyAlignment="1">
      <alignment horizontal="center" vertical="top" wrapText="1"/>
    </xf>
    <xf numFmtId="0" fontId="2" fillId="4" borderId="22" xfId="0" applyFont="1" applyFill="1" applyBorder="1" applyAlignment="1">
      <alignment horizontal="center"/>
    </xf>
    <xf numFmtId="169" fontId="0" fillId="4" borderId="13" xfId="0" applyNumberFormat="1" applyFill="1" applyBorder="1" applyAlignment="1">
      <alignment horizontal="center"/>
    </xf>
    <xf numFmtId="170" fontId="0" fillId="4" borderId="13" xfId="0" applyNumberFormat="1" applyFill="1" applyBorder="1" applyAlignment="1">
      <alignment horizontal="center"/>
    </xf>
    <xf numFmtId="0" fontId="16" fillId="0" borderId="22" xfId="0" applyFont="1" applyBorder="1" applyAlignment="1">
      <alignment horizontal="center" wrapText="1"/>
    </xf>
    <xf numFmtId="0" fontId="20" fillId="2" borderId="13" xfId="0" applyFont="1" applyFill="1" applyBorder="1" applyAlignment="1">
      <alignment horizontal="left" vertical="center"/>
    </xf>
    <xf numFmtId="0" fontId="10" fillId="3" borderId="13" xfId="0" applyFont="1" applyFill="1" applyBorder="1" applyAlignment="1">
      <alignment horizontal="left" vertical="top" wrapText="1"/>
    </xf>
    <xf numFmtId="1" fontId="2" fillId="4" borderId="13" xfId="0" applyNumberFormat="1" applyFont="1" applyFill="1" applyBorder="1" applyAlignment="1">
      <alignment horizontal="left"/>
    </xf>
    <xf numFmtId="0" fontId="2" fillId="4" borderId="13" xfId="0" applyFont="1" applyFill="1" applyBorder="1" applyAlignment="1">
      <alignment horizontal="left"/>
    </xf>
    <xf numFmtId="0" fontId="10" fillId="8" borderId="13" xfId="0" applyFont="1" applyFill="1" applyBorder="1" applyAlignment="1">
      <alignment horizontal="center" vertical="top" wrapText="1"/>
    </xf>
    <xf numFmtId="0" fontId="10" fillId="9" borderId="13" xfId="0" applyFont="1" applyFill="1" applyBorder="1" applyAlignment="1">
      <alignment horizontal="center" vertical="top" wrapText="1"/>
    </xf>
    <xf numFmtId="164" fontId="20" fillId="2" borderId="13" xfId="1" applyFont="1" applyFill="1" applyBorder="1" applyAlignment="1" applyProtection="1">
      <alignment horizontal="center" vertical="center"/>
    </xf>
    <xf numFmtId="165" fontId="0" fillId="4" borderId="13" xfId="0" applyNumberFormat="1" applyFill="1" applyBorder="1" applyAlignment="1">
      <alignment horizontal="center"/>
    </xf>
    <xf numFmtId="1"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166" fontId="0" fillId="2" borderId="24" xfId="0" applyNumberFormat="1" applyFill="1" applyBorder="1" applyAlignment="1">
      <alignment horizontal="center"/>
    </xf>
    <xf numFmtId="170" fontId="0" fillId="4" borderId="20" xfId="0" applyNumberFormat="1" applyFill="1" applyBorder="1" applyAlignment="1" applyProtection="1">
      <alignment horizontal="center"/>
      <protection locked="0"/>
    </xf>
    <xf numFmtId="0" fontId="1" fillId="4" borderId="25" xfId="0" applyFont="1" applyFill="1" applyBorder="1" applyAlignment="1" applyProtection="1">
      <alignment horizontal="center"/>
      <protection locked="0"/>
    </xf>
    <xf numFmtId="0" fontId="1" fillId="4" borderId="26" xfId="0" applyFont="1" applyFill="1" applyBorder="1" applyAlignment="1" applyProtection="1">
      <alignment horizontal="center"/>
      <protection locked="0"/>
    </xf>
    <xf numFmtId="0" fontId="1" fillId="4" borderId="27" xfId="0" applyFont="1" applyFill="1" applyBorder="1" applyAlignment="1" applyProtection="1">
      <alignment horizontal="center"/>
      <protection locked="0"/>
    </xf>
    <xf numFmtId="0" fontId="1" fillId="4" borderId="28" xfId="0" applyFont="1" applyFill="1" applyBorder="1" applyAlignment="1" applyProtection="1">
      <alignment horizontal="center"/>
      <protection locked="0"/>
    </xf>
    <xf numFmtId="0" fontId="1" fillId="4" borderId="19" xfId="0" applyFont="1" applyFill="1" applyBorder="1" applyAlignment="1" applyProtection="1">
      <alignment horizontal="center"/>
      <protection locked="0"/>
    </xf>
    <xf numFmtId="0" fontId="1" fillId="4" borderId="29" xfId="0" applyFont="1" applyFill="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0" fillId="2" borderId="30" xfId="0" applyFill="1" applyBorder="1" applyAlignment="1">
      <alignment horizontal="center" vertical="center"/>
    </xf>
    <xf numFmtId="0" fontId="11" fillId="4" borderId="21" xfId="0" applyFont="1" applyFill="1" applyBorder="1" applyAlignment="1">
      <alignment horizontal="center" vertical="center"/>
    </xf>
    <xf numFmtId="1" fontId="10" fillId="10" borderId="21" xfId="0" applyNumberFormat="1" applyFont="1" applyFill="1" applyBorder="1" applyAlignment="1">
      <alignment horizontal="center" vertical="center"/>
    </xf>
    <xf numFmtId="0" fontId="13" fillId="0" borderId="0" xfId="0" applyFont="1" applyAlignment="1">
      <alignment horizontal="center"/>
    </xf>
    <xf numFmtId="0" fontId="12" fillId="0" borderId="0" xfId="0" applyFont="1"/>
    <xf numFmtId="168" fontId="0" fillId="0" borderId="0" xfId="0" applyNumberFormat="1"/>
    <xf numFmtId="0" fontId="0" fillId="2" borderId="0" xfId="0" applyFill="1"/>
    <xf numFmtId="0" fontId="0" fillId="0" borderId="13" xfId="0" applyBorder="1"/>
    <xf numFmtId="0" fontId="0" fillId="3" borderId="17" xfId="0" applyFill="1" applyBorder="1"/>
    <xf numFmtId="0" fontId="0" fillId="3" borderId="13" xfId="0" applyFill="1" applyBorder="1" applyAlignment="1">
      <alignment horizontal="center"/>
    </xf>
    <xf numFmtId="0" fontId="15" fillId="0" borderId="0" xfId="0" applyFont="1" applyAlignment="1">
      <alignment horizontal="center"/>
    </xf>
    <xf numFmtId="165" fontId="15" fillId="0" borderId="0" xfId="0" applyNumberFormat="1" applyFont="1" applyAlignment="1">
      <alignment horizontal="center"/>
    </xf>
    <xf numFmtId="0" fontId="0" fillId="2" borderId="13" xfId="0" applyFill="1" applyBorder="1"/>
    <xf numFmtId="0" fontId="0" fillId="2" borderId="0" xfId="0" applyFill="1" applyAlignment="1">
      <alignment wrapText="1"/>
    </xf>
    <xf numFmtId="0" fontId="0" fillId="3" borderId="13" xfId="0" applyFill="1" applyBorder="1" applyAlignment="1">
      <alignment wrapText="1"/>
    </xf>
    <xf numFmtId="0" fontId="0" fillId="2" borderId="13" xfId="0" applyFill="1" applyBorder="1" applyAlignment="1">
      <alignment horizontal="center"/>
    </xf>
    <xf numFmtId="0" fontId="1" fillId="4" borderId="31" xfId="0" applyFont="1" applyFill="1" applyBorder="1" applyAlignment="1" applyProtection="1">
      <alignment horizontal="center"/>
      <protection locked="0"/>
    </xf>
    <xf numFmtId="0" fontId="1" fillId="4" borderId="32" xfId="0" applyFont="1" applyFill="1" applyBorder="1" applyAlignment="1" applyProtection="1">
      <alignment horizontal="center"/>
      <protection locked="0"/>
    </xf>
    <xf numFmtId="0" fontId="1" fillId="4" borderId="33" xfId="0" applyFont="1" applyFill="1" applyBorder="1" applyAlignment="1" applyProtection="1">
      <alignment horizontal="center"/>
      <protection locked="0"/>
    </xf>
    <xf numFmtId="1" fontId="2" fillId="4" borderId="34" xfId="0" applyNumberFormat="1" applyFont="1" applyFill="1" applyBorder="1" applyAlignment="1">
      <alignment horizontal="center"/>
    </xf>
    <xf numFmtId="170" fontId="0" fillId="4" borderId="35" xfId="0" applyNumberFormat="1" applyFill="1" applyBorder="1" applyAlignment="1" applyProtection="1">
      <alignment horizontal="center"/>
      <protection locked="0"/>
    </xf>
    <xf numFmtId="0" fontId="0" fillId="2" borderId="39" xfId="0" applyFill="1" applyBorder="1"/>
    <xf numFmtId="166" fontId="0" fillId="0" borderId="17" xfId="0" applyNumberFormat="1" applyBorder="1" applyAlignment="1">
      <alignment horizontal="center"/>
    </xf>
    <xf numFmtId="0" fontId="0" fillId="2" borderId="40" xfId="0" applyFill="1" applyBorder="1"/>
    <xf numFmtId="0" fontId="16" fillId="12" borderId="36" xfId="0" applyFont="1" applyFill="1" applyBorder="1" applyAlignment="1">
      <alignment horizontal="center" wrapText="1"/>
    </xf>
    <xf numFmtId="166" fontId="0" fillId="12" borderId="38" xfId="0" applyNumberFormat="1" applyFill="1" applyBorder="1" applyAlignment="1">
      <alignment horizontal="center"/>
    </xf>
    <xf numFmtId="0" fontId="1" fillId="12" borderId="11" xfId="0" applyFont="1" applyFill="1" applyBorder="1" applyAlignment="1" applyProtection="1">
      <alignment horizontal="center"/>
      <protection locked="0"/>
    </xf>
    <xf numFmtId="0" fontId="1" fillId="12" borderId="26" xfId="0" applyFont="1" applyFill="1" applyBorder="1" applyAlignment="1" applyProtection="1">
      <alignment horizontal="center"/>
      <protection locked="0"/>
    </xf>
    <xf numFmtId="0" fontId="1" fillId="12" borderId="27" xfId="0" applyFont="1" applyFill="1" applyBorder="1" applyAlignment="1" applyProtection="1">
      <alignment horizontal="center"/>
      <protection locked="0"/>
    </xf>
    <xf numFmtId="0" fontId="1" fillId="12" borderId="25" xfId="0" applyFont="1" applyFill="1" applyBorder="1" applyAlignment="1" applyProtection="1">
      <alignment horizontal="center"/>
      <protection locked="0"/>
    </xf>
    <xf numFmtId="165" fontId="0" fillId="0" borderId="0" xfId="0" applyNumberFormat="1" applyAlignment="1" applyProtection="1">
      <alignment horizontal="center"/>
      <protection hidden="1"/>
    </xf>
    <xf numFmtId="165" fontId="0" fillId="2" borderId="41" xfId="0" applyNumberFormat="1" applyFill="1" applyBorder="1" applyAlignment="1" applyProtection="1">
      <alignment horizontal="center"/>
      <protection hidden="1"/>
    </xf>
    <xf numFmtId="165" fontId="0" fillId="2" borderId="42" xfId="0" applyNumberFormat="1" applyFill="1" applyBorder="1" applyAlignment="1" applyProtection="1">
      <alignment horizontal="center"/>
      <protection hidden="1"/>
    </xf>
    <xf numFmtId="0" fontId="11" fillId="0" borderId="0" xfId="0" applyFont="1" applyAlignment="1">
      <alignment horizontal="center" vertical="center"/>
    </xf>
    <xf numFmtId="1" fontId="10" fillId="0" borderId="0" xfId="0" applyNumberFormat="1" applyFont="1" applyAlignment="1">
      <alignment horizontal="center" vertical="center"/>
    </xf>
    <xf numFmtId="0" fontId="15" fillId="0" borderId="23" xfId="0" applyFont="1" applyBorder="1" applyAlignment="1">
      <alignment horizontal="center"/>
    </xf>
    <xf numFmtId="0" fontId="15" fillId="0" borderId="43" xfId="0" applyFont="1" applyBorder="1" applyAlignment="1">
      <alignment horizontal="center"/>
    </xf>
    <xf numFmtId="0" fontId="17" fillId="0" borderId="20" xfId="0" applyFont="1" applyBorder="1" applyAlignment="1">
      <alignment horizontal="center"/>
    </xf>
    <xf numFmtId="0" fontId="2" fillId="0" borderId="21" xfId="0" applyFont="1" applyBorder="1" applyAlignment="1" applyProtection="1">
      <alignment horizontal="center" vertical="center"/>
      <protection locked="0"/>
    </xf>
    <xf numFmtId="2" fontId="0" fillId="0" borderId="0" xfId="0" applyNumberFormat="1"/>
    <xf numFmtId="167" fontId="2" fillId="0" borderId="0" xfId="0" applyNumberFormat="1" applyFont="1" applyAlignment="1">
      <alignment horizontal="center" vertical="center"/>
    </xf>
    <xf numFmtId="0" fontId="0" fillId="0" borderId="0" xfId="0" applyAlignment="1" applyProtection="1">
      <alignment horizontal="center"/>
      <protection locked="0"/>
    </xf>
    <xf numFmtId="0" fontId="0" fillId="0" borderId="0" xfId="0" applyAlignment="1" applyProtection="1">
      <alignment horizontal="center"/>
      <protection hidden="1"/>
    </xf>
    <xf numFmtId="1" fontId="0" fillId="0" borderId="0" xfId="0" applyNumberFormat="1" applyAlignment="1" applyProtection="1">
      <alignment horizontal="center"/>
      <protection hidden="1"/>
    </xf>
    <xf numFmtId="0" fontId="0" fillId="0" borderId="20" xfId="0" applyBorder="1" applyAlignment="1" applyProtection="1">
      <alignment horizontal="center"/>
      <protection hidden="1"/>
    </xf>
    <xf numFmtId="0" fontId="0" fillId="0" borderId="43" xfId="0" applyBorder="1" applyAlignment="1" applyProtection="1">
      <alignment horizontal="center"/>
      <protection hidden="1"/>
    </xf>
    <xf numFmtId="0" fontId="0" fillId="0" borderId="45" xfId="0" applyBorder="1" applyAlignment="1" applyProtection="1">
      <alignment horizontal="center"/>
      <protection hidden="1"/>
    </xf>
    <xf numFmtId="14" fontId="0" fillId="0" borderId="20" xfId="0" applyNumberFormat="1" applyBorder="1" applyAlignment="1" applyProtection="1">
      <alignment horizontal="center"/>
      <protection hidden="1"/>
    </xf>
    <xf numFmtId="0" fontId="0" fillId="0" borderId="13" xfId="0" applyBorder="1" applyProtection="1">
      <protection hidden="1"/>
    </xf>
    <xf numFmtId="0" fontId="0" fillId="0" borderId="13" xfId="0" applyBorder="1" applyAlignment="1" applyProtection="1">
      <alignment horizontal="center"/>
      <protection hidden="1"/>
    </xf>
    <xf numFmtId="171" fontId="0" fillId="0" borderId="13" xfId="0" applyNumberFormat="1" applyBorder="1" applyAlignment="1" applyProtection="1">
      <alignment horizontal="center"/>
      <protection hidden="1"/>
    </xf>
    <xf numFmtId="171" fontId="0" fillId="0" borderId="0" xfId="0" applyNumberFormat="1" applyAlignment="1" applyProtection="1">
      <alignment horizontal="center"/>
      <protection hidden="1"/>
    </xf>
    <xf numFmtId="0" fontId="0" fillId="0" borderId="37" xfId="0" applyBorder="1" applyAlignment="1" applyProtection="1">
      <alignment horizontal="center"/>
      <protection hidden="1"/>
    </xf>
    <xf numFmtId="165" fontId="2" fillId="0" borderId="0" xfId="0" applyNumberFormat="1" applyFont="1" applyAlignment="1" applyProtection="1">
      <alignment horizontal="center" vertical="center"/>
      <protection hidden="1"/>
    </xf>
    <xf numFmtId="0" fontId="17" fillId="3" borderId="13" xfId="0" applyFont="1" applyFill="1" applyBorder="1"/>
    <xf numFmtId="1" fontId="17" fillId="3" borderId="13" xfId="0" applyNumberFormat="1" applyFont="1" applyFill="1" applyBorder="1"/>
    <xf numFmtId="165" fontId="0" fillId="0" borderId="13" xfId="0" applyNumberFormat="1" applyBorder="1" applyAlignment="1" applyProtection="1">
      <alignment horizontal="center"/>
      <protection hidden="1"/>
    </xf>
    <xf numFmtId="0" fontId="4" fillId="0" borderId="0" xfId="0" applyFont="1" applyAlignment="1">
      <alignment horizontal="center" vertical="center"/>
    </xf>
    <xf numFmtId="165" fontId="0" fillId="0" borderId="3" xfId="0" applyNumberFormat="1" applyBorder="1" applyAlignment="1" applyProtection="1">
      <alignment horizontal="center"/>
      <protection hidden="1"/>
    </xf>
    <xf numFmtId="0" fontId="0" fillId="0" borderId="36"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23" xfId="0" applyBorder="1" applyAlignment="1" applyProtection="1">
      <alignment horizontal="center"/>
      <protection hidden="1"/>
    </xf>
    <xf numFmtId="171" fontId="0" fillId="0" borderId="24" xfId="0" applyNumberFormat="1" applyBorder="1" applyAlignment="1" applyProtection="1">
      <alignment horizontal="center"/>
      <protection hidden="1"/>
    </xf>
    <xf numFmtId="9" fontId="0" fillId="0" borderId="0" xfId="2" applyFont="1" applyFill="1" applyBorder="1" applyAlignment="1" applyProtection="1">
      <alignment horizontal="center"/>
      <protection hidden="1"/>
    </xf>
    <xf numFmtId="165" fontId="15" fillId="0" borderId="0" xfId="0" applyNumberFormat="1" applyFont="1" applyAlignment="1" applyProtection="1">
      <alignment horizontal="center" vertical="center"/>
      <protection hidden="1"/>
    </xf>
    <xf numFmtId="165" fontId="0" fillId="0" borderId="0" xfId="0" applyNumberFormat="1" applyAlignment="1" applyProtection="1">
      <alignment horizontal="center" vertical="center"/>
      <protection hidden="1"/>
    </xf>
    <xf numFmtId="9" fontId="0" fillId="0" borderId="0" xfId="2" applyFont="1" applyFill="1" applyBorder="1" applyAlignment="1" applyProtection="1">
      <alignment horizontal="center" vertical="center"/>
      <protection hidden="1"/>
    </xf>
    <xf numFmtId="0" fontId="0" fillId="3" borderId="3" xfId="0" applyFill="1" applyBorder="1" applyAlignment="1">
      <alignment horizontal="center"/>
    </xf>
    <xf numFmtId="0" fontId="0" fillId="2" borderId="3" xfId="0" applyFill="1" applyBorder="1" applyAlignment="1">
      <alignment horizontal="center"/>
    </xf>
    <xf numFmtId="0" fontId="0" fillId="3" borderId="3" xfId="0" applyFill="1" applyBorder="1" applyAlignment="1">
      <alignment wrapText="1"/>
    </xf>
    <xf numFmtId="0" fontId="0" fillId="2" borderId="3" xfId="0" applyFill="1" applyBorder="1"/>
    <xf numFmtId="0" fontId="0" fillId="0" borderId="14" xfId="0" applyBorder="1"/>
    <xf numFmtId="0" fontId="1" fillId="4" borderId="48" xfId="0" applyFont="1" applyFill="1" applyBorder="1" applyAlignment="1" applyProtection="1">
      <alignment horizontal="center"/>
      <protection locked="0"/>
    </xf>
    <xf numFmtId="0" fontId="1" fillId="4" borderId="49" xfId="0" applyFont="1" applyFill="1" applyBorder="1" applyAlignment="1" applyProtection="1">
      <alignment horizontal="center"/>
      <protection locked="0"/>
    </xf>
    <xf numFmtId="0" fontId="1" fillId="4" borderId="50" xfId="0" applyFont="1" applyFill="1" applyBorder="1" applyAlignment="1" applyProtection="1">
      <alignment horizontal="center"/>
      <protection locked="0"/>
    </xf>
    <xf numFmtId="0" fontId="0" fillId="2" borderId="51" xfId="0" applyFill="1" applyBorder="1" applyAlignment="1">
      <alignment horizontal="center"/>
    </xf>
    <xf numFmtId="0" fontId="0" fillId="2" borderId="46" xfId="0" applyFill="1" applyBorder="1" applyAlignment="1">
      <alignment horizontal="center"/>
    </xf>
    <xf numFmtId="0" fontId="0" fillId="2" borderId="4" xfId="0" applyFill="1" applyBorder="1" applyAlignment="1">
      <alignment horizontal="center"/>
    </xf>
    <xf numFmtId="0" fontId="0" fillId="2" borderId="46" xfId="0" applyFill="1" applyBorder="1"/>
    <xf numFmtId="0" fontId="0" fillId="2" borderId="4" xfId="0" applyFill="1" applyBorder="1"/>
    <xf numFmtId="0" fontId="0" fillId="2" borderId="51" xfId="0" applyFill="1" applyBorder="1"/>
    <xf numFmtId="165" fontId="0" fillId="2" borderId="51" xfId="0" applyNumberFormat="1" applyFill="1" applyBorder="1" applyAlignment="1">
      <alignment horizontal="center"/>
    </xf>
    <xf numFmtId="170" fontId="0" fillId="2" borderId="0" xfId="0" applyNumberFormat="1" applyFill="1" applyAlignment="1" applyProtection="1">
      <alignment horizontal="center"/>
      <protection locked="0"/>
    </xf>
    <xf numFmtId="0" fontId="1" fillId="2" borderId="0" xfId="0" applyFont="1" applyFill="1" applyAlignment="1" applyProtection="1">
      <alignment horizontal="center"/>
      <protection locked="0"/>
    </xf>
    <xf numFmtId="0" fontId="0" fillId="0" borderId="13" xfId="0" applyBorder="1" applyAlignment="1">
      <alignment horizontal="left"/>
    </xf>
    <xf numFmtId="165" fontId="0" fillId="2" borderId="54" xfId="0" applyNumberFormat="1" applyFill="1" applyBorder="1" applyAlignment="1" applyProtection="1">
      <alignment horizontal="center"/>
      <protection hidden="1"/>
    </xf>
    <xf numFmtId="165" fontId="0" fillId="2" borderId="55" xfId="0" applyNumberFormat="1" applyFill="1" applyBorder="1" applyAlignment="1" applyProtection="1">
      <alignment horizontal="center"/>
      <protection hidden="1"/>
    </xf>
    <xf numFmtId="165" fontId="0" fillId="0" borderId="16" xfId="0" applyNumberFormat="1" applyBorder="1" applyAlignment="1" applyProtection="1">
      <alignment horizontal="center"/>
      <protection hidden="1"/>
    </xf>
    <xf numFmtId="165" fontId="17" fillId="0" borderId="22" xfId="0" applyNumberFormat="1" applyFont="1" applyBorder="1" applyAlignment="1">
      <alignment horizontal="center"/>
    </xf>
    <xf numFmtId="0" fontId="10" fillId="3" borderId="13" xfId="0" applyFont="1" applyFill="1" applyBorder="1" applyAlignment="1">
      <alignment horizontal="center" vertical="top" wrapText="1"/>
    </xf>
    <xf numFmtId="0" fontId="10" fillId="3" borderId="40" xfId="0" applyFont="1" applyFill="1" applyBorder="1" applyAlignment="1">
      <alignment horizontal="center" vertical="top" wrapText="1"/>
    </xf>
    <xf numFmtId="0" fontId="20" fillId="3" borderId="36" xfId="0" applyFont="1" applyFill="1" applyBorder="1" applyAlignment="1">
      <alignment horizontal="left" vertical="center"/>
    </xf>
    <xf numFmtId="0" fontId="10" fillId="3" borderId="22" xfId="0" applyFont="1" applyFill="1" applyBorder="1" applyAlignment="1">
      <alignment horizontal="left" vertical="top" wrapText="1"/>
    </xf>
    <xf numFmtId="0" fontId="10" fillId="3" borderId="20" xfId="0" applyFont="1" applyFill="1" applyBorder="1" applyAlignment="1">
      <alignment horizontal="center" vertical="top" wrapText="1"/>
    </xf>
    <xf numFmtId="1" fontId="2" fillId="4" borderId="22" xfId="0" applyNumberFormat="1" applyFont="1" applyFill="1" applyBorder="1" applyAlignment="1">
      <alignment horizontal="left"/>
    </xf>
    <xf numFmtId="0" fontId="2" fillId="4" borderId="22" xfId="0" applyFont="1" applyFill="1" applyBorder="1" applyAlignment="1">
      <alignment horizontal="left"/>
    </xf>
    <xf numFmtId="1" fontId="2" fillId="4" borderId="23" xfId="0" applyNumberFormat="1" applyFont="1" applyFill="1" applyBorder="1" applyAlignment="1">
      <alignment horizontal="left"/>
    </xf>
    <xf numFmtId="0" fontId="0" fillId="4" borderId="24" xfId="0" applyFill="1" applyBorder="1" applyAlignment="1" applyProtection="1">
      <alignment horizontal="center"/>
      <protection locked="0"/>
    </xf>
    <xf numFmtId="0" fontId="0" fillId="4" borderId="43" xfId="0" applyFill="1" applyBorder="1" applyAlignment="1" applyProtection="1">
      <alignment horizontal="center"/>
      <protection locked="0"/>
    </xf>
    <xf numFmtId="0" fontId="20" fillId="2" borderId="36" xfId="0" applyFont="1" applyFill="1" applyBorder="1" applyAlignment="1">
      <alignment horizontal="left" vertical="center"/>
    </xf>
    <xf numFmtId="168" fontId="1" fillId="4" borderId="22" xfId="0" applyNumberFormat="1" applyFont="1" applyFill="1" applyBorder="1" applyAlignment="1">
      <alignment horizontal="center"/>
    </xf>
    <xf numFmtId="168" fontId="1" fillId="4" borderId="20" xfId="0" applyNumberFormat="1" applyFont="1" applyFill="1" applyBorder="1" applyAlignment="1">
      <alignment horizontal="center"/>
    </xf>
    <xf numFmtId="168" fontId="1" fillId="4" borderId="22" xfId="0" applyNumberFormat="1" applyFont="1" applyFill="1" applyBorder="1" applyAlignment="1" applyProtection="1">
      <alignment horizontal="center"/>
      <protection locked="0"/>
    </xf>
    <xf numFmtId="168" fontId="1" fillId="4" borderId="20" xfId="0" applyNumberFormat="1" applyFont="1" applyFill="1" applyBorder="1" applyAlignment="1" applyProtection="1">
      <alignment horizontal="center"/>
      <protection locked="0"/>
    </xf>
    <xf numFmtId="168" fontId="0" fillId="4" borderId="22" xfId="0" applyNumberFormat="1" applyFill="1" applyBorder="1" applyAlignment="1" applyProtection="1">
      <alignment horizontal="center"/>
      <protection locked="0"/>
    </xf>
    <xf numFmtId="168" fontId="0" fillId="4" borderId="20" xfId="0" applyNumberFormat="1" applyFill="1" applyBorder="1" applyAlignment="1" applyProtection="1">
      <alignment horizontal="center"/>
      <protection locked="0"/>
    </xf>
    <xf numFmtId="165" fontId="0" fillId="0" borderId="20" xfId="0" applyNumberFormat="1" applyBorder="1" applyAlignment="1" applyProtection="1">
      <alignment horizontal="center"/>
      <protection locked="0"/>
    </xf>
    <xf numFmtId="165" fontId="0" fillId="0" borderId="45" xfId="0" applyNumberFormat="1" applyBorder="1" applyAlignment="1" applyProtection="1">
      <alignment horizontal="center"/>
      <protection locked="0"/>
    </xf>
    <xf numFmtId="0" fontId="29" fillId="14" borderId="58" xfId="0" applyFont="1" applyFill="1" applyBorder="1" applyAlignment="1" applyProtection="1">
      <alignment horizontal="left" vertical="center" wrapText="1"/>
      <protection hidden="1"/>
    </xf>
    <xf numFmtId="0" fontId="29" fillId="13" borderId="58" xfId="0" applyFont="1" applyFill="1" applyBorder="1" applyAlignment="1" applyProtection="1">
      <alignment horizontal="left" vertical="center" wrapText="1"/>
      <protection hidden="1"/>
    </xf>
    <xf numFmtId="164" fontId="32" fillId="14" borderId="21" xfId="0" applyNumberFormat="1" applyFont="1" applyFill="1" applyBorder="1" applyAlignment="1" applyProtection="1">
      <alignment horizontal="center" vertical="center" wrapText="1"/>
      <protection hidden="1"/>
    </xf>
    <xf numFmtId="0" fontId="1" fillId="12" borderId="60" xfId="0" applyFont="1" applyFill="1" applyBorder="1" applyAlignment="1" applyProtection="1">
      <alignment horizontal="center"/>
      <protection locked="0"/>
    </xf>
    <xf numFmtId="0" fontId="1" fillId="0" borderId="52" xfId="0" applyFont="1" applyBorder="1" applyAlignment="1" applyProtection="1">
      <alignment horizontal="center"/>
      <protection locked="0"/>
    </xf>
    <xf numFmtId="165" fontId="0" fillId="3" borderId="13" xfId="0" applyNumberFormat="1" applyFill="1" applyBorder="1" applyAlignment="1" applyProtection="1">
      <alignment horizontal="center"/>
      <protection hidden="1"/>
    </xf>
    <xf numFmtId="0" fontId="1" fillId="4" borderId="60" xfId="0" applyFont="1" applyFill="1" applyBorder="1" applyAlignment="1" applyProtection="1">
      <alignment horizontal="center"/>
      <protection locked="0"/>
    </xf>
    <xf numFmtId="0" fontId="1" fillId="4" borderId="52" xfId="0" applyFont="1" applyFill="1" applyBorder="1" applyAlignment="1" applyProtection="1">
      <alignment horizontal="center"/>
      <protection locked="0"/>
    </xf>
    <xf numFmtId="0" fontId="1" fillId="4" borderId="56" xfId="0" applyFont="1" applyFill="1" applyBorder="1" applyAlignment="1" applyProtection="1">
      <alignment horizontal="center"/>
      <protection locked="0"/>
    </xf>
    <xf numFmtId="165" fontId="0" fillId="3" borderId="37" xfId="0" applyNumberFormat="1" applyFill="1" applyBorder="1" applyAlignment="1" applyProtection="1">
      <alignment horizontal="center"/>
      <protection hidden="1"/>
    </xf>
    <xf numFmtId="165" fontId="0" fillId="3" borderId="24" xfId="0" applyNumberFormat="1" applyFill="1" applyBorder="1" applyAlignment="1" applyProtection="1">
      <alignment horizontal="center"/>
      <protection hidden="1"/>
    </xf>
    <xf numFmtId="0" fontId="29" fillId="14" borderId="58" xfId="0" applyFont="1" applyFill="1" applyBorder="1" applyAlignment="1">
      <alignment horizontal="center" vertical="center"/>
    </xf>
    <xf numFmtId="0" fontId="29" fillId="14" borderId="21" xfId="0" applyFont="1" applyFill="1" applyBorder="1" applyAlignment="1">
      <alignment horizontal="center" vertical="center"/>
    </xf>
    <xf numFmtId="0" fontId="0" fillId="2" borderId="58" xfId="0" applyFill="1" applyBorder="1"/>
    <xf numFmtId="0" fontId="29" fillId="13" borderId="58" xfId="0" applyFont="1" applyFill="1" applyBorder="1" applyAlignment="1">
      <alignment horizontal="center" vertical="center"/>
    </xf>
    <xf numFmtId="0" fontId="29" fillId="13" borderId="21" xfId="0" applyFont="1" applyFill="1" applyBorder="1" applyAlignment="1">
      <alignment horizontal="center" vertical="center"/>
    </xf>
    <xf numFmtId="164" fontId="32" fillId="13" borderId="21" xfId="0" applyNumberFormat="1" applyFont="1" applyFill="1" applyBorder="1" applyAlignment="1" applyProtection="1">
      <alignment horizontal="center" vertical="center" wrapText="1"/>
      <protection hidden="1"/>
    </xf>
    <xf numFmtId="0" fontId="4" fillId="0" borderId="0" xfId="0" applyFont="1"/>
    <xf numFmtId="2" fontId="0" fillId="4" borderId="39" xfId="0" applyNumberFormat="1" applyFill="1" applyBorder="1" applyAlignment="1" applyProtection="1">
      <alignment horizontal="center"/>
      <protection hidden="1"/>
    </xf>
    <xf numFmtId="165" fontId="0" fillId="3" borderId="62" xfId="0" applyNumberFormat="1" applyFill="1" applyBorder="1" applyAlignment="1" applyProtection="1">
      <alignment horizontal="center"/>
      <protection hidden="1"/>
    </xf>
    <xf numFmtId="165" fontId="0" fillId="3" borderId="63" xfId="0" applyNumberFormat="1" applyFill="1" applyBorder="1" applyAlignment="1" applyProtection="1">
      <alignment horizontal="center"/>
      <protection hidden="1"/>
    </xf>
    <xf numFmtId="1" fontId="2" fillId="11" borderId="34" xfId="0" applyNumberFormat="1" applyFont="1" applyFill="1" applyBorder="1" applyAlignment="1">
      <alignment horizontal="center"/>
    </xf>
    <xf numFmtId="169" fontId="0" fillId="11" borderId="16" xfId="0" applyNumberFormat="1" applyFill="1" applyBorder="1" applyAlignment="1">
      <alignment horizontal="center"/>
    </xf>
    <xf numFmtId="170" fontId="0" fillId="11" borderId="64" xfId="0" applyNumberFormat="1" applyFill="1" applyBorder="1" applyAlignment="1">
      <alignment horizontal="center"/>
    </xf>
    <xf numFmtId="1" fontId="2" fillId="4" borderId="36" xfId="0" applyNumberFormat="1" applyFont="1" applyFill="1" applyBorder="1" applyAlignment="1">
      <alignment horizontal="center"/>
    </xf>
    <xf numFmtId="169" fontId="0" fillId="4" borderId="37" xfId="0" applyNumberFormat="1" applyFill="1" applyBorder="1" applyAlignment="1">
      <alignment horizontal="center"/>
    </xf>
    <xf numFmtId="170" fontId="0" fillId="4" borderId="37" xfId="0" applyNumberFormat="1" applyFill="1" applyBorder="1" applyAlignment="1">
      <alignment horizontal="center"/>
    </xf>
    <xf numFmtId="165" fontId="0" fillId="3" borderId="45" xfId="0" applyNumberFormat="1" applyFill="1" applyBorder="1" applyAlignment="1" applyProtection="1">
      <alignment horizontal="center"/>
      <protection hidden="1"/>
    </xf>
    <xf numFmtId="165" fontId="0" fillId="3" borderId="20" xfId="0" applyNumberFormat="1" applyFill="1" applyBorder="1" applyAlignment="1" applyProtection="1">
      <alignment horizontal="center"/>
      <protection hidden="1"/>
    </xf>
    <xf numFmtId="0" fontId="2" fillId="4" borderId="23" xfId="0" applyFont="1" applyFill="1" applyBorder="1" applyAlignment="1">
      <alignment horizontal="center"/>
    </xf>
    <xf numFmtId="169" fontId="0" fillId="4" borderId="24" xfId="0" applyNumberFormat="1" applyFill="1" applyBorder="1" applyAlignment="1">
      <alignment horizontal="center"/>
    </xf>
    <xf numFmtId="170" fontId="0" fillId="4" borderId="24" xfId="0" applyNumberFormat="1" applyFill="1" applyBorder="1" applyAlignment="1">
      <alignment horizontal="center"/>
    </xf>
    <xf numFmtId="170" fontId="0" fillId="4" borderId="43" xfId="0" applyNumberFormat="1" applyFill="1" applyBorder="1" applyAlignment="1" applyProtection="1">
      <alignment horizontal="center"/>
      <protection locked="0"/>
    </xf>
    <xf numFmtId="0" fontId="1" fillId="4" borderId="65" xfId="0" applyFont="1" applyFill="1" applyBorder="1" applyAlignment="1" applyProtection="1">
      <alignment horizontal="center"/>
      <protection locked="0"/>
    </xf>
    <xf numFmtId="0" fontId="1" fillId="4" borderId="66" xfId="0" applyFont="1" applyFill="1" applyBorder="1" applyAlignment="1" applyProtection="1">
      <alignment horizontal="center"/>
      <protection locked="0"/>
    </xf>
    <xf numFmtId="0" fontId="1" fillId="4" borderId="67" xfId="0" applyFont="1" applyFill="1" applyBorder="1" applyAlignment="1" applyProtection="1">
      <alignment horizontal="center"/>
      <protection locked="0"/>
    </xf>
    <xf numFmtId="0" fontId="1" fillId="4" borderId="68" xfId="0" applyFont="1" applyFill="1" applyBorder="1" applyAlignment="1" applyProtection="1">
      <alignment horizontal="center"/>
      <protection locked="0"/>
    </xf>
    <xf numFmtId="165" fontId="0" fillId="3" borderId="43" xfId="0" applyNumberFormat="1" applyFill="1" applyBorder="1" applyAlignment="1" applyProtection="1">
      <alignment horizontal="center"/>
      <protection hidden="1"/>
    </xf>
    <xf numFmtId="0" fontId="42" fillId="0" borderId="0" xfId="0" applyFont="1"/>
    <xf numFmtId="0" fontId="42" fillId="0" borderId="0" xfId="0" applyFont="1" applyAlignment="1">
      <alignment horizontal="center" vertical="center" wrapText="1"/>
    </xf>
    <xf numFmtId="0" fontId="42" fillId="0" borderId="0" xfId="0" applyFont="1" applyAlignment="1">
      <alignment vertical="top"/>
    </xf>
    <xf numFmtId="164" fontId="42" fillId="0" borderId="0" xfId="1" applyFont="1" applyAlignment="1">
      <alignment vertical="top"/>
    </xf>
    <xf numFmtId="164" fontId="42" fillId="3" borderId="13" xfId="1" applyFont="1" applyFill="1" applyBorder="1" applyAlignment="1">
      <alignment vertical="top"/>
    </xf>
    <xf numFmtId="164" fontId="42" fillId="3" borderId="13" xfId="1" applyFont="1" applyFill="1" applyBorder="1" applyAlignment="1">
      <alignment vertical="top" wrapText="1"/>
    </xf>
    <xf numFmtId="0" fontId="42" fillId="2" borderId="13" xfId="0" applyFont="1" applyFill="1" applyBorder="1" applyAlignment="1">
      <alignment vertical="top"/>
    </xf>
    <xf numFmtId="0" fontId="42" fillId="3" borderId="13" xfId="0" applyFont="1" applyFill="1" applyBorder="1" applyAlignment="1">
      <alignment vertical="top" wrapText="1"/>
    </xf>
    <xf numFmtId="0" fontId="42" fillId="3" borderId="13" xfId="0" applyFont="1" applyFill="1" applyBorder="1" applyAlignment="1">
      <alignment vertical="top"/>
    </xf>
    <xf numFmtId="0" fontId="44" fillId="0" borderId="0" xfId="0" applyFont="1" applyAlignment="1">
      <alignment horizontal="center" vertical="top" wrapText="1"/>
    </xf>
    <xf numFmtId="0" fontId="42" fillId="0" borderId="0" xfId="0" applyFont="1" applyAlignment="1">
      <alignment vertical="top" wrapText="1"/>
    </xf>
    <xf numFmtId="0" fontId="45" fillId="2" borderId="36" xfId="0" applyFont="1" applyFill="1" applyBorder="1" applyAlignment="1">
      <alignment horizontal="center" vertical="center"/>
    </xf>
    <xf numFmtId="0" fontId="45" fillId="2" borderId="37" xfId="0" applyFont="1" applyFill="1" applyBorder="1" applyAlignment="1">
      <alignment horizontal="center" vertical="center"/>
    </xf>
    <xf numFmtId="0" fontId="45" fillId="2" borderId="45" xfId="0" applyFont="1" applyFill="1" applyBorder="1" applyAlignment="1">
      <alignment horizontal="center" vertical="center" wrapText="1"/>
    </xf>
    <xf numFmtId="164" fontId="45" fillId="2" borderId="21" xfId="1" applyFont="1" applyFill="1" applyBorder="1" applyAlignment="1" applyProtection="1">
      <alignment horizontal="center" vertical="center"/>
    </xf>
    <xf numFmtId="164" fontId="45" fillId="2" borderId="69" xfId="1" applyFont="1" applyFill="1" applyBorder="1" applyAlignment="1" applyProtection="1">
      <alignment horizontal="center" vertical="center"/>
    </xf>
    <xf numFmtId="164" fontId="45" fillId="0" borderId="0" xfId="1" applyFont="1" applyFill="1" applyBorder="1" applyAlignment="1" applyProtection="1">
      <alignment horizontal="center" vertical="center"/>
    </xf>
    <xf numFmtId="0" fontId="46" fillId="0" borderId="0" xfId="0" applyFont="1" applyAlignment="1">
      <alignment horizontal="center" vertical="center"/>
    </xf>
    <xf numFmtId="164" fontId="44" fillId="0" borderId="0" xfId="1" applyFont="1" applyFill="1" applyBorder="1" applyAlignment="1">
      <alignment horizontal="center" vertical="center"/>
    </xf>
    <xf numFmtId="0" fontId="44" fillId="0" borderId="0" xfId="0" applyFont="1" applyAlignment="1">
      <alignment horizontal="center" vertical="center"/>
    </xf>
    <xf numFmtId="0" fontId="44" fillId="3" borderId="13" xfId="0" applyFont="1" applyFill="1" applyBorder="1" applyAlignment="1">
      <alignment horizontal="center" vertical="center"/>
    </xf>
    <xf numFmtId="0" fontId="44" fillId="2" borderId="13" xfId="0" applyFont="1" applyFill="1" applyBorder="1" applyAlignment="1">
      <alignment horizontal="center" vertical="center"/>
    </xf>
    <xf numFmtId="0" fontId="44" fillId="3" borderId="13" xfId="0" applyFont="1" applyFill="1" applyBorder="1" applyAlignment="1">
      <alignment horizontal="center" vertical="center" wrapText="1"/>
    </xf>
    <xf numFmtId="0" fontId="44" fillId="0" borderId="13" xfId="0" applyFont="1" applyBorder="1" applyAlignment="1">
      <alignment horizontal="center" vertical="center"/>
    </xf>
    <xf numFmtId="0" fontId="42" fillId="3" borderId="70" xfId="0" applyFont="1" applyFill="1" applyBorder="1" applyAlignment="1">
      <alignment horizontal="center" vertical="top" wrapText="1"/>
    </xf>
    <xf numFmtId="0" fontId="42" fillId="3" borderId="3" xfId="0" applyFont="1" applyFill="1" applyBorder="1" applyAlignment="1">
      <alignment horizontal="center" vertical="top"/>
    </xf>
    <xf numFmtId="0" fontId="42" fillId="3" borderId="57" xfId="0" applyFont="1" applyFill="1" applyBorder="1" applyAlignment="1">
      <alignment horizontal="center" vertical="top" wrapText="1"/>
    </xf>
    <xf numFmtId="0" fontId="42" fillId="3" borderId="3" xfId="0" applyFont="1" applyFill="1" applyBorder="1" applyAlignment="1">
      <alignment horizontal="center" vertical="top" wrapText="1"/>
    </xf>
    <xf numFmtId="0" fontId="42" fillId="3" borderId="69" xfId="0" applyFont="1" applyFill="1" applyBorder="1" applyAlignment="1">
      <alignment horizontal="center" vertical="top" wrapText="1"/>
    </xf>
    <xf numFmtId="0" fontId="42" fillId="3" borderId="71" xfId="0" applyFont="1" applyFill="1" applyBorder="1" applyAlignment="1">
      <alignment horizontal="center" vertical="top" wrapText="1"/>
    </xf>
    <xf numFmtId="0" fontId="42" fillId="0" borderId="0" xfId="0" applyFont="1" applyAlignment="1">
      <alignment horizontal="center" vertical="top" wrapText="1"/>
    </xf>
    <xf numFmtId="0" fontId="42" fillId="3" borderId="36" xfId="0" applyFont="1" applyFill="1" applyBorder="1" applyAlignment="1">
      <alignment horizontal="center" vertical="top" wrapText="1"/>
    </xf>
    <xf numFmtId="0" fontId="44" fillId="3" borderId="45" xfId="0" applyFont="1" applyFill="1" applyBorder="1" applyAlignment="1">
      <alignment horizontal="center" vertical="top" wrapText="1"/>
    </xf>
    <xf numFmtId="165" fontId="44" fillId="0" borderId="0" xfId="0" applyNumberFormat="1" applyFont="1" applyAlignment="1" applyProtection="1">
      <alignment horizontal="center" vertical="center"/>
      <protection hidden="1"/>
    </xf>
    <xf numFmtId="0" fontId="42" fillId="0" borderId="0" xfId="0" applyFont="1" applyAlignment="1">
      <alignment horizontal="center" vertical="top"/>
    </xf>
    <xf numFmtId="164" fontId="46" fillId="0" borderId="0" xfId="1" applyFont="1" applyFill="1" applyBorder="1" applyAlignment="1">
      <alignment horizontal="center" vertical="center"/>
    </xf>
    <xf numFmtId="0" fontId="35" fillId="0" borderId="0" xfId="0" applyFont="1" applyAlignment="1" applyProtection="1">
      <alignment horizontal="right"/>
      <protection hidden="1"/>
    </xf>
    <xf numFmtId="0" fontId="35" fillId="0" borderId="0" xfId="0" applyFont="1" applyAlignment="1" applyProtection="1">
      <alignment horizontal="center"/>
      <protection hidden="1"/>
    </xf>
    <xf numFmtId="0" fontId="43" fillId="4" borderId="72" xfId="0" applyFont="1" applyFill="1" applyBorder="1" applyAlignment="1">
      <alignment horizontal="center" vertical="top" wrapText="1"/>
    </xf>
    <xf numFmtId="0" fontId="43" fillId="4" borderId="73" xfId="0" applyFont="1" applyFill="1" applyBorder="1" applyAlignment="1">
      <alignment horizontal="center" vertical="top" wrapText="1"/>
    </xf>
    <xf numFmtId="0" fontId="43" fillId="15" borderId="72" xfId="0" applyFont="1" applyFill="1" applyBorder="1" applyAlignment="1">
      <alignment horizontal="center" vertical="top" wrapText="1"/>
    </xf>
    <xf numFmtId="164" fontId="43" fillId="15" borderId="73" xfId="0" applyNumberFormat="1" applyFont="1" applyFill="1" applyBorder="1" applyAlignment="1">
      <alignment horizontal="center" vertical="top" wrapText="1"/>
    </xf>
    <xf numFmtId="0" fontId="48" fillId="2" borderId="69" xfId="0" applyFont="1" applyFill="1" applyBorder="1" applyAlignment="1">
      <alignment horizontal="center" vertical="center"/>
    </xf>
    <xf numFmtId="165" fontId="0" fillId="4" borderId="6" xfId="0" applyNumberFormat="1" applyFill="1" applyBorder="1" applyAlignment="1">
      <alignment horizontal="center"/>
    </xf>
    <xf numFmtId="0" fontId="42" fillId="3" borderId="13" xfId="0" applyFont="1" applyFill="1" applyBorder="1" applyAlignment="1">
      <alignment horizontal="center" vertical="top" wrapText="1"/>
    </xf>
    <xf numFmtId="0" fontId="42" fillId="3" borderId="20" xfId="0" applyFont="1" applyFill="1" applyBorder="1" applyAlignment="1">
      <alignment horizontal="center" vertical="top" wrapText="1"/>
    </xf>
    <xf numFmtId="165" fontId="0" fillId="18" borderId="0" xfId="0" applyNumberFormat="1" applyFill="1" applyAlignment="1" applyProtection="1">
      <alignment horizontal="center"/>
      <protection hidden="1"/>
    </xf>
    <xf numFmtId="0" fontId="0" fillId="18" borderId="0" xfId="0" applyFill="1"/>
    <xf numFmtId="0" fontId="16" fillId="18" borderId="0" xfId="0" applyFont="1" applyFill="1" applyAlignment="1">
      <alignment horizontal="center" wrapText="1"/>
    </xf>
    <xf numFmtId="166" fontId="0" fillId="18" borderId="0" xfId="0" applyNumberFormat="1" applyFill="1" applyAlignment="1">
      <alignment horizontal="center"/>
    </xf>
    <xf numFmtId="0" fontId="0" fillId="18" borderId="0" xfId="0" applyFill="1" applyAlignment="1">
      <alignment horizontal="center"/>
    </xf>
    <xf numFmtId="0" fontId="1" fillId="18" borderId="0" xfId="0" applyFont="1" applyFill="1" applyAlignment="1" applyProtection="1">
      <alignment horizontal="center"/>
      <protection locked="0"/>
    </xf>
    <xf numFmtId="0" fontId="0" fillId="18" borderId="0" xfId="0" applyFill="1" applyAlignment="1" applyProtection="1">
      <alignment horizontal="center"/>
      <protection locked="0"/>
    </xf>
    <xf numFmtId="0" fontId="0" fillId="18" borderId="0" xfId="0" applyFill="1" applyAlignment="1">
      <alignment wrapText="1"/>
    </xf>
    <xf numFmtId="0" fontId="49" fillId="16" borderId="42" xfId="0" applyFont="1" applyFill="1" applyBorder="1" applyAlignment="1" applyProtection="1">
      <alignment horizontal="center"/>
      <protection hidden="1"/>
    </xf>
    <xf numFmtId="0" fontId="49" fillId="16" borderId="74" xfId="0" applyFont="1" applyFill="1" applyBorder="1" applyAlignment="1" applyProtection="1">
      <alignment horizontal="right"/>
      <protection hidden="1"/>
    </xf>
    <xf numFmtId="0" fontId="49" fillId="16" borderId="75" xfId="0" applyFont="1" applyFill="1" applyBorder="1" applyAlignment="1" applyProtection="1">
      <alignment horizontal="center"/>
      <protection hidden="1"/>
    </xf>
    <xf numFmtId="0" fontId="49" fillId="16" borderId="53" xfId="0" applyFont="1" applyFill="1" applyBorder="1" applyAlignment="1" applyProtection="1">
      <alignment horizontal="right"/>
      <protection hidden="1"/>
    </xf>
    <xf numFmtId="0" fontId="32" fillId="3" borderId="17" xfId="0" applyFont="1" applyFill="1" applyBorder="1" applyAlignment="1">
      <alignment horizontal="center" wrapText="1"/>
    </xf>
    <xf numFmtId="0" fontId="32" fillId="3" borderId="18" xfId="0" applyFont="1" applyFill="1" applyBorder="1" applyAlignment="1">
      <alignment horizontal="center" wrapText="1"/>
    </xf>
    <xf numFmtId="0" fontId="33" fillId="0" borderId="18" xfId="0" applyFont="1" applyBorder="1" applyAlignment="1">
      <alignment horizontal="center" wrapText="1"/>
    </xf>
    <xf numFmtId="0" fontId="33" fillId="0" borderId="14" xfId="0" applyFont="1" applyBorder="1" applyAlignment="1">
      <alignment horizontal="center" wrapText="1"/>
    </xf>
    <xf numFmtId="0" fontId="19" fillId="0" borderId="0" xfId="0" applyFont="1" applyAlignment="1" applyProtection="1">
      <alignment horizontal="center"/>
      <protection locked="0"/>
    </xf>
    <xf numFmtId="0" fontId="44" fillId="2" borderId="76" xfId="0" applyFont="1" applyFill="1" applyBorder="1" applyAlignment="1" applyProtection="1">
      <alignment horizontal="center" vertical="center"/>
      <protection locked="0"/>
    </xf>
    <xf numFmtId="164" fontId="45" fillId="2" borderId="75" xfId="1" applyFont="1" applyFill="1" applyBorder="1" applyAlignment="1" applyProtection="1">
      <alignment horizontal="center" vertical="center"/>
      <protection locked="0"/>
    </xf>
    <xf numFmtId="164" fontId="39" fillId="0" borderId="0" xfId="1" applyFont="1" applyFill="1" applyBorder="1" applyAlignment="1" applyProtection="1">
      <alignment horizontal="center" vertical="center"/>
      <protection locked="0"/>
    </xf>
    <xf numFmtId="0" fontId="40" fillId="0" borderId="0" xfId="0" applyFont="1" applyAlignment="1" applyProtection="1">
      <alignment horizontal="center" vertical="center"/>
      <protection locked="0"/>
    </xf>
    <xf numFmtId="0" fontId="42" fillId="3" borderId="69" xfId="0" applyFont="1" applyFill="1" applyBorder="1" applyAlignment="1" applyProtection="1">
      <alignment horizontal="center" vertical="top" wrapText="1"/>
      <protection locked="0"/>
    </xf>
    <xf numFmtId="0" fontId="43" fillId="0" borderId="0" xfId="0" applyFont="1" applyAlignment="1" applyProtection="1">
      <alignment horizontal="center" vertical="top" wrapText="1"/>
      <protection locked="0"/>
    </xf>
    <xf numFmtId="0" fontId="42" fillId="0" borderId="0" xfId="0" applyFont="1" applyAlignment="1" applyProtection="1">
      <alignment vertical="top"/>
      <protection locked="0"/>
    </xf>
    <xf numFmtId="0" fontId="0" fillId="0" borderId="14" xfId="0" applyBorder="1" applyAlignment="1" applyProtection="1">
      <alignment horizontal="center"/>
      <protection locked="0"/>
    </xf>
    <xf numFmtId="165" fontId="0" fillId="0" borderId="0" xfId="0" applyNumberFormat="1" applyAlignment="1" applyProtection="1">
      <alignment horizontal="center"/>
      <protection locked="0"/>
    </xf>
    <xf numFmtId="165" fontId="0" fillId="2" borderId="71" xfId="0" applyNumberFormat="1" applyFill="1" applyBorder="1" applyAlignment="1" applyProtection="1">
      <alignment horizontal="center"/>
      <protection locked="0"/>
    </xf>
    <xf numFmtId="165" fontId="0" fillId="2" borderId="41" xfId="0" applyNumberFormat="1" applyFill="1" applyBorder="1" applyAlignment="1" applyProtection="1">
      <alignment horizontal="center"/>
      <protection locked="0"/>
    </xf>
    <xf numFmtId="1" fontId="2" fillId="2" borderId="23" xfId="0" applyNumberFormat="1" applyFont="1" applyFill="1" applyBorder="1" applyAlignment="1" applyProtection="1">
      <alignment horizontal="center"/>
      <protection locked="0"/>
    </xf>
    <xf numFmtId="1" fontId="2" fillId="2" borderId="24" xfId="0" applyNumberFormat="1" applyFont="1" applyFill="1" applyBorder="1" applyAlignment="1" applyProtection="1">
      <alignment horizontal="center"/>
      <protection locked="0"/>
    </xf>
    <xf numFmtId="166" fontId="0" fillId="2" borderId="24" xfId="0" applyNumberFormat="1" applyFill="1" applyBorder="1" applyAlignment="1" applyProtection="1">
      <alignment horizontal="center"/>
      <protection locked="0"/>
    </xf>
    <xf numFmtId="0" fontId="0" fillId="2" borderId="51" xfId="0" applyFill="1" applyBorder="1" applyAlignment="1" applyProtection="1">
      <alignment horizontal="center"/>
      <protection locked="0"/>
    </xf>
    <xf numFmtId="0" fontId="0" fillId="2" borderId="46"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46" xfId="0" applyFill="1" applyBorder="1" applyProtection="1">
      <protection locked="0"/>
    </xf>
    <xf numFmtId="0" fontId="0" fillId="2" borderId="4" xfId="0" applyFill="1" applyBorder="1" applyProtection="1">
      <protection locked="0"/>
    </xf>
    <xf numFmtId="0" fontId="0" fillId="2" borderId="51" xfId="0" applyFill="1" applyBorder="1" applyProtection="1">
      <protection locked="0"/>
    </xf>
    <xf numFmtId="165" fontId="0" fillId="2" borderId="51" xfId="0" applyNumberFormat="1" applyFill="1" applyBorder="1" applyAlignment="1" applyProtection="1">
      <alignment horizontal="center"/>
      <protection locked="0"/>
    </xf>
    <xf numFmtId="165" fontId="0" fillId="2" borderId="47" xfId="0" applyNumberFormat="1" applyFill="1" applyBorder="1" applyAlignment="1" applyProtection="1">
      <alignment horizontal="center"/>
      <protection locked="0"/>
    </xf>
    <xf numFmtId="165" fontId="0" fillId="2" borderId="42" xfId="0" applyNumberFormat="1" applyFill="1" applyBorder="1" applyAlignment="1" applyProtection="1">
      <alignment horizontal="center"/>
      <protection locked="0"/>
    </xf>
    <xf numFmtId="0" fontId="0" fillId="0" borderId="44" xfId="0" applyBorder="1" applyAlignment="1" applyProtection="1">
      <alignment horizontal="center"/>
      <protection locked="0"/>
    </xf>
    <xf numFmtId="0" fontId="0" fillId="18" borderId="0" xfId="0" applyFill="1" applyProtection="1">
      <protection locked="0"/>
    </xf>
    <xf numFmtId="1" fontId="17" fillId="0" borderId="0" xfId="0" applyNumberFormat="1" applyFont="1" applyAlignment="1">
      <alignment horizontal="center"/>
    </xf>
    <xf numFmtId="1" fontId="17" fillId="0" borderId="0" xfId="0" applyNumberFormat="1" applyFont="1" applyAlignment="1" applyProtection="1">
      <alignment horizontal="center"/>
      <protection hidden="1"/>
    </xf>
    <xf numFmtId="0" fontId="2" fillId="0" borderId="0" xfId="0" applyFont="1" applyAlignment="1">
      <alignment horizontal="center" wrapText="1"/>
    </xf>
    <xf numFmtId="0" fontId="2" fillId="2" borderId="36" xfId="0" applyFont="1" applyFill="1" applyBorder="1"/>
    <xf numFmtId="164" fontId="1" fillId="2" borderId="22" xfId="1" applyFont="1" applyFill="1" applyBorder="1" applyAlignment="1" applyProtection="1">
      <alignment vertical="top"/>
    </xf>
    <xf numFmtId="164" fontId="0" fillId="2" borderId="22" xfId="1" applyFont="1" applyFill="1" applyBorder="1" applyProtection="1"/>
    <xf numFmtId="0" fontId="1" fillId="4" borderId="13" xfId="0" applyFont="1" applyFill="1" applyBorder="1" applyAlignment="1">
      <alignment horizontal="center"/>
    </xf>
    <xf numFmtId="0" fontId="1" fillId="4" borderId="20" xfId="0" applyFont="1" applyFill="1" applyBorder="1" applyAlignment="1">
      <alignment horizontal="center"/>
    </xf>
    <xf numFmtId="164" fontId="0" fillId="2" borderId="23" xfId="1" applyFont="1" applyFill="1" applyBorder="1" applyProtection="1"/>
    <xf numFmtId="0" fontId="1" fillId="4" borderId="24" xfId="0" applyFont="1" applyFill="1" applyBorder="1" applyAlignment="1">
      <alignment horizontal="center"/>
    </xf>
    <xf numFmtId="0" fontId="1" fillId="4" borderId="43" xfId="0" applyFont="1" applyFill="1" applyBorder="1" applyAlignment="1">
      <alignment horizontal="center"/>
    </xf>
    <xf numFmtId="0" fontId="10" fillId="5" borderId="77" xfId="0" applyFont="1" applyFill="1" applyBorder="1" applyAlignment="1">
      <alignment horizontal="center" vertical="top" wrapText="1"/>
    </xf>
    <xf numFmtId="0" fontId="43" fillId="3" borderId="78" xfId="0" applyFont="1" applyFill="1" applyBorder="1" applyAlignment="1">
      <alignment horizontal="center" vertical="top" wrapText="1"/>
    </xf>
    <xf numFmtId="1" fontId="2" fillId="4" borderId="39" xfId="0" applyNumberFormat="1" applyFont="1" applyFill="1" applyBorder="1" applyAlignment="1">
      <alignment horizontal="left"/>
    </xf>
    <xf numFmtId="0" fontId="2" fillId="4" borderId="39" xfId="0" applyFont="1" applyFill="1" applyBorder="1" applyAlignment="1">
      <alignment horizontal="left"/>
    </xf>
    <xf numFmtId="1" fontId="2" fillId="4" borderId="39" xfId="0" applyNumberFormat="1" applyFont="1" applyFill="1" applyBorder="1" applyAlignment="1" applyProtection="1">
      <alignment horizontal="left"/>
      <protection locked="0"/>
    </xf>
    <xf numFmtId="0" fontId="2" fillId="4" borderId="39" xfId="0" applyFont="1" applyFill="1" applyBorder="1" applyAlignment="1" applyProtection="1">
      <alignment horizontal="center"/>
      <protection locked="0"/>
    </xf>
    <xf numFmtId="1" fontId="2" fillId="4" borderId="39" xfId="0" applyNumberFormat="1" applyFont="1" applyFill="1" applyBorder="1" applyAlignment="1" applyProtection="1">
      <alignment horizontal="center"/>
      <protection locked="0"/>
    </xf>
    <xf numFmtId="0" fontId="2" fillId="4" borderId="79" xfId="0" applyFont="1" applyFill="1" applyBorder="1" applyAlignment="1" applyProtection="1">
      <alignment horizontal="center"/>
      <protection locked="0"/>
    </xf>
    <xf numFmtId="168" fontId="1" fillId="4" borderId="23" xfId="0" applyNumberFormat="1" applyFont="1" applyFill="1" applyBorder="1" applyAlignment="1" applyProtection="1">
      <alignment horizontal="center"/>
      <protection locked="0"/>
    </xf>
    <xf numFmtId="168" fontId="1" fillId="4" borderId="43" xfId="0" applyNumberFormat="1" applyFont="1" applyFill="1" applyBorder="1" applyAlignment="1" applyProtection="1">
      <alignment horizontal="center"/>
      <protection locked="0"/>
    </xf>
    <xf numFmtId="168" fontId="1" fillId="15" borderId="15" xfId="0" applyNumberFormat="1" applyFont="1" applyFill="1" applyBorder="1"/>
    <xf numFmtId="168" fontId="0" fillId="15" borderId="20" xfId="1" applyNumberFormat="1" applyFont="1" applyFill="1" applyBorder="1" applyProtection="1"/>
    <xf numFmtId="168" fontId="1" fillId="15" borderId="80" xfId="0" applyNumberFormat="1" applyFont="1" applyFill="1" applyBorder="1"/>
    <xf numFmtId="168" fontId="0" fillId="15" borderId="43" xfId="1" applyNumberFormat="1" applyFont="1" applyFill="1" applyBorder="1" applyProtection="1"/>
    <xf numFmtId="164" fontId="45" fillId="2" borderId="58" xfId="1" applyFont="1" applyFill="1" applyBorder="1" applyAlignment="1" applyProtection="1">
      <alignment horizontal="center" vertical="center"/>
    </xf>
    <xf numFmtId="0" fontId="42" fillId="3" borderId="76" xfId="0" applyFont="1" applyFill="1" applyBorder="1" applyAlignment="1">
      <alignment horizontal="center" vertical="top" wrapText="1"/>
    </xf>
    <xf numFmtId="165" fontId="0" fillId="3" borderId="13" xfId="0" applyNumberFormat="1" applyFill="1" applyBorder="1" applyAlignment="1">
      <alignment horizontal="center"/>
    </xf>
    <xf numFmtId="165" fontId="0" fillId="2" borderId="0" xfId="0" applyNumberFormat="1" applyFill="1" applyAlignment="1">
      <alignment horizontal="center"/>
    </xf>
    <xf numFmtId="165" fontId="0" fillId="2" borderId="53" xfId="0" applyNumberFormat="1" applyFill="1" applyBorder="1" applyAlignment="1">
      <alignment horizontal="center"/>
    </xf>
    <xf numFmtId="165" fontId="0" fillId="3" borderId="37" xfId="0" applyNumberFormat="1" applyFill="1" applyBorder="1" applyAlignment="1">
      <alignment horizontal="center"/>
    </xf>
    <xf numFmtId="165" fontId="0" fillId="18" borderId="0" xfId="0" applyNumberFormat="1" applyFill="1" applyAlignment="1">
      <alignment horizontal="center"/>
    </xf>
    <xf numFmtId="0" fontId="42" fillId="3" borderId="23" xfId="0" applyFont="1" applyFill="1" applyBorder="1" applyAlignment="1">
      <alignment horizontal="center" vertical="top" wrapText="1"/>
    </xf>
    <xf numFmtId="0" fontId="42" fillId="3" borderId="24" xfId="0" applyFont="1" applyFill="1" applyBorder="1" applyAlignment="1">
      <alignment horizontal="center" vertical="top"/>
    </xf>
    <xf numFmtId="169" fontId="0" fillId="4" borderId="16" xfId="0" applyNumberFormat="1" applyFill="1" applyBorder="1" applyAlignment="1">
      <alignment horizontal="center"/>
    </xf>
    <xf numFmtId="170" fontId="0" fillId="4" borderId="16" xfId="0" applyNumberFormat="1" applyFill="1" applyBorder="1" applyAlignment="1">
      <alignment horizontal="center"/>
    </xf>
    <xf numFmtId="1" fontId="2" fillId="11" borderId="22" xfId="0" applyNumberFormat="1" applyFont="1" applyFill="1" applyBorder="1" applyAlignment="1">
      <alignment horizontal="center"/>
    </xf>
    <xf numFmtId="169" fontId="0" fillId="11" borderId="13" xfId="0" applyNumberFormat="1" applyFill="1" applyBorder="1" applyAlignment="1">
      <alignment horizontal="center"/>
    </xf>
    <xf numFmtId="170" fontId="0" fillId="11" borderId="17" xfId="0" applyNumberFormat="1" applyFill="1" applyBorder="1" applyAlignment="1">
      <alignment horizontal="center"/>
    </xf>
    <xf numFmtId="0" fontId="42" fillId="3" borderId="43" xfId="0" applyFont="1" applyFill="1" applyBorder="1" applyAlignment="1">
      <alignment horizontal="center" vertical="top" wrapText="1"/>
    </xf>
    <xf numFmtId="0" fontId="42" fillId="3" borderId="24" xfId="0" applyFont="1" applyFill="1" applyBorder="1" applyAlignment="1">
      <alignment horizontal="center" vertical="top" wrapText="1"/>
    </xf>
    <xf numFmtId="14" fontId="38" fillId="0" borderId="0" xfId="0" applyNumberFormat="1" applyFont="1"/>
    <xf numFmtId="165" fontId="0" fillId="0" borderId="20" xfId="0" applyNumberFormat="1" applyBorder="1" applyAlignment="1" applyProtection="1">
      <alignment horizontal="center"/>
      <protection hidden="1"/>
    </xf>
    <xf numFmtId="165" fontId="0" fillId="0" borderId="43" xfId="0" applyNumberFormat="1" applyBorder="1" applyAlignment="1" applyProtection="1">
      <alignment horizontal="center"/>
      <protection hidden="1"/>
    </xf>
    <xf numFmtId="170"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0" fontId="13" fillId="0" borderId="0" xfId="0" applyFont="1" applyAlignment="1" applyProtection="1">
      <alignment horizontal="center"/>
      <protection locked="0" hidden="1"/>
    </xf>
    <xf numFmtId="0" fontId="0" fillId="0" borderId="0" xfId="0" applyProtection="1">
      <protection locked="0" hidden="1"/>
    </xf>
    <xf numFmtId="0" fontId="0" fillId="0" borderId="0" xfId="0" applyAlignment="1" applyProtection="1">
      <alignment wrapText="1"/>
      <protection locked="0" hidden="1"/>
    </xf>
    <xf numFmtId="0" fontId="12" fillId="0" borderId="0" xfId="0" applyFont="1" applyProtection="1">
      <protection locked="0" hidden="1"/>
    </xf>
    <xf numFmtId="0" fontId="11" fillId="4" borderId="21" xfId="0" applyFont="1" applyFill="1"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1" fontId="10" fillId="10" borderId="21" xfId="0" applyNumberFormat="1" applyFont="1" applyFill="1" applyBorder="1" applyAlignment="1" applyProtection="1">
      <alignment horizontal="center" vertical="center"/>
      <protection locked="0" hidden="1"/>
    </xf>
    <xf numFmtId="0" fontId="11" fillId="0" borderId="0" xfId="0" applyFont="1" applyAlignment="1" applyProtection="1">
      <alignment horizontal="center" vertical="center"/>
      <protection locked="0" hidden="1"/>
    </xf>
    <xf numFmtId="1" fontId="10" fillId="0" borderId="0" xfId="0" applyNumberFormat="1" applyFont="1" applyAlignment="1" applyProtection="1">
      <alignment horizontal="center" vertical="center"/>
      <protection locked="0" hidden="1"/>
    </xf>
    <xf numFmtId="0" fontId="19" fillId="0" borderId="0" xfId="0" applyFont="1" applyAlignment="1" applyProtection="1">
      <alignment horizontal="center"/>
      <protection locked="0" hidden="1"/>
    </xf>
    <xf numFmtId="0" fontId="0" fillId="2" borderId="0" xfId="0" applyFill="1" applyProtection="1">
      <protection locked="0" hidden="1"/>
    </xf>
    <xf numFmtId="0" fontId="0" fillId="2" borderId="0" xfId="0" applyFill="1" applyAlignment="1" applyProtection="1">
      <alignment wrapText="1"/>
      <protection locked="0" hidden="1"/>
    </xf>
    <xf numFmtId="164" fontId="39" fillId="0" borderId="0" xfId="1" applyFont="1" applyFill="1" applyBorder="1" applyAlignment="1" applyProtection="1">
      <alignment horizontal="center" vertical="center"/>
      <protection locked="0" hidden="1"/>
    </xf>
    <xf numFmtId="0" fontId="41" fillId="0" borderId="0" xfId="0" applyFont="1" applyAlignment="1" applyProtection="1">
      <alignment horizontal="center" vertical="center"/>
      <protection locked="0" hidden="1"/>
    </xf>
    <xf numFmtId="164" fontId="40" fillId="0" borderId="0" xfId="1" applyFont="1" applyFill="1" applyBorder="1" applyAlignment="1" applyProtection="1">
      <alignment horizontal="center" vertical="center"/>
      <protection locked="0" hidden="1"/>
    </xf>
    <xf numFmtId="0" fontId="42" fillId="0" borderId="0" xfId="0" applyFont="1" applyProtection="1">
      <protection locked="0" hidden="1"/>
    </xf>
    <xf numFmtId="0" fontId="42" fillId="0" borderId="0" xfId="0" applyFont="1" applyAlignment="1" applyProtection="1">
      <alignment horizontal="center" vertical="center" wrapText="1"/>
      <protection locked="0" hidden="1"/>
    </xf>
    <xf numFmtId="0" fontId="40" fillId="0" borderId="0" xfId="0" applyFont="1" applyAlignment="1" applyProtection="1">
      <alignment horizontal="center" vertical="center"/>
      <protection locked="0" hidden="1"/>
    </xf>
    <xf numFmtId="0" fontId="40" fillId="3" borderId="13" xfId="0" applyFont="1" applyFill="1" applyBorder="1" applyAlignment="1" applyProtection="1">
      <alignment horizontal="center" vertical="center"/>
      <protection locked="0" hidden="1"/>
    </xf>
    <xf numFmtId="0" fontId="40" fillId="2" borderId="13" xfId="0" applyFont="1" applyFill="1" applyBorder="1" applyAlignment="1" applyProtection="1">
      <alignment horizontal="center" vertical="center"/>
      <protection locked="0" hidden="1"/>
    </xf>
    <xf numFmtId="0" fontId="40" fillId="3" borderId="13" xfId="0" applyFont="1" applyFill="1" applyBorder="1" applyAlignment="1" applyProtection="1">
      <alignment horizontal="center" vertical="center" wrapText="1"/>
      <protection locked="0" hidden="1"/>
    </xf>
    <xf numFmtId="0" fontId="40" fillId="0" borderId="13" xfId="0" applyFont="1" applyBorder="1" applyAlignment="1" applyProtection="1">
      <alignment horizontal="center" vertical="center"/>
      <protection locked="0" hidden="1"/>
    </xf>
    <xf numFmtId="0" fontId="43" fillId="0" borderId="0" xfId="0" applyFont="1" applyAlignment="1" applyProtection="1">
      <alignment horizontal="center" vertical="top" wrapText="1"/>
      <protection locked="0" hidden="1"/>
    </xf>
    <xf numFmtId="165" fontId="43" fillId="0" borderId="0" xfId="0" applyNumberFormat="1" applyFont="1" applyAlignment="1" applyProtection="1">
      <alignment horizontal="center" vertical="top" wrapText="1"/>
      <protection locked="0" hidden="1"/>
    </xf>
    <xf numFmtId="0" fontId="40" fillId="19" borderId="0" xfId="0" applyFont="1" applyFill="1" applyAlignment="1" applyProtection="1">
      <alignment horizontal="center" vertical="center" wrapText="1"/>
      <protection locked="0" hidden="1"/>
    </xf>
    <xf numFmtId="165" fontId="40" fillId="0" borderId="0" xfId="0" applyNumberFormat="1" applyFont="1" applyAlignment="1" applyProtection="1">
      <alignment horizontal="center" vertical="center"/>
      <protection locked="0" hidden="1"/>
    </xf>
    <xf numFmtId="165" fontId="40" fillId="0" borderId="0" xfId="0" applyNumberFormat="1" applyFont="1" applyAlignment="1" applyProtection="1">
      <alignment horizontal="center" vertical="center" wrapText="1"/>
      <protection locked="0" hidden="1"/>
    </xf>
    <xf numFmtId="2" fontId="40" fillId="0" borderId="0" xfId="0" applyNumberFormat="1" applyFont="1" applyAlignment="1" applyProtection="1">
      <alignment horizontal="center" vertical="center"/>
      <protection locked="0" hidden="1"/>
    </xf>
    <xf numFmtId="0" fontId="40" fillId="0" borderId="0" xfId="0" applyFont="1" applyAlignment="1" applyProtection="1">
      <alignment horizontal="center" vertical="center" wrapText="1"/>
      <protection locked="0" hidden="1"/>
    </xf>
    <xf numFmtId="0" fontId="42" fillId="0" borderId="0" xfId="0" applyFont="1" applyAlignment="1" applyProtection="1">
      <alignment vertical="top"/>
      <protection locked="0" hidden="1"/>
    </xf>
    <xf numFmtId="0" fontId="43" fillId="0" borderId="0" xfId="0" applyFont="1" applyAlignment="1" applyProtection="1">
      <alignment horizontal="center" vertical="top"/>
      <protection locked="0" hidden="1"/>
    </xf>
    <xf numFmtId="164" fontId="41" fillId="0" borderId="0" xfId="1" applyFont="1" applyFill="1" applyBorder="1" applyAlignment="1" applyProtection="1">
      <alignment horizontal="center" vertical="center"/>
      <protection locked="0" hidden="1"/>
    </xf>
    <xf numFmtId="164" fontId="42" fillId="0" borderId="0" xfId="1" applyFont="1" applyAlignment="1" applyProtection="1">
      <alignment vertical="top"/>
      <protection locked="0" hidden="1"/>
    </xf>
    <xf numFmtId="164" fontId="42" fillId="3" borderId="13" xfId="1" applyFont="1" applyFill="1" applyBorder="1" applyAlignment="1" applyProtection="1">
      <alignment vertical="top"/>
      <protection locked="0" hidden="1"/>
    </xf>
    <xf numFmtId="164" fontId="42" fillId="3" borderId="13" xfId="1" applyFont="1" applyFill="1" applyBorder="1" applyAlignment="1" applyProtection="1">
      <alignment vertical="top" wrapText="1"/>
      <protection locked="0" hidden="1"/>
    </xf>
    <xf numFmtId="0" fontId="42" fillId="2" borderId="13" xfId="0" applyFont="1" applyFill="1" applyBorder="1" applyAlignment="1" applyProtection="1">
      <alignment vertical="top"/>
      <protection locked="0" hidden="1"/>
    </xf>
    <xf numFmtId="0" fontId="42" fillId="3" borderId="13" xfId="0" applyFont="1" applyFill="1" applyBorder="1" applyAlignment="1" applyProtection="1">
      <alignment vertical="top" wrapText="1"/>
      <protection locked="0" hidden="1"/>
    </xf>
    <xf numFmtId="0" fontId="42" fillId="3" borderId="13" xfId="0" applyFont="1" applyFill="1" applyBorder="1" applyAlignment="1" applyProtection="1">
      <alignment vertical="top"/>
      <protection locked="0" hidden="1"/>
    </xf>
    <xf numFmtId="165" fontId="0" fillId="0" borderId="17" xfId="0" applyNumberFormat="1" applyBorder="1" applyAlignment="1" applyProtection="1">
      <alignment horizontal="center"/>
      <protection locked="0" hidden="1"/>
    </xf>
    <xf numFmtId="165" fontId="0" fillId="0" borderId="69" xfId="0" applyNumberFormat="1" applyBorder="1" applyAlignment="1" applyProtection="1">
      <alignment horizontal="center"/>
      <protection locked="0" hidden="1"/>
    </xf>
    <xf numFmtId="165" fontId="0" fillId="0" borderId="13" xfId="0" applyNumberFormat="1" applyBorder="1" applyAlignment="1" applyProtection="1">
      <alignment horizontal="center"/>
      <protection locked="0" hidden="1"/>
    </xf>
    <xf numFmtId="0" fontId="15" fillId="19" borderId="0" xfId="0" applyFont="1" applyFill="1" applyAlignment="1" applyProtection="1">
      <alignment horizontal="center" vertical="center"/>
      <protection locked="0" hidden="1"/>
    </xf>
    <xf numFmtId="165" fontId="15" fillId="0" borderId="0" xfId="0" applyNumberFormat="1" applyFont="1" applyAlignment="1" applyProtection="1">
      <alignment horizontal="center" vertical="center"/>
      <protection locked="0" hidden="1"/>
    </xf>
    <xf numFmtId="0" fontId="15" fillId="0" borderId="0" xfId="0" applyFont="1" applyAlignment="1" applyProtection="1">
      <alignment horizontal="center" vertical="center"/>
      <protection locked="0" hidden="1"/>
    </xf>
    <xf numFmtId="0" fontId="0" fillId="3" borderId="13" xfId="0" applyFill="1" applyBorder="1" applyAlignment="1" applyProtection="1">
      <alignment horizontal="center"/>
      <protection locked="0" hidden="1"/>
    </xf>
    <xf numFmtId="0" fontId="0" fillId="2" borderId="13" xfId="0" applyFill="1" applyBorder="1" applyAlignment="1" applyProtection="1">
      <alignment horizontal="center"/>
      <protection locked="0" hidden="1"/>
    </xf>
    <xf numFmtId="0" fontId="0" fillId="3" borderId="13" xfId="0" applyFill="1" applyBorder="1" applyAlignment="1" applyProtection="1">
      <alignment wrapText="1"/>
      <protection locked="0" hidden="1"/>
    </xf>
    <xf numFmtId="0" fontId="0" fillId="2" borderId="13" xfId="0" applyFill="1" applyBorder="1" applyProtection="1">
      <protection locked="0" hidden="1"/>
    </xf>
    <xf numFmtId="0" fontId="0" fillId="3" borderId="13" xfId="0" applyFill="1" applyBorder="1" applyProtection="1">
      <protection locked="0" hidden="1"/>
    </xf>
    <xf numFmtId="0" fontId="0" fillId="3" borderId="3" xfId="0" applyFill="1" applyBorder="1" applyProtection="1">
      <protection locked="0" hidden="1"/>
    </xf>
    <xf numFmtId="0" fontId="0" fillId="0" borderId="13" xfId="0" applyBorder="1" applyProtection="1">
      <protection locked="0" hidden="1"/>
    </xf>
    <xf numFmtId="165" fontId="0" fillId="0" borderId="71" xfId="0" applyNumberFormat="1" applyBorder="1" applyAlignment="1" applyProtection="1">
      <alignment horizontal="center"/>
      <protection locked="0" hidden="1"/>
    </xf>
    <xf numFmtId="165" fontId="15" fillId="0" borderId="0" xfId="0" applyNumberFormat="1" applyFont="1" applyAlignment="1" applyProtection="1">
      <alignment horizontal="center"/>
      <protection locked="0" hidden="1"/>
    </xf>
    <xf numFmtId="165" fontId="0" fillId="0" borderId="0" xfId="0" applyNumberFormat="1" applyAlignment="1" applyProtection="1">
      <alignment horizontal="center"/>
      <protection locked="0" hidden="1"/>
    </xf>
    <xf numFmtId="0" fontId="1" fillId="0" borderId="0" xfId="0" applyFont="1" applyAlignment="1" applyProtection="1">
      <alignment vertical="top"/>
      <protection locked="0" hidden="1"/>
    </xf>
    <xf numFmtId="0" fontId="1" fillId="0" borderId="0" xfId="0" applyFont="1" applyAlignment="1" applyProtection="1">
      <alignment horizontal="center" vertical="center"/>
      <protection locked="0" hidden="1"/>
    </xf>
    <xf numFmtId="165" fontId="15" fillId="19" borderId="0" xfId="0" applyNumberFormat="1" applyFont="1" applyFill="1" applyAlignment="1" applyProtection="1">
      <alignment horizontal="center" vertical="center"/>
      <protection locked="0" hidden="1"/>
    </xf>
    <xf numFmtId="165" fontId="4" fillId="0" borderId="0" xfId="0" applyNumberFormat="1" applyFont="1" applyAlignment="1" applyProtection="1">
      <alignment horizontal="center"/>
      <protection locked="0" hidden="1"/>
    </xf>
    <xf numFmtId="0" fontId="0" fillId="0" borderId="0" xfId="0" applyAlignment="1" applyProtection="1">
      <alignment horizontal="center"/>
      <protection locked="0" hidden="1"/>
    </xf>
    <xf numFmtId="165" fontId="0" fillId="0" borderId="47" xfId="0" applyNumberFormat="1" applyBorder="1" applyAlignment="1" applyProtection="1">
      <alignment horizontal="center"/>
      <protection locked="0" hidden="1"/>
    </xf>
    <xf numFmtId="165" fontId="0" fillId="0" borderId="55" xfId="0" applyNumberFormat="1" applyBorder="1" applyAlignment="1" applyProtection="1">
      <alignment horizontal="center"/>
      <protection locked="0" hidden="1"/>
    </xf>
    <xf numFmtId="165" fontId="0" fillId="19" borderId="13" xfId="0" applyNumberFormat="1" applyFill="1" applyBorder="1" applyAlignment="1" applyProtection="1">
      <alignment horizontal="center"/>
      <protection locked="0" hidden="1"/>
    </xf>
    <xf numFmtId="165" fontId="0" fillId="0" borderId="3" xfId="0" applyNumberFormat="1" applyBorder="1" applyAlignment="1" applyProtection="1">
      <alignment horizontal="center"/>
      <protection locked="0" hidden="1"/>
    </xf>
    <xf numFmtId="0" fontId="0" fillId="0" borderId="13" xfId="0" applyBorder="1" applyAlignment="1" applyProtection="1">
      <alignment horizontal="left"/>
      <protection locked="0" hidden="1"/>
    </xf>
    <xf numFmtId="165" fontId="0" fillId="19" borderId="0" xfId="0" applyNumberFormat="1" applyFill="1" applyAlignment="1" applyProtection="1">
      <alignment horizontal="center" vertical="center"/>
      <protection locked="0" hidden="1"/>
    </xf>
    <xf numFmtId="0" fontId="0" fillId="5" borderId="79" xfId="0" applyFill="1" applyBorder="1" applyAlignment="1" applyProtection="1">
      <alignment horizontal="center" vertical="center"/>
      <protection locked="0" hidden="1"/>
    </xf>
    <xf numFmtId="9" fontId="0" fillId="0" borderId="0" xfId="2" applyFont="1" applyFill="1" applyBorder="1" applyAlignment="1" applyProtection="1">
      <alignment horizontal="center"/>
      <protection locked="0" hidden="1"/>
    </xf>
    <xf numFmtId="165" fontId="0" fillId="19" borderId="0" xfId="0" applyNumberFormat="1" applyFill="1" applyAlignment="1" applyProtection="1">
      <alignment horizontal="center"/>
      <protection locked="0" hidden="1"/>
    </xf>
    <xf numFmtId="165" fontId="0" fillId="20" borderId="0" xfId="0" applyNumberFormat="1" applyFill="1" applyAlignment="1" applyProtection="1">
      <alignment horizontal="center"/>
      <protection locked="0" hidden="1"/>
    </xf>
    <xf numFmtId="165" fontId="0" fillId="19" borderId="13" xfId="0" applyNumberFormat="1" applyFill="1" applyBorder="1" applyAlignment="1" applyProtection="1">
      <alignment horizontal="center" vertical="center"/>
      <protection locked="0" hidden="1"/>
    </xf>
    <xf numFmtId="165" fontId="0" fillId="0" borderId="0" xfId="0" applyNumberFormat="1" applyAlignment="1" applyProtection="1">
      <alignment horizontal="center" vertical="center"/>
      <protection locked="0" hidden="1"/>
    </xf>
    <xf numFmtId="165"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9" fontId="0" fillId="0" borderId="0" xfId="2" applyFont="1" applyFill="1" applyBorder="1" applyAlignment="1" applyProtection="1">
      <alignment horizontal="center" vertical="center"/>
      <protection locked="0" hidden="1"/>
    </xf>
    <xf numFmtId="0" fontId="4" fillId="0" borderId="0" xfId="0" applyFont="1" applyAlignment="1" applyProtection="1">
      <alignment horizontal="center" vertical="center"/>
      <protection locked="0" hidden="1"/>
    </xf>
    <xf numFmtId="165" fontId="0" fillId="0" borderId="54" xfId="0" applyNumberFormat="1" applyBorder="1" applyAlignment="1" applyProtection="1">
      <alignment horizontal="center"/>
      <protection locked="0" hidden="1"/>
    </xf>
    <xf numFmtId="165" fontId="0" fillId="18" borderId="0" xfId="0" applyNumberFormat="1" applyFill="1" applyAlignment="1" applyProtection="1">
      <alignment horizontal="center"/>
      <protection locked="0" hidden="1"/>
    </xf>
    <xf numFmtId="0" fontId="0" fillId="3" borderId="3" xfId="0" applyFill="1" applyBorder="1" applyAlignment="1" applyProtection="1">
      <alignment horizontal="center"/>
      <protection locked="0" hidden="1"/>
    </xf>
    <xf numFmtId="0" fontId="0" fillId="2" borderId="3" xfId="0" applyFill="1" applyBorder="1" applyAlignment="1" applyProtection="1">
      <alignment horizontal="center"/>
      <protection locked="0" hidden="1"/>
    </xf>
    <xf numFmtId="0" fontId="0" fillId="3" borderId="3" xfId="0" applyFill="1" applyBorder="1" applyAlignment="1" applyProtection="1">
      <alignment wrapText="1"/>
      <protection locked="0" hidden="1"/>
    </xf>
    <xf numFmtId="0" fontId="0" fillId="2" borderId="3" xfId="0" applyFill="1" applyBorder="1" applyProtection="1">
      <protection locked="0" hidden="1"/>
    </xf>
    <xf numFmtId="0" fontId="0" fillId="0" borderId="14" xfId="0" applyBorder="1" applyProtection="1">
      <protection locked="0" hidden="1"/>
    </xf>
    <xf numFmtId="49" fontId="32" fillId="3" borderId="18" xfId="0" applyNumberFormat="1" applyFont="1" applyFill="1" applyBorder="1" applyAlignment="1" applyProtection="1">
      <alignment horizontal="center" wrapText="1"/>
      <protection locked="0" hidden="1"/>
    </xf>
    <xf numFmtId="0" fontId="0" fillId="0" borderId="18" xfId="0" applyBorder="1" applyAlignment="1" applyProtection="1">
      <alignment horizontal="center" wrapText="1"/>
      <protection locked="0" hidden="1"/>
    </xf>
    <xf numFmtId="0" fontId="0" fillId="0" borderId="14" xfId="0" applyBorder="1" applyAlignment="1" applyProtection="1">
      <alignment horizontal="center" wrapText="1"/>
      <protection locked="0" hidden="1"/>
    </xf>
    <xf numFmtId="49" fontId="32" fillId="18" borderId="0" xfId="0" applyNumberFormat="1" applyFont="1" applyFill="1" applyAlignment="1" applyProtection="1">
      <alignment horizontal="center" wrapText="1"/>
      <protection locked="0" hidden="1"/>
    </xf>
    <xf numFmtId="0" fontId="17" fillId="3" borderId="14" xfId="0" applyFont="1" applyFill="1" applyBorder="1" applyProtection="1">
      <protection locked="0" hidden="1"/>
    </xf>
    <xf numFmtId="1" fontId="17" fillId="3" borderId="13" xfId="0" applyNumberFormat="1" applyFont="1" applyFill="1" applyBorder="1" applyProtection="1">
      <protection locked="0" hidden="1"/>
    </xf>
    <xf numFmtId="0" fontId="17" fillId="3" borderId="13" xfId="0" applyFont="1" applyFill="1" applyBorder="1" applyProtection="1">
      <protection locked="0" hidden="1"/>
    </xf>
    <xf numFmtId="0" fontId="0" fillId="3" borderId="16" xfId="0" applyFill="1" applyBorder="1" applyProtection="1">
      <protection locked="0" hidden="1"/>
    </xf>
    <xf numFmtId="1" fontId="17" fillId="18" borderId="0" xfId="0" applyNumberFormat="1" applyFont="1" applyFill="1" applyAlignment="1" applyProtection="1">
      <alignment horizontal="center"/>
      <protection locked="0" hidden="1"/>
    </xf>
    <xf numFmtId="171" fontId="0" fillId="0" borderId="0" xfId="0" applyNumberFormat="1" applyAlignment="1" applyProtection="1">
      <alignment horizontal="center"/>
      <protection locked="0" hidden="1"/>
    </xf>
    <xf numFmtId="0" fontId="0" fillId="0" borderId="0" xfId="0" applyAlignment="1" applyProtection="1">
      <alignment horizontal="center" wrapText="1"/>
      <protection locked="0" hidden="1"/>
    </xf>
    <xf numFmtId="165" fontId="2" fillId="0" borderId="0" xfId="0" applyNumberFormat="1" applyFont="1" applyAlignment="1" applyProtection="1">
      <alignment horizontal="center" vertical="center"/>
      <protection locked="0" hidden="1"/>
    </xf>
    <xf numFmtId="1" fontId="0" fillId="0" borderId="0" xfId="0" applyNumberFormat="1" applyAlignment="1" applyProtection="1">
      <alignment horizontal="center"/>
      <protection locked="0" hidden="1"/>
    </xf>
    <xf numFmtId="0" fontId="15" fillId="0" borderId="0" xfId="0" applyFont="1" applyAlignment="1" applyProtection="1">
      <alignment horizontal="center"/>
      <protection locked="0" hidden="1"/>
    </xf>
    <xf numFmtId="0" fontId="0" fillId="18" borderId="0" xfId="0" applyFill="1" applyProtection="1">
      <protection locked="0" hidden="1"/>
    </xf>
    <xf numFmtId="0" fontId="0" fillId="18" borderId="0" xfId="0" applyFill="1" applyAlignment="1" applyProtection="1">
      <alignment wrapText="1"/>
      <protection locked="0" hidden="1"/>
    </xf>
    <xf numFmtId="0" fontId="26" fillId="0" borderId="0" xfId="0" applyFont="1" applyAlignment="1">
      <alignment vertical="center"/>
    </xf>
    <xf numFmtId="0" fontId="27" fillId="0" borderId="0" xfId="0" applyFont="1" applyAlignment="1">
      <alignment vertical="center"/>
    </xf>
    <xf numFmtId="14" fontId="0" fillId="0" borderId="13" xfId="0" applyNumberFormat="1" applyBorder="1" applyAlignment="1" applyProtection="1">
      <alignment horizontal="center"/>
      <protection hidden="1"/>
    </xf>
    <xf numFmtId="0" fontId="0" fillId="0" borderId="85" xfId="0" applyBorder="1" applyAlignment="1" applyProtection="1">
      <alignment horizontal="center"/>
      <protection hidden="1"/>
    </xf>
    <xf numFmtId="0" fontId="0" fillId="0" borderId="90" xfId="0" applyBorder="1" applyAlignment="1" applyProtection="1">
      <alignment horizontal="center"/>
      <protection hidden="1"/>
    </xf>
    <xf numFmtId="0" fontId="0" fillId="0" borderId="86" xfId="0" applyBorder="1" applyAlignment="1" applyProtection="1">
      <alignment horizontal="center"/>
      <protection hidden="1"/>
    </xf>
    <xf numFmtId="171" fontId="0" fillId="0" borderId="37" xfId="0" applyNumberFormat="1" applyBorder="1" applyAlignment="1" applyProtection="1">
      <alignment horizontal="center"/>
      <protection hidden="1"/>
    </xf>
    <xf numFmtId="165" fontId="0" fillId="0" borderId="45" xfId="0" applyNumberFormat="1" applyBorder="1" applyAlignment="1" applyProtection="1">
      <alignment horizontal="center"/>
      <protection hidden="1"/>
    </xf>
    <xf numFmtId="0" fontId="53" fillId="21" borderId="23" xfId="0" applyFont="1" applyFill="1" applyBorder="1" applyProtection="1">
      <protection hidden="1"/>
    </xf>
    <xf numFmtId="0" fontId="53" fillId="21" borderId="24" xfId="0" applyFont="1" applyFill="1" applyBorder="1" applyProtection="1">
      <protection hidden="1"/>
    </xf>
    <xf numFmtId="0" fontId="0" fillId="21" borderId="23" xfId="0" applyFill="1" applyBorder="1" applyProtection="1">
      <protection hidden="1"/>
    </xf>
    <xf numFmtId="0" fontId="0" fillId="21" borderId="24" xfId="0" applyFill="1" applyBorder="1" applyProtection="1">
      <protection hidden="1"/>
    </xf>
    <xf numFmtId="14" fontId="0" fillId="21" borderId="24" xfId="0" applyNumberFormat="1" applyFill="1" applyBorder="1" applyAlignment="1" applyProtection="1">
      <alignment horizontal="center"/>
      <protection hidden="1"/>
    </xf>
    <xf numFmtId="14" fontId="11" fillId="0" borderId="0" xfId="0" applyNumberFormat="1" applyFont="1" applyAlignment="1">
      <alignment horizontal="center" vertical="center"/>
    </xf>
    <xf numFmtId="0" fontId="1" fillId="18" borderId="0" xfId="0" applyFont="1" applyFill="1" applyAlignment="1">
      <alignment horizontal="center"/>
    </xf>
    <xf numFmtId="0" fontId="47" fillId="0" borderId="0" xfId="0" applyFont="1" applyAlignment="1">
      <alignment horizontal="center"/>
    </xf>
    <xf numFmtId="0" fontId="16" fillId="18" borderId="22" xfId="0" applyFont="1" applyFill="1" applyBorder="1" applyAlignment="1">
      <alignment horizontal="center" wrapText="1"/>
    </xf>
    <xf numFmtId="0" fontId="16" fillId="18" borderId="23" xfId="0" applyFont="1" applyFill="1" applyBorder="1" applyAlignment="1">
      <alignment horizontal="center" wrapText="1"/>
    </xf>
    <xf numFmtId="166" fontId="0" fillId="0" borderId="91" xfId="0" applyNumberFormat="1" applyBorder="1" applyAlignment="1">
      <alignment horizontal="center"/>
    </xf>
    <xf numFmtId="0" fontId="0" fillId="2" borderId="79" xfId="0" applyFill="1" applyBorder="1"/>
    <xf numFmtId="0" fontId="1" fillId="0" borderId="65" xfId="0" applyFont="1" applyBorder="1" applyAlignment="1" applyProtection="1">
      <alignment horizontal="center"/>
      <protection locked="0"/>
    </xf>
    <xf numFmtId="0" fontId="1" fillId="0" borderId="66" xfId="0" applyFont="1" applyBorder="1" applyAlignment="1" applyProtection="1">
      <alignment horizontal="center"/>
      <protection locked="0"/>
    </xf>
    <xf numFmtId="0" fontId="1" fillId="0" borderId="67" xfId="0" applyFont="1" applyBorder="1" applyAlignment="1" applyProtection="1">
      <alignment horizontal="center"/>
      <protection locked="0"/>
    </xf>
    <xf numFmtId="0" fontId="1" fillId="0" borderId="68" xfId="0" applyFont="1" applyBorder="1" applyAlignment="1" applyProtection="1">
      <alignment horizontal="center"/>
      <protection locked="0"/>
    </xf>
    <xf numFmtId="165" fontId="0" fillId="3" borderId="24" xfId="0" applyNumberFormat="1" applyFill="1" applyBorder="1" applyAlignment="1">
      <alignment horizontal="center"/>
    </xf>
    <xf numFmtId="0" fontId="0" fillId="0" borderId="92" xfId="0" applyBorder="1" applyAlignment="1" applyProtection="1">
      <alignment horizontal="center"/>
      <protection locked="0"/>
    </xf>
    <xf numFmtId="165" fontId="0" fillId="0" borderId="43" xfId="0" applyNumberFormat="1" applyBorder="1" applyAlignment="1" applyProtection="1">
      <alignment horizontal="center"/>
      <protection locked="0"/>
    </xf>
    <xf numFmtId="0" fontId="15" fillId="0" borderId="0" xfId="0" applyFont="1" applyProtection="1">
      <protection locked="0" hidden="1"/>
    </xf>
    <xf numFmtId="0" fontId="1" fillId="0" borderId="0" xfId="0" applyFont="1"/>
    <xf numFmtId="0" fontId="1" fillId="5" borderId="40" xfId="0" applyFont="1" applyFill="1" applyBorder="1" applyAlignment="1" applyProtection="1">
      <alignment horizontal="center" vertical="center"/>
      <protection locked="0" hidden="1"/>
    </xf>
    <xf numFmtId="165" fontId="15" fillId="19" borderId="0" xfId="0" applyNumberFormat="1" applyFont="1" applyFill="1" applyAlignment="1" applyProtection="1">
      <alignment horizontal="center"/>
      <protection locked="0" hidden="1"/>
    </xf>
    <xf numFmtId="0" fontId="1" fillId="20" borderId="0" xfId="0" applyFont="1" applyFill="1" applyAlignment="1" applyProtection="1">
      <alignment horizontal="center" vertical="center"/>
      <protection locked="0" hidden="1"/>
    </xf>
    <xf numFmtId="170" fontId="1" fillId="4" borderId="35" xfId="0" applyNumberFormat="1" applyFont="1" applyFill="1" applyBorder="1" applyAlignment="1" applyProtection="1">
      <alignment horizontal="center"/>
      <protection locked="0"/>
    </xf>
    <xf numFmtId="0" fontId="15" fillId="20" borderId="0" xfId="0" applyFont="1" applyFill="1" applyAlignment="1" applyProtection="1">
      <alignment horizontal="center"/>
      <protection locked="0" hidden="1"/>
    </xf>
    <xf numFmtId="170" fontId="1" fillId="4" borderId="20" xfId="0" applyNumberFormat="1" applyFont="1" applyFill="1" applyBorder="1" applyAlignment="1" applyProtection="1">
      <alignment horizontal="center"/>
      <protection locked="0"/>
    </xf>
    <xf numFmtId="1" fontId="15" fillId="0" borderId="0" xfId="0" applyNumberFormat="1" applyFont="1" applyAlignment="1" applyProtection="1">
      <alignment horizontal="center"/>
      <protection locked="0" hidden="1"/>
    </xf>
    <xf numFmtId="165" fontId="1" fillId="19" borderId="3" xfId="0" applyNumberFormat="1" applyFont="1" applyFill="1" applyBorder="1" applyAlignment="1" applyProtection="1">
      <alignment horizontal="center"/>
      <protection locked="0" hidden="1"/>
    </xf>
    <xf numFmtId="165" fontId="1" fillId="18" borderId="0" xfId="0" applyNumberFormat="1" applyFont="1" applyFill="1" applyAlignment="1" applyProtection="1">
      <alignment horizontal="center"/>
      <protection locked="0" hidden="1"/>
    </xf>
    <xf numFmtId="0" fontId="15" fillId="18" borderId="0" xfId="0" applyFont="1" applyFill="1" applyAlignment="1" applyProtection="1">
      <alignment horizontal="center"/>
      <protection locked="0" hidden="1"/>
    </xf>
    <xf numFmtId="14" fontId="15" fillId="0" borderId="0" xfId="0" applyNumberFormat="1" applyFont="1" applyAlignment="1" applyProtection="1">
      <alignment horizontal="center"/>
      <protection locked="0" hidden="1"/>
    </xf>
    <xf numFmtId="0" fontId="15" fillId="3" borderId="13" xfId="0" applyFont="1" applyFill="1" applyBorder="1" applyAlignment="1" applyProtection="1">
      <alignment horizontal="center"/>
      <protection locked="0" hidden="1"/>
    </xf>
    <xf numFmtId="0" fontId="17" fillId="18" borderId="0" xfId="0" applyFont="1" applyFill="1" applyAlignment="1" applyProtection="1">
      <alignment horizontal="center"/>
      <protection locked="0" hidden="1"/>
    </xf>
    <xf numFmtId="169" fontId="1" fillId="12" borderId="37" xfId="0" applyNumberFormat="1" applyFont="1" applyFill="1" applyBorder="1" applyAlignment="1">
      <alignment horizontal="center" wrapText="1"/>
    </xf>
    <xf numFmtId="169" fontId="22" fillId="0" borderId="13" xfId="0" applyNumberFormat="1" applyFont="1" applyBorder="1" applyAlignment="1">
      <alignment horizontal="center" wrapText="1"/>
    </xf>
    <xf numFmtId="171" fontId="15" fillId="0" borderId="0" xfId="0" applyNumberFormat="1" applyFont="1" applyAlignment="1" applyProtection="1">
      <alignment horizontal="center"/>
      <protection locked="0" hidden="1"/>
    </xf>
    <xf numFmtId="0" fontId="15" fillId="0" borderId="20" xfId="0" applyFont="1" applyBorder="1" applyAlignment="1" applyProtection="1">
      <alignment horizontal="center"/>
      <protection locked="0"/>
    </xf>
    <xf numFmtId="0" fontId="15" fillId="0" borderId="0" xfId="0" applyFont="1" applyAlignment="1" applyProtection="1">
      <alignment horizontal="center"/>
      <protection locked="0"/>
    </xf>
    <xf numFmtId="169" fontId="22" fillId="0" borderId="24" xfId="0" applyNumberFormat="1" applyFont="1" applyBorder="1" applyAlignment="1">
      <alignment horizontal="center" wrapText="1"/>
    </xf>
    <xf numFmtId="0" fontId="15" fillId="18" borderId="0" xfId="0" applyFont="1" applyFill="1" applyAlignment="1">
      <alignment horizontal="center"/>
    </xf>
    <xf numFmtId="169" fontId="22" fillId="18" borderId="0" xfId="0" applyNumberFormat="1" applyFont="1" applyFill="1" applyAlignment="1">
      <alignment horizontal="center" wrapText="1"/>
    </xf>
    <xf numFmtId="166" fontId="1" fillId="18" borderId="0" xfId="0" applyNumberFormat="1" applyFont="1" applyFill="1" applyAlignment="1">
      <alignment horizontal="center"/>
    </xf>
    <xf numFmtId="0" fontId="15" fillId="2" borderId="58" xfId="0" applyFont="1" applyFill="1" applyBorder="1" applyAlignment="1" applyProtection="1">
      <alignment horizontal="left" vertical="center" wrapText="1"/>
      <protection hidden="1"/>
    </xf>
    <xf numFmtId="0" fontId="15" fillId="2" borderId="61" xfId="0" applyFont="1" applyFill="1" applyBorder="1" applyAlignment="1" applyProtection="1">
      <alignment horizontal="left" vertical="center" wrapText="1"/>
      <protection hidden="1"/>
    </xf>
    <xf numFmtId="164" fontId="15" fillId="2" borderId="59" xfId="0" applyNumberFormat="1" applyFont="1" applyFill="1" applyBorder="1" applyAlignment="1" applyProtection="1">
      <alignment horizontal="center" vertical="center" wrapText="1"/>
      <protection hidden="1"/>
    </xf>
    <xf numFmtId="0" fontId="15" fillId="14" borderId="59" xfId="0" applyFont="1" applyFill="1" applyBorder="1" applyAlignment="1" applyProtection="1">
      <alignment horizontal="left" vertical="center" wrapText="1"/>
      <protection hidden="1"/>
    </xf>
    <xf numFmtId="164" fontId="15" fillId="14" borderId="21" xfId="0" applyNumberFormat="1" applyFont="1" applyFill="1" applyBorder="1" applyAlignment="1" applyProtection="1">
      <alignment horizontal="center" vertical="center" wrapText="1"/>
      <protection hidden="1"/>
    </xf>
    <xf numFmtId="0" fontId="15" fillId="14" borderId="21" xfId="0" applyFont="1" applyFill="1" applyBorder="1" applyAlignment="1" applyProtection="1">
      <alignment horizontal="center" vertical="center"/>
      <protection hidden="1"/>
    </xf>
    <xf numFmtId="0" fontId="17" fillId="0" borderId="0" xfId="0" applyFont="1" applyProtection="1">
      <protection hidden="1"/>
    </xf>
    <xf numFmtId="0" fontId="17" fillId="0" borderId="0" xfId="0" applyFont="1" applyAlignment="1" applyProtection="1">
      <alignment horizontal="left"/>
      <protection hidden="1"/>
    </xf>
    <xf numFmtId="0" fontId="15" fillId="0" borderId="0" xfId="0" applyFont="1" applyAlignment="1" applyProtection="1">
      <alignment horizontal="center"/>
      <protection hidden="1"/>
    </xf>
    <xf numFmtId="0" fontId="15" fillId="13" borderId="59" xfId="0" applyFont="1" applyFill="1" applyBorder="1" applyAlignment="1" applyProtection="1">
      <alignment horizontal="left" vertical="center" wrapText="1"/>
      <protection hidden="1"/>
    </xf>
    <xf numFmtId="164" fontId="15" fillId="13" borderId="21" xfId="0" applyNumberFormat="1" applyFont="1" applyFill="1" applyBorder="1" applyAlignment="1" applyProtection="1">
      <alignment horizontal="center" vertical="center" wrapText="1"/>
      <protection hidden="1"/>
    </xf>
    <xf numFmtId="0" fontId="15" fillId="13" borderId="21" xfId="0" applyFont="1" applyFill="1" applyBorder="1" applyAlignment="1" applyProtection="1">
      <alignment horizontal="center" vertical="center"/>
      <protection hidden="1"/>
    </xf>
    <xf numFmtId="0" fontId="15" fillId="0" borderId="0" xfId="0" applyFont="1"/>
    <xf numFmtId="170" fontId="1" fillId="4" borderId="45" xfId="0" applyNumberFormat="1" applyFont="1" applyFill="1" applyBorder="1" applyAlignment="1" applyProtection="1">
      <alignment horizontal="center"/>
      <protection locked="0"/>
    </xf>
    <xf numFmtId="1" fontId="15" fillId="0" borderId="0" xfId="0" applyNumberFormat="1" applyFont="1" applyAlignment="1">
      <alignment horizontal="center"/>
    </xf>
    <xf numFmtId="0" fontId="15" fillId="3" borderId="13" xfId="0" applyFont="1" applyFill="1" applyBorder="1" applyAlignment="1" applyProtection="1">
      <alignment horizontal="center"/>
      <protection hidden="1"/>
    </xf>
    <xf numFmtId="0" fontId="17" fillId="0" borderId="0" xfId="0" applyFont="1" applyAlignment="1">
      <alignment horizontal="center"/>
    </xf>
    <xf numFmtId="171" fontId="15" fillId="0" borderId="0" xfId="0" applyNumberFormat="1" applyFont="1" applyAlignment="1">
      <alignment horizontal="center"/>
    </xf>
    <xf numFmtId="165" fontId="15" fillId="0" borderId="0" xfId="0" applyNumberFormat="1" applyFont="1" applyAlignment="1" applyProtection="1">
      <alignment horizontal="center"/>
      <protection hidden="1"/>
    </xf>
    <xf numFmtId="0" fontId="31" fillId="17" borderId="76" xfId="0" applyFont="1" applyFill="1" applyBorder="1" applyAlignment="1">
      <alignment horizontal="center" vertical="center" wrapText="1"/>
    </xf>
    <xf numFmtId="0" fontId="31" fillId="17" borderId="74" xfId="0" applyFont="1" applyFill="1" applyBorder="1" applyAlignment="1">
      <alignment horizontal="center" vertical="center" wrapText="1"/>
    </xf>
    <xf numFmtId="0" fontId="31" fillId="17" borderId="75" xfId="0" applyFont="1" applyFill="1" applyBorder="1" applyAlignment="1">
      <alignment horizontal="center" vertical="center" wrapText="1"/>
    </xf>
    <xf numFmtId="0" fontId="31" fillId="17" borderId="55" xfId="0" applyFont="1" applyFill="1" applyBorder="1" applyAlignment="1">
      <alignment horizontal="center" vertical="center" wrapText="1"/>
    </xf>
    <xf numFmtId="0" fontId="31" fillId="17" borderId="53" xfId="0" applyFont="1" applyFill="1" applyBorder="1" applyAlignment="1">
      <alignment horizontal="center" vertical="center" wrapText="1"/>
    </xf>
    <xf numFmtId="0" fontId="31" fillId="17" borderId="42" xfId="0" applyFont="1" applyFill="1" applyBorder="1" applyAlignment="1">
      <alignment horizontal="center" vertical="center" wrapText="1"/>
    </xf>
    <xf numFmtId="0" fontId="2" fillId="0" borderId="58" xfId="0" applyFont="1" applyBorder="1" applyAlignment="1">
      <alignment horizontal="center" vertical="center" wrapText="1"/>
    </xf>
    <xf numFmtId="0" fontId="0" fillId="0" borderId="61" xfId="0" applyBorder="1" applyAlignment="1">
      <alignment horizontal="center" vertical="center" wrapText="1"/>
    </xf>
    <xf numFmtId="0" fontId="26" fillId="0" borderId="0" xfId="0" applyFont="1" applyAlignment="1">
      <alignment vertical="center"/>
    </xf>
    <xf numFmtId="0" fontId="27" fillId="0" borderId="0" xfId="0" applyFont="1" applyAlignment="1">
      <alignment vertical="center"/>
    </xf>
    <xf numFmtId="0" fontId="2" fillId="0" borderId="58" xfId="0" applyFont="1"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17" fillId="4" borderId="13" xfId="0" applyFont="1" applyFill="1" applyBorder="1" applyAlignment="1" applyProtection="1">
      <alignment horizontal="center" vertical="center" wrapText="1"/>
      <protection locked="0"/>
    </xf>
    <xf numFmtId="0" fontId="17" fillId="0" borderId="13" xfId="0" applyFont="1" applyBorder="1" applyAlignment="1">
      <alignment horizontal="center" vertical="center" wrapText="1"/>
    </xf>
    <xf numFmtId="0" fontId="40" fillId="0" borderId="17" xfId="0" applyFont="1" applyBorder="1" applyAlignment="1" applyProtection="1">
      <alignment horizontal="center" vertical="center" wrapText="1"/>
      <protection locked="0" hidden="1"/>
    </xf>
    <xf numFmtId="0" fontId="42" fillId="0" borderId="18" xfId="0" applyFont="1" applyBorder="1" applyAlignment="1" applyProtection="1">
      <alignment horizontal="center" vertical="center" wrapText="1"/>
      <protection locked="0" hidden="1"/>
    </xf>
    <xf numFmtId="0" fontId="42" fillId="0" borderId="14" xfId="0" applyFont="1" applyBorder="1" applyAlignment="1" applyProtection="1">
      <alignment horizontal="center" vertical="center" wrapText="1"/>
      <protection locked="0" hidden="1"/>
    </xf>
    <xf numFmtId="0" fontId="28" fillId="2" borderId="81" xfId="0" applyFont="1" applyFill="1" applyBorder="1" applyAlignment="1" applyProtection="1">
      <alignment horizontal="center" wrapText="1"/>
      <protection locked="0" hidden="1"/>
    </xf>
    <xf numFmtId="0" fontId="39" fillId="3" borderId="36" xfId="0" applyFont="1" applyFill="1" applyBorder="1" applyAlignment="1">
      <alignment horizontal="center" vertical="center"/>
    </xf>
    <xf numFmtId="0" fontId="39" fillId="3" borderId="37" xfId="0" applyFont="1" applyFill="1" applyBorder="1" applyAlignment="1">
      <alignment horizontal="center" vertical="center"/>
    </xf>
    <xf numFmtId="0" fontId="39" fillId="3" borderId="45" xfId="0" applyFont="1" applyFill="1" applyBorder="1" applyAlignment="1">
      <alignment horizontal="center" vertical="center"/>
    </xf>
    <xf numFmtId="0" fontId="26" fillId="4" borderId="58" xfId="0" applyFont="1" applyFill="1" applyBorder="1" applyAlignment="1" applyProtection="1">
      <alignment vertical="center" wrapText="1"/>
      <protection locked="0" hidden="1"/>
    </xf>
    <xf numFmtId="0" fontId="26" fillId="4" borderId="61" xfId="0" applyFont="1" applyFill="1" applyBorder="1" applyAlignment="1" applyProtection="1">
      <alignment vertical="center" wrapText="1"/>
      <protection locked="0" hidden="1"/>
    </xf>
    <xf numFmtId="0" fontId="27" fillId="0" borderId="59" xfId="0" applyFont="1" applyBorder="1" applyAlignment="1" applyProtection="1">
      <alignment vertical="center" wrapText="1"/>
      <protection locked="0" hidden="1"/>
    </xf>
    <xf numFmtId="0" fontId="26" fillId="10" borderId="58" xfId="0" applyFont="1" applyFill="1" applyBorder="1" applyAlignment="1" applyProtection="1">
      <alignment vertical="center" wrapText="1"/>
      <protection locked="0" hidden="1"/>
    </xf>
    <xf numFmtId="0" fontId="26" fillId="10" borderId="61" xfId="0" applyFont="1" applyFill="1" applyBorder="1" applyAlignment="1" applyProtection="1">
      <alignment vertical="center" wrapText="1"/>
      <protection locked="0" hidden="1"/>
    </xf>
    <xf numFmtId="0" fontId="26" fillId="0" borderId="58" xfId="0" applyFont="1" applyBorder="1" applyAlignment="1">
      <alignment horizontal="center" vertical="center"/>
    </xf>
    <xf numFmtId="0" fontId="26" fillId="0" borderId="61" xfId="0" applyFont="1" applyBorder="1" applyAlignment="1">
      <alignment horizontal="center" vertical="center"/>
    </xf>
    <xf numFmtId="0" fontId="26" fillId="0" borderId="59" xfId="0" applyFont="1" applyBorder="1" applyAlignment="1">
      <alignment horizontal="center" vertical="center"/>
    </xf>
    <xf numFmtId="0" fontId="12" fillId="3" borderId="58" xfId="0" applyFont="1" applyFill="1"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0" fontId="25" fillId="3" borderId="76" xfId="0" applyFont="1" applyFill="1" applyBorder="1" applyAlignment="1">
      <alignment horizontal="center" vertical="center"/>
    </xf>
    <xf numFmtId="0" fontId="0" fillId="0" borderId="74" xfId="0" applyBorder="1" applyAlignment="1">
      <alignment vertical="center"/>
    </xf>
    <xf numFmtId="0" fontId="0" fillId="0" borderId="75" xfId="0" applyBorder="1" applyAlignment="1">
      <alignment vertical="center"/>
    </xf>
    <xf numFmtId="14" fontId="11" fillId="0" borderId="0" xfId="0" applyNumberFormat="1" applyFont="1" applyAlignment="1">
      <alignment horizontal="center" vertical="center"/>
    </xf>
    <xf numFmtId="0" fontId="0" fillId="0" borderId="0" xfId="0" applyAlignment="1">
      <alignment horizontal="center" vertical="center"/>
    </xf>
    <xf numFmtId="14" fontId="17" fillId="4" borderId="13" xfId="0" applyNumberFormat="1" applyFont="1" applyFill="1" applyBorder="1" applyAlignment="1" applyProtection="1">
      <alignment horizontal="center" vertical="center" wrapText="1"/>
      <protection locked="0"/>
    </xf>
    <xf numFmtId="14" fontId="17" fillId="0" borderId="13" xfId="0" applyNumberFormat="1" applyFont="1" applyBorder="1" applyAlignment="1" applyProtection="1">
      <alignment horizontal="center" vertical="center" wrapText="1"/>
      <protection locked="0"/>
    </xf>
    <xf numFmtId="0" fontId="15" fillId="0" borderId="0" xfId="0" applyFont="1" applyAlignment="1" applyProtection="1">
      <alignment horizontal="center" vertical="center" wrapText="1"/>
      <protection locked="0" hidden="1"/>
    </xf>
    <xf numFmtId="0" fontId="0" fillId="0" borderId="0" xfId="0" applyAlignment="1" applyProtection="1">
      <alignment horizontal="center"/>
      <protection locked="0" hidden="1"/>
    </xf>
    <xf numFmtId="165"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165" fontId="0" fillId="20" borderId="0" xfId="0" applyNumberFormat="1" applyFill="1" applyAlignment="1" applyProtection="1">
      <alignment horizontal="center"/>
      <protection locked="0" hidden="1"/>
    </xf>
    <xf numFmtId="0" fontId="0" fillId="20" borderId="0" xfId="0" applyFill="1" applyAlignment="1" applyProtection="1">
      <alignment horizontal="center"/>
      <protection locked="0" hidden="1"/>
    </xf>
    <xf numFmtId="166" fontId="2" fillId="0" borderId="0" xfId="0" applyNumberFormat="1" applyFont="1" applyAlignment="1">
      <alignment horizontal="center"/>
    </xf>
    <xf numFmtId="1" fontId="2" fillId="0" borderId="0" xfId="0" applyNumberFormat="1" applyFont="1" applyAlignment="1" applyProtection="1">
      <alignment horizontal="center" wrapText="1"/>
      <protection locked="0"/>
    </xf>
    <xf numFmtId="0" fontId="6" fillId="0" borderId="0" xfId="0" applyFont="1" applyAlignment="1">
      <alignment horizontal="center"/>
    </xf>
    <xf numFmtId="0" fontId="0" fillId="0" borderId="0" xfId="0"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13" fillId="0" borderId="82" xfId="0" applyFont="1" applyBorder="1" applyAlignment="1">
      <alignment horizontal="center"/>
    </xf>
    <xf numFmtId="0" fontId="13" fillId="0" borderId="83" xfId="0" applyFont="1" applyBorder="1" applyAlignment="1">
      <alignment horizontal="center"/>
    </xf>
    <xf numFmtId="0" fontId="21" fillId="3" borderId="37" xfId="0" applyFont="1" applyFill="1" applyBorder="1" applyAlignment="1">
      <alignment horizontal="center" vertical="center"/>
    </xf>
    <xf numFmtId="0" fontId="21" fillId="3" borderId="45" xfId="0" applyFont="1" applyFill="1" applyBorder="1" applyAlignment="1">
      <alignment horizontal="center" vertical="center"/>
    </xf>
    <xf numFmtId="0" fontId="21" fillId="7" borderId="13" xfId="0" applyFont="1" applyFill="1" applyBorder="1" applyAlignment="1">
      <alignment horizontal="center" vertical="center"/>
    </xf>
    <xf numFmtId="0" fontId="21" fillId="5" borderId="13" xfId="0" applyFont="1" applyFill="1" applyBorder="1" applyAlignment="1">
      <alignment horizontal="center" vertical="center"/>
    </xf>
    <xf numFmtId="0" fontId="21" fillId="6" borderId="13" xfId="0" applyFont="1" applyFill="1" applyBorder="1" applyAlignment="1">
      <alignment horizontal="center" vertical="center"/>
    </xf>
    <xf numFmtId="0" fontId="21" fillId="8" borderId="13" xfId="0" applyFont="1" applyFill="1" applyBorder="1" applyAlignment="1">
      <alignment horizontal="center" vertical="center"/>
    </xf>
    <xf numFmtId="0" fontId="21" fillId="9" borderId="13" xfId="0" applyFont="1" applyFill="1" applyBorder="1" applyAlignment="1">
      <alignment horizontal="center" vertical="center"/>
    </xf>
    <xf numFmtId="0" fontId="37" fillId="2" borderId="0" xfId="0" applyFont="1" applyFill="1" applyAlignment="1">
      <alignment horizontal="center" vertical="center" wrapText="1"/>
    </xf>
    <xf numFmtId="0" fontId="0" fillId="0" borderId="0" xfId="0" applyAlignment="1">
      <alignment wrapText="1"/>
    </xf>
    <xf numFmtId="0" fontId="15" fillId="0" borderId="76" xfId="0" applyFont="1" applyBorder="1" applyAlignment="1">
      <alignment horizontal="center" vertical="center" wrapText="1"/>
    </xf>
    <xf numFmtId="0" fontId="15" fillId="0" borderId="74"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42" xfId="0" applyFont="1" applyBorder="1" applyAlignment="1">
      <alignment horizontal="center" vertical="center" wrapText="1"/>
    </xf>
    <xf numFmtId="0" fontId="29" fillId="14" borderId="58" xfId="0" applyFont="1" applyFill="1" applyBorder="1" applyAlignment="1" applyProtection="1">
      <alignment horizontal="left" vertical="center" wrapText="1"/>
      <protection hidden="1"/>
    </xf>
    <xf numFmtId="0" fontId="0" fillId="0" borderId="61" xfId="0" applyBorder="1" applyAlignment="1">
      <alignment wrapText="1"/>
    </xf>
    <xf numFmtId="0" fontId="0" fillId="0" borderId="59" xfId="0" applyBorder="1" applyAlignment="1">
      <alignment wrapText="1"/>
    </xf>
    <xf numFmtId="0" fontId="0" fillId="0" borderId="0" xfId="0" applyAlignment="1" applyProtection="1">
      <alignment horizontal="center"/>
      <protection hidden="1"/>
    </xf>
    <xf numFmtId="0" fontId="34" fillId="2" borderId="58" xfId="0" applyFont="1" applyFill="1" applyBorder="1" applyAlignment="1" applyProtection="1">
      <alignment horizontal="center" vertical="center" wrapText="1"/>
      <protection hidden="1"/>
    </xf>
    <xf numFmtId="0" fontId="34" fillId="2" borderId="61" xfId="0" applyFont="1" applyFill="1" applyBorder="1" applyAlignment="1" applyProtection="1">
      <alignment horizontal="center" vertical="center" wrapText="1"/>
      <protection hidden="1"/>
    </xf>
    <xf numFmtId="0" fontId="0" fillId="2" borderId="59" xfId="0" applyFill="1" applyBorder="1" applyAlignment="1">
      <alignment horizontal="center" vertical="center" wrapText="1"/>
    </xf>
    <xf numFmtId="0" fontId="29" fillId="14" borderId="61" xfId="0" applyFont="1" applyFill="1" applyBorder="1" applyAlignment="1" applyProtection="1">
      <alignment horizontal="left" vertical="center" wrapText="1"/>
      <protection hidden="1"/>
    </xf>
    <xf numFmtId="0" fontId="29" fillId="14" borderId="59" xfId="0" applyFont="1" applyFill="1" applyBorder="1" applyAlignment="1" applyProtection="1">
      <alignment horizontal="left" vertical="center" wrapText="1"/>
      <protection hidden="1"/>
    </xf>
    <xf numFmtId="0" fontId="15" fillId="14" borderId="59" xfId="0" applyFont="1" applyFill="1" applyBorder="1" applyAlignment="1" applyProtection="1">
      <alignment horizontal="left" vertical="center" wrapText="1"/>
      <protection hidden="1"/>
    </xf>
    <xf numFmtId="0" fontId="29" fillId="13" borderId="58" xfId="0" applyFont="1" applyFill="1" applyBorder="1" applyAlignment="1" applyProtection="1">
      <alignment horizontal="left" vertical="center" wrapText="1"/>
      <protection hidden="1"/>
    </xf>
    <xf numFmtId="0" fontId="15" fillId="13" borderId="59" xfId="0" applyFont="1" applyFill="1" applyBorder="1" applyAlignment="1" applyProtection="1">
      <alignment horizontal="left" vertical="center" wrapText="1"/>
      <protection hidden="1"/>
    </xf>
    <xf numFmtId="0" fontId="0" fillId="13" borderId="61" xfId="0" applyFill="1" applyBorder="1" applyAlignment="1">
      <alignment wrapText="1"/>
    </xf>
    <xf numFmtId="0" fontId="0" fillId="13" borderId="59" xfId="0" applyFill="1" applyBorder="1" applyAlignment="1">
      <alignment wrapText="1"/>
    </xf>
    <xf numFmtId="0" fontId="29" fillId="13" borderId="61" xfId="0" applyFont="1" applyFill="1" applyBorder="1" applyAlignment="1" applyProtection="1">
      <alignment horizontal="left" vertical="center" wrapText="1"/>
      <protection hidden="1"/>
    </xf>
    <xf numFmtId="0" fontId="29" fillId="13" borderId="59" xfId="0" applyFont="1" applyFill="1" applyBorder="1" applyAlignment="1" applyProtection="1">
      <alignment horizontal="left" vertical="center" wrapText="1"/>
      <protection hidden="1"/>
    </xf>
    <xf numFmtId="0" fontId="28" fillId="2" borderId="81" xfId="0" applyFont="1" applyFill="1" applyBorder="1" applyAlignment="1">
      <alignment horizontal="center" wrapText="1"/>
    </xf>
    <xf numFmtId="0" fontId="44" fillId="0" borderId="17" xfId="0" applyFont="1" applyBorder="1" applyAlignment="1">
      <alignment horizontal="center" vertical="center" wrapText="1"/>
    </xf>
    <xf numFmtId="0" fontId="42" fillId="0" borderId="18" xfId="0" applyFont="1" applyBorder="1" applyAlignment="1">
      <alignment horizontal="center" vertical="center" wrapText="1"/>
    </xf>
    <xf numFmtId="0" fontId="42" fillId="0" borderId="14" xfId="0" applyFont="1" applyBorder="1" applyAlignment="1">
      <alignment horizontal="center" vertical="center" wrapText="1"/>
    </xf>
    <xf numFmtId="1" fontId="2" fillId="0" borderId="0" xfId="0" applyNumberFormat="1" applyFont="1" applyAlignment="1">
      <alignment horizontal="center" wrapText="1"/>
    </xf>
    <xf numFmtId="0" fontId="25" fillId="3" borderId="36" xfId="0" applyFont="1" applyFill="1" applyBorder="1" applyAlignment="1">
      <alignment horizontal="center" vertical="center"/>
    </xf>
    <xf numFmtId="0" fontId="0" fillId="0" borderId="37" xfId="0" applyBorder="1" applyAlignment="1">
      <alignment vertical="center"/>
    </xf>
    <xf numFmtId="0" fontId="0" fillId="0" borderId="45" xfId="0" applyBorder="1" applyAlignment="1">
      <alignment vertical="center"/>
    </xf>
    <xf numFmtId="0" fontId="26" fillId="4" borderId="58" xfId="0" applyFont="1" applyFill="1" applyBorder="1" applyAlignment="1">
      <alignment vertical="center" wrapText="1"/>
    </xf>
    <xf numFmtId="0" fontId="27" fillId="0" borderId="59" xfId="0" applyFont="1" applyBorder="1" applyAlignment="1">
      <alignment vertical="center" wrapText="1"/>
    </xf>
    <xf numFmtId="0" fontId="26" fillId="10" borderId="58" xfId="0" applyFont="1" applyFill="1" applyBorder="1" applyAlignment="1">
      <alignment vertical="center" wrapText="1"/>
    </xf>
    <xf numFmtId="0" fontId="2" fillId="4" borderId="23" xfId="0" applyFont="1" applyFill="1" applyBorder="1" applyAlignment="1" applyProtection="1">
      <alignment horizontal="center" vertical="center" wrapText="1"/>
      <protection locked="0"/>
    </xf>
    <xf numFmtId="0" fontId="2" fillId="0" borderId="24" xfId="0" applyFont="1" applyBorder="1" applyAlignment="1">
      <alignment horizontal="center" vertical="center" wrapText="1"/>
    </xf>
    <xf numFmtId="14" fontId="1" fillId="4" borderId="24" xfId="0" applyNumberFormat="1" applyFont="1" applyFill="1" applyBorder="1" applyAlignment="1" applyProtection="1">
      <alignment horizontal="center" vertical="center" wrapText="1"/>
      <protection locked="0"/>
    </xf>
    <xf numFmtId="0" fontId="1" fillId="0" borderId="43" xfId="0" applyFont="1" applyBorder="1" applyAlignment="1" applyProtection="1">
      <alignment horizontal="center" vertical="center" wrapText="1"/>
      <protection locked="0"/>
    </xf>
    <xf numFmtId="0" fontId="2" fillId="0" borderId="38" xfId="0" applyFont="1" applyBorder="1" applyAlignment="1">
      <alignment horizontal="center"/>
    </xf>
    <xf numFmtId="0" fontId="2" fillId="0" borderId="84" xfId="0" applyFont="1" applyBorder="1" applyAlignment="1">
      <alignment horizontal="center"/>
    </xf>
    <xf numFmtId="0" fontId="2" fillId="0" borderId="62" xfId="0" applyFont="1" applyBorder="1" applyAlignment="1">
      <alignment horizontal="center"/>
    </xf>
    <xf numFmtId="0" fontId="0" fillId="0" borderId="0" xfId="0" applyAlignment="1" applyProtection="1">
      <alignment vertical="center" wrapText="1"/>
      <protection hidden="1"/>
    </xf>
    <xf numFmtId="0" fontId="43" fillId="4" borderId="85" xfId="0" applyFont="1" applyFill="1" applyBorder="1" applyAlignment="1">
      <alignment horizontal="center" vertical="center"/>
    </xf>
    <xf numFmtId="0" fontId="42" fillId="4" borderId="86" xfId="0" applyFont="1" applyFill="1" applyBorder="1" applyAlignment="1">
      <alignment horizontal="center" vertical="center"/>
    </xf>
    <xf numFmtId="0" fontId="43" fillId="15" borderId="85" xfId="0" applyFont="1" applyFill="1" applyBorder="1" applyAlignment="1">
      <alignment horizontal="center" vertical="top"/>
    </xf>
    <xf numFmtId="0" fontId="43" fillId="15" borderId="86" xfId="0" applyFont="1" applyFill="1" applyBorder="1" applyAlignment="1">
      <alignment horizontal="center" vertical="top"/>
    </xf>
    <xf numFmtId="0" fontId="4" fillId="0" borderId="13" xfId="0" applyFont="1" applyBorder="1" applyAlignment="1">
      <alignment horizontal="center" wrapText="1"/>
    </xf>
    <xf numFmtId="0" fontId="4" fillId="0" borderId="17" xfId="0" applyFont="1" applyBorder="1" applyAlignment="1">
      <alignment horizontal="center" wrapText="1"/>
    </xf>
    <xf numFmtId="0" fontId="4" fillId="0" borderId="14" xfId="0" applyFont="1" applyBorder="1" applyAlignment="1">
      <alignment horizontal="center" wrapText="1"/>
    </xf>
    <xf numFmtId="172" fontId="4" fillId="0" borderId="17" xfId="0" applyNumberFormat="1" applyFont="1" applyBorder="1" applyAlignment="1">
      <alignment horizontal="center" wrapText="1"/>
    </xf>
    <xf numFmtId="172" fontId="4" fillId="0" borderId="14" xfId="0" applyNumberFormat="1" applyFont="1" applyBorder="1" applyAlignment="1">
      <alignment horizontal="center" wrapText="1"/>
    </xf>
    <xf numFmtId="0" fontId="4" fillId="0" borderId="13" xfId="0" applyFont="1" applyBorder="1" applyAlignment="1">
      <alignment horizontal="center" vertical="center" wrapText="1"/>
    </xf>
    <xf numFmtId="0" fontId="0" fillId="0" borderId="13" xfId="0" applyBorder="1" applyAlignment="1">
      <alignment horizontal="center" vertical="center" wrapText="1"/>
    </xf>
    <xf numFmtId="0" fontId="30" fillId="3" borderId="76" xfId="0" applyFont="1" applyFill="1" applyBorder="1" applyAlignment="1" applyProtection="1">
      <alignment horizontal="center" vertical="center" wrapText="1"/>
      <protection hidden="1"/>
    </xf>
    <xf numFmtId="0" fontId="30" fillId="3" borderId="74" xfId="0" applyFont="1" applyFill="1" applyBorder="1" applyAlignment="1" applyProtection="1">
      <alignment horizontal="center" vertical="center" wrapText="1"/>
      <protection hidden="1"/>
    </xf>
    <xf numFmtId="0" fontId="30" fillId="3" borderId="75" xfId="0" applyFont="1" applyFill="1" applyBorder="1" applyAlignment="1" applyProtection="1">
      <alignment horizontal="center" vertical="center" wrapText="1"/>
      <protection hidden="1"/>
    </xf>
    <xf numFmtId="0" fontId="1" fillId="0" borderId="22" xfId="0" applyFont="1" applyBorder="1" applyAlignment="1" applyProtection="1">
      <alignment wrapText="1"/>
      <protection hidden="1"/>
    </xf>
    <xf numFmtId="0" fontId="0" fillId="0" borderId="13" xfId="0" applyBorder="1" applyAlignment="1" applyProtection="1">
      <alignment wrapText="1"/>
      <protection hidden="1"/>
    </xf>
    <xf numFmtId="0" fontId="0" fillId="0" borderId="36" xfId="0" applyBorder="1" applyAlignment="1" applyProtection="1">
      <alignment wrapText="1"/>
      <protection hidden="1"/>
    </xf>
    <xf numFmtId="0" fontId="0" fillId="0" borderId="37" xfId="0" applyBorder="1" applyAlignment="1" applyProtection="1">
      <alignment wrapText="1"/>
      <protection hidden="1"/>
    </xf>
    <xf numFmtId="0" fontId="30" fillId="3" borderId="55" xfId="0" applyFont="1" applyFill="1" applyBorder="1" applyAlignment="1" applyProtection="1">
      <alignment horizontal="center" vertical="center" wrapText="1"/>
      <protection hidden="1"/>
    </xf>
    <xf numFmtId="0" fontId="1" fillId="0" borderId="36" xfId="0" applyFont="1" applyBorder="1" applyAlignment="1" applyProtection="1">
      <alignment wrapText="1"/>
      <protection hidden="1"/>
    </xf>
    <xf numFmtId="0" fontId="0" fillId="0" borderId="22" xfId="0" applyBorder="1" applyAlignment="1" applyProtection="1">
      <alignment wrapText="1"/>
      <protection hidden="1"/>
    </xf>
    <xf numFmtId="0" fontId="0" fillId="0" borderId="23" xfId="0" applyBorder="1" applyAlignment="1" applyProtection="1">
      <alignment wrapText="1"/>
      <protection hidden="1"/>
    </xf>
    <xf numFmtId="0" fontId="0" fillId="0" borderId="24" xfId="0" applyBorder="1" applyAlignment="1" applyProtection="1">
      <alignment wrapText="1"/>
      <protection hidden="1"/>
    </xf>
    <xf numFmtId="0" fontId="30" fillId="3" borderId="53" xfId="0" applyFont="1" applyFill="1" applyBorder="1" applyAlignment="1" applyProtection="1">
      <alignment horizontal="center" vertical="center" wrapText="1"/>
      <protection hidden="1"/>
    </xf>
    <xf numFmtId="0" fontId="30" fillId="3" borderId="42" xfId="0" applyFont="1" applyFill="1" applyBorder="1" applyAlignment="1" applyProtection="1">
      <alignment horizontal="center" vertical="center" wrapText="1"/>
      <protection hidden="1"/>
    </xf>
    <xf numFmtId="0" fontId="2" fillId="0" borderId="76" xfId="0" applyFont="1" applyBorder="1" applyAlignment="1" applyProtection="1">
      <alignment horizontal="center" vertical="center" wrapText="1"/>
      <protection hidden="1"/>
    </xf>
    <xf numFmtId="0" fontId="0" fillId="0" borderId="74" xfId="0" applyBorder="1" applyAlignment="1">
      <alignment horizontal="center" vertical="center" wrapText="1"/>
    </xf>
    <xf numFmtId="0" fontId="0" fillId="0" borderId="75" xfId="0" applyBorder="1" applyAlignment="1">
      <alignment horizontal="center" vertical="center" wrapText="1"/>
    </xf>
    <xf numFmtId="0" fontId="0" fillId="0" borderId="54" xfId="0" applyBorder="1" applyAlignment="1">
      <alignment horizontal="center" vertical="center" wrapText="1"/>
    </xf>
    <xf numFmtId="0" fontId="0" fillId="0" borderId="0" xfId="0" applyAlignment="1">
      <alignment horizontal="center" vertical="center" wrapText="1"/>
    </xf>
    <xf numFmtId="0" fontId="0" fillId="0" borderId="41"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42" xfId="0"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2" fillId="0" borderId="0" xfId="0" applyFont="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15"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horizontal="center" vertical="center"/>
    </xf>
    <xf numFmtId="0" fontId="15" fillId="0" borderId="0" xfId="0" applyFont="1" applyAlignment="1">
      <alignment horizontal="center" vertical="center"/>
    </xf>
    <xf numFmtId="0" fontId="4" fillId="0" borderId="0" xfId="0" applyFont="1" applyAlignment="1">
      <alignment horizontal="center"/>
    </xf>
    <xf numFmtId="0" fontId="15" fillId="0" borderId="16" xfId="0" applyFont="1" applyBorder="1" applyAlignment="1">
      <alignment horizontal="center" vertical="center" wrapText="1"/>
    </xf>
    <xf numFmtId="0" fontId="17" fillId="0" borderId="16" xfId="0" applyFont="1" applyBorder="1" applyAlignment="1">
      <alignment horizontal="center" vertical="center"/>
    </xf>
    <xf numFmtId="0" fontId="17" fillId="0" borderId="64" xfId="0" applyFont="1" applyBorder="1" applyAlignment="1">
      <alignment horizontal="center" vertical="center"/>
    </xf>
    <xf numFmtId="0" fontId="17" fillId="0" borderId="0" xfId="0" applyFont="1" applyAlignment="1">
      <alignment horizontal="center" vertical="center"/>
    </xf>
    <xf numFmtId="0" fontId="15" fillId="0" borderId="13" xfId="0" applyFont="1" applyBorder="1" applyAlignment="1">
      <alignment horizontal="center" vertical="center"/>
    </xf>
    <xf numFmtId="0" fontId="15" fillId="0" borderId="17" xfId="0" applyFont="1" applyBorder="1" applyAlignment="1">
      <alignment horizontal="center" vertical="center"/>
    </xf>
    <xf numFmtId="0" fontId="15" fillId="0" borderId="13" xfId="0" applyFont="1" applyBorder="1" applyAlignment="1">
      <alignment horizontal="center" vertical="center" wrapText="1"/>
    </xf>
    <xf numFmtId="0" fontId="17" fillId="0" borderId="13" xfId="0" applyFont="1" applyBorder="1" applyAlignment="1">
      <alignment horizontal="center" vertical="center"/>
    </xf>
    <xf numFmtId="0" fontId="17" fillId="0" borderId="17" xfId="0" applyFont="1" applyBorder="1" applyAlignment="1">
      <alignment horizontal="center" vertical="center"/>
    </xf>
    <xf numFmtId="0" fontId="0" fillId="16" borderId="76" xfId="0" applyFill="1" applyBorder="1" applyAlignment="1" applyProtection="1">
      <protection hidden="1"/>
    </xf>
    <xf numFmtId="0" fontId="0" fillId="0" borderId="74" xfId="0" applyBorder="1" applyAlignment="1"/>
    <xf numFmtId="0" fontId="0" fillId="0" borderId="55" xfId="0" applyBorder="1" applyAlignment="1"/>
    <xf numFmtId="0" fontId="0" fillId="0" borderId="53" xfId="0" applyBorder="1" applyAlignment="1"/>
    <xf numFmtId="0" fontId="0" fillId="21" borderId="87" xfId="0" applyFill="1" applyBorder="1" applyAlignment="1" applyProtection="1">
      <protection hidden="1"/>
    </xf>
    <xf numFmtId="0" fontId="0" fillId="21" borderId="88" xfId="0" applyFill="1" applyBorder="1" applyAlignment="1"/>
    <xf numFmtId="0" fontId="0" fillId="21" borderId="89" xfId="0" applyFill="1" applyBorder="1" applyAlignment="1"/>
    <xf numFmtId="0" fontId="0" fillId="0" borderId="0" xfId="0" applyAlignment="1"/>
    <xf numFmtId="0" fontId="2" fillId="0" borderId="0" xfId="0" applyFont="1" applyAlignment="1"/>
    <xf numFmtId="0" fontId="17" fillId="0" borderId="0" xfId="0" applyFont="1" applyAlignment="1"/>
  </cellXfs>
  <cellStyles count="3">
    <cellStyle name="Comma" xfId="1" builtinId="3"/>
    <cellStyle name="Normal" xfId="0" builtinId="0"/>
    <cellStyle name="Percent" xfId="2" builtinId="5"/>
  </cellStyles>
  <dxfs count="14">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554009002581428"/>
          <c:y val="3.5483870967741936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4412339617834796E-2"/>
          <c:y val="0.18064544582510997"/>
          <c:w val="0.87600781880255318"/>
          <c:h val="0.68709785644193622"/>
        </c:manualLayout>
      </c:layout>
      <c:barChart>
        <c:barDir val="col"/>
        <c:grouping val="clustered"/>
        <c:varyColors val="0"/>
        <c:ser>
          <c:idx val="0"/>
          <c:order val="0"/>
          <c:tx>
            <c:v>Drinking days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Tracking'!$B$2:$S$2</c:f>
              <c:numCache>
                <c:formatCode>General</c:formatCode>
                <c:ptCount val="18"/>
                <c:pt idx="0" formatCode="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8733-1A40-8467-67CB97E61D90}"/>
            </c:ext>
          </c:extLst>
        </c:ser>
        <c:dLbls>
          <c:showLegendKey val="0"/>
          <c:showVal val="0"/>
          <c:showCatName val="0"/>
          <c:showSerName val="0"/>
          <c:showPercent val="0"/>
          <c:showBubbleSize val="0"/>
        </c:dLbls>
        <c:gapWidth val="150"/>
        <c:axId val="1292819952"/>
        <c:axId val="1"/>
      </c:barChart>
      <c:catAx>
        <c:axId val="129281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19952"/>
        <c:crosses val="autoZero"/>
        <c:crossBetween val="between"/>
        <c:majorUnit val="1"/>
        <c:minorUnit val="0.1"/>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800027447549444"/>
          <c:y val="3.5294426431990121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9.9200077500060546E-2"/>
          <c:y val="0.20882382930811882"/>
          <c:w val="0.83520065250050979"/>
          <c:h val="0.61764794584091487"/>
        </c:manualLayout>
      </c:layout>
      <c:barChart>
        <c:barDir val="col"/>
        <c:grouping val="clustered"/>
        <c:varyColors val="0"/>
        <c:ser>
          <c:idx val="0"/>
          <c:order val="0"/>
          <c:tx>
            <c:v>Drinks per drinking day</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Tracking'!$B$3:$S$3</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CA0A-684E-803F-E01A04ABD84B}"/>
            </c:ext>
          </c:extLst>
        </c:ser>
        <c:dLbls>
          <c:showLegendKey val="0"/>
          <c:showVal val="0"/>
          <c:showCatName val="0"/>
          <c:showSerName val="0"/>
          <c:showPercent val="0"/>
          <c:showBubbleSize val="0"/>
        </c:dLbls>
        <c:gapWidth val="150"/>
        <c:axId val="1292848128"/>
        <c:axId val="1"/>
      </c:barChart>
      <c:catAx>
        <c:axId val="1292848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48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544935156427869"/>
          <c:y val="3.5087784114962169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8.9743730192887047E-2"/>
          <c:y val="0.20175496206529281"/>
          <c:w val="0.85897570327477601"/>
          <c:h val="0.68128849509004674"/>
        </c:manualLayout>
      </c:layout>
      <c:barChart>
        <c:barDir val="col"/>
        <c:grouping val="clustered"/>
        <c:varyColors val="0"/>
        <c:ser>
          <c:idx val="0"/>
          <c:order val="0"/>
          <c:tx>
            <c:v>Drinks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Tracking'!$B$4:$S$4</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6F2D-1744-BD35-BBC36EA85F51}"/>
            </c:ext>
          </c:extLst>
        </c:ser>
        <c:dLbls>
          <c:showLegendKey val="0"/>
          <c:showVal val="0"/>
          <c:showCatName val="0"/>
          <c:showSerName val="0"/>
          <c:showPercent val="0"/>
          <c:showBubbleSize val="0"/>
        </c:dLbls>
        <c:gapWidth val="150"/>
        <c:axId val="1292870928"/>
        <c:axId val="1"/>
      </c:barChart>
      <c:catAx>
        <c:axId val="129287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70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774700</xdr:colOff>
      <xdr:row>1</xdr:row>
      <xdr:rowOff>203200</xdr:rowOff>
    </xdr:from>
    <xdr:to>
      <xdr:col>10</xdr:col>
      <xdr:colOff>723900</xdr:colOff>
      <xdr:row>20</xdr:row>
      <xdr:rowOff>38100</xdr:rowOff>
    </xdr:to>
    <xdr:graphicFrame macro="">
      <xdr:nvGraphicFramePr>
        <xdr:cNvPr id="3842" name="Chart 2">
          <a:extLst>
            <a:ext uri="{FF2B5EF4-FFF2-40B4-BE49-F238E27FC236}">
              <a16:creationId xmlns:a16="http://schemas.microsoft.com/office/drawing/2014/main" id="{AB215FD3-36C8-3AA8-1483-0831DCB7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21</xdr:row>
      <xdr:rowOff>76200</xdr:rowOff>
    </xdr:from>
    <xdr:to>
      <xdr:col>10</xdr:col>
      <xdr:colOff>723900</xdr:colOff>
      <xdr:row>41</xdr:row>
      <xdr:rowOff>76200</xdr:rowOff>
    </xdr:to>
    <xdr:graphicFrame macro="">
      <xdr:nvGraphicFramePr>
        <xdr:cNvPr id="3843" name="Chart 3">
          <a:extLst>
            <a:ext uri="{FF2B5EF4-FFF2-40B4-BE49-F238E27FC236}">
              <a16:creationId xmlns:a16="http://schemas.microsoft.com/office/drawing/2014/main" id="{C45495B7-C5BE-2D81-B99B-D4EADA33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736600</xdr:colOff>
      <xdr:row>42</xdr:row>
      <xdr:rowOff>114300</xdr:rowOff>
    </xdr:from>
    <xdr:to>
      <xdr:col>10</xdr:col>
      <xdr:colOff>736600</xdr:colOff>
      <xdr:row>62</xdr:row>
      <xdr:rowOff>127000</xdr:rowOff>
    </xdr:to>
    <xdr:graphicFrame macro="">
      <xdr:nvGraphicFramePr>
        <xdr:cNvPr id="3844" name="Chart 4">
          <a:extLst>
            <a:ext uri="{FF2B5EF4-FFF2-40B4-BE49-F238E27FC236}">
              <a16:creationId xmlns:a16="http://schemas.microsoft.com/office/drawing/2014/main" id="{A7A393ED-F5F4-FE50-DD6D-7ED37F87B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1"/>
    <pageSetUpPr fitToPage="1"/>
  </sheetPr>
  <dimension ref="A1:IV322"/>
  <sheetViews>
    <sheetView tabSelected="1" zoomScale="112" zoomScaleNormal="112" workbookViewId="0">
      <pane xSplit="4" ySplit="8" topLeftCell="E9" activePane="bottomRight" state="frozen"/>
      <selection pane="bottomRight" activeCell="O4" sqref="O4:P4"/>
      <selection pane="bottomLeft" activeCell="A9" sqref="A9"/>
      <selection pane="topRight" activeCell="E1" sqref="E1"/>
    </sheetView>
  </sheetViews>
  <sheetFormatPr defaultColWidth="9.140625" defaultRowHeight="15.75"/>
  <cols>
    <col min="1" max="1" width="11.85546875" style="87" customWidth="1"/>
    <col min="2" max="2" width="12.28515625" style="87" customWidth="1"/>
    <col min="3" max="3" width="13" style="87" customWidth="1"/>
    <col min="4" max="4" width="9" style="87" customWidth="1"/>
    <col min="5" max="7" width="7.85546875" style="159" customWidth="1"/>
    <col min="8" max="19" width="7.85546875" style="87" customWidth="1"/>
    <col min="20" max="20" width="10.7109375" style="73" customWidth="1"/>
    <col min="21" max="21" width="10.7109375" style="87" customWidth="1"/>
    <col min="22" max="22" width="7.140625" style="326" customWidth="1"/>
    <col min="23" max="23" width="7" style="326" customWidth="1"/>
    <col min="24" max="24" width="13.140625" style="407" hidden="1" customWidth="1"/>
    <col min="25" max="25" width="14.85546875" style="407" hidden="1" customWidth="1"/>
    <col min="26" max="28" width="13.140625" style="407" hidden="1" customWidth="1"/>
    <col min="29" max="29" width="14.42578125" style="407" hidden="1" customWidth="1"/>
    <col min="30" max="30" width="11.7109375" style="407" hidden="1" customWidth="1"/>
    <col min="31" max="31" width="13.85546875" style="407" hidden="1" customWidth="1"/>
    <col min="32" max="33" width="13.28515625" style="407" hidden="1" customWidth="1"/>
    <col min="34" max="34" width="22.42578125" style="407" hidden="1" customWidth="1"/>
    <col min="35" max="35" width="17.7109375" style="407" hidden="1" customWidth="1"/>
    <col min="36" max="36" width="20" style="407" hidden="1" customWidth="1"/>
    <col min="37" max="37" width="13.140625" style="407" hidden="1" customWidth="1"/>
    <col min="38" max="38" width="17.42578125" style="407" hidden="1" customWidth="1"/>
    <col min="39" max="39" width="13.140625" style="407" hidden="1" customWidth="1"/>
    <col min="40" max="40" width="18.140625" style="407" hidden="1" customWidth="1"/>
    <col min="41" max="41" width="15.28515625" style="407" hidden="1" customWidth="1"/>
    <col min="42" max="44" width="13.140625" style="407" hidden="1" customWidth="1"/>
    <col min="45" max="45" width="8.140625" style="399" hidden="1" customWidth="1"/>
    <col min="46" max="46" width="15" style="399" hidden="1" customWidth="1"/>
    <col min="47" max="47" width="16.28515625" style="399" hidden="1" customWidth="1"/>
    <col min="48" max="50" width="7.85546875" style="399" hidden="1" customWidth="1"/>
    <col min="51" max="51" width="11.140625" style="399" hidden="1" customWidth="1"/>
    <col min="52" max="53" width="17.42578125" style="399" hidden="1" customWidth="1"/>
    <col min="54" max="54" width="18.28515625" style="399" hidden="1" customWidth="1"/>
    <col min="55" max="55" width="11.42578125" style="399" hidden="1" customWidth="1"/>
    <col min="56" max="56" width="10.7109375" style="399" hidden="1" customWidth="1"/>
    <col min="57" max="57" width="11" style="399" hidden="1" customWidth="1"/>
    <col min="58" max="58" width="24.140625" style="399" hidden="1" customWidth="1"/>
    <col min="59" max="59" width="24.42578125" style="399" hidden="1" customWidth="1"/>
    <col min="60" max="60" width="2.42578125" style="399" hidden="1" customWidth="1"/>
    <col min="61" max="61" width="18.7109375" style="399" hidden="1" customWidth="1"/>
    <col min="62" max="62" width="8.42578125" style="399" hidden="1" customWidth="1"/>
    <col min="63" max="63" width="9" style="400" hidden="1" customWidth="1"/>
    <col min="64" max="64" width="8.140625" style="400" hidden="1" customWidth="1"/>
    <col min="65" max="65" width="7.85546875" style="400" hidden="1" customWidth="1"/>
    <col min="66" max="66" width="7" style="400" hidden="1" customWidth="1"/>
    <col min="67" max="67" width="7.85546875" style="400" hidden="1" customWidth="1"/>
    <col min="68" max="68" width="8.140625" style="400" hidden="1" customWidth="1"/>
    <col min="69" max="69" width="3" style="400" hidden="1" customWidth="1"/>
    <col min="70" max="70" width="8.7109375" style="399" hidden="1" customWidth="1"/>
    <col min="71" max="71" width="9.28515625" style="399" hidden="1" customWidth="1"/>
    <col min="72" max="72" width="8.42578125" style="399" hidden="1" customWidth="1"/>
    <col min="73" max="73" width="8.140625" style="399" hidden="1" customWidth="1"/>
    <col min="74" max="74" width="7.28515625" style="399" hidden="1" customWidth="1"/>
    <col min="75" max="75" width="8.140625" style="399" hidden="1" customWidth="1"/>
    <col min="76" max="76" width="8.42578125" style="399" hidden="1" customWidth="1"/>
    <col min="77" max="78" width="11.42578125" style="399" hidden="1" customWidth="1"/>
    <col min="79" max="83" width="6.7109375" style="399" hidden="1" customWidth="1"/>
    <col min="84" max="84" width="21" style="399" hidden="1" customWidth="1"/>
    <col min="85" max="85" width="3.42578125" style="399" hidden="1" customWidth="1"/>
    <col min="86" max="86" width="3" style="399" hidden="1" customWidth="1"/>
    <col min="87" max="87" width="148.140625" style="399" hidden="1" customWidth="1"/>
    <col min="88" max="125" width="10.85546875" style="399" hidden="1" customWidth="1"/>
    <col min="126" max="254" width="9.140625" style="399" hidden="1" customWidth="1"/>
    <col min="255" max="256" width="9.140625" style="87" hidden="1" customWidth="1"/>
    <col min="257" max="427" width="0" style="87" hidden="1" customWidth="1"/>
    <col min="428" max="16384" width="9.140625" style="87"/>
  </cols>
  <sheetData>
    <row r="1" spans="1:254" ht="18">
      <c r="A1" s="566" t="s">
        <v>0</v>
      </c>
      <c r="B1" s="567"/>
      <c r="C1" s="568"/>
      <c r="D1" s="25"/>
      <c r="E1" s="1"/>
      <c r="F1" s="121"/>
      <c r="G1" s="121"/>
      <c r="H1" s="121"/>
      <c r="I1"/>
      <c r="J1" s="121" t="s">
        <v>1</v>
      </c>
      <c r="K1" s="121"/>
      <c r="L1" s="121"/>
      <c r="M1" s="121"/>
      <c r="N1" s="121"/>
      <c r="O1" s="121"/>
      <c r="P1" s="121"/>
      <c r="Q1" s="121"/>
      <c r="R1" s="121"/>
      <c r="S1" s="121"/>
      <c r="T1" s="121"/>
      <c r="U1"/>
      <c r="V1" s="121"/>
      <c r="W1" s="121"/>
      <c r="X1" s="398"/>
      <c r="Y1" s="398"/>
      <c r="Z1" s="398"/>
      <c r="AA1" s="398"/>
      <c r="AB1" s="398"/>
      <c r="AC1" s="398"/>
      <c r="AD1" s="398"/>
      <c r="AE1" s="398"/>
      <c r="AF1" s="398"/>
      <c r="AG1" s="398"/>
      <c r="AH1" s="398"/>
      <c r="AI1" s="398"/>
      <c r="AJ1" s="398"/>
      <c r="AK1" s="398"/>
      <c r="AL1" s="398"/>
      <c r="AM1" s="398"/>
      <c r="AN1" s="398"/>
      <c r="AO1" s="398"/>
      <c r="AP1" s="398"/>
      <c r="AQ1" s="398"/>
      <c r="AR1" s="398"/>
      <c r="AS1" s="398"/>
      <c r="AT1" s="398"/>
      <c r="AU1" s="398"/>
      <c r="AV1" s="398"/>
      <c r="AW1" s="398"/>
      <c r="AX1" s="398"/>
      <c r="AY1" s="398"/>
      <c r="AZ1" s="398"/>
      <c r="BA1" s="398"/>
      <c r="BK1" s="399"/>
      <c r="BL1" s="399"/>
      <c r="BR1" s="400"/>
      <c r="BS1" s="400"/>
    </row>
    <row r="2" spans="1:254" ht="16.5" thickBot="1">
      <c r="A2" s="569"/>
      <c r="B2" s="570"/>
      <c r="C2" s="571"/>
      <c r="D2" s="25"/>
      <c r="E2" s="122"/>
      <c r="F2" s="122"/>
      <c r="G2" s="122"/>
      <c r="H2" s="122"/>
      <c r="I2" s="122"/>
      <c r="J2" s="122"/>
      <c r="K2" s="122"/>
      <c r="L2" s="122"/>
      <c r="M2" s="122"/>
      <c r="N2" s="122"/>
      <c r="O2" s="122"/>
      <c r="P2" s="122"/>
      <c r="Q2" s="122"/>
      <c r="R2" s="122"/>
      <c r="S2" s="122"/>
      <c r="T2" s="122"/>
      <c r="U2"/>
      <c r="V2" s="122"/>
      <c r="W2" s="122"/>
      <c r="X2" s="401"/>
      <c r="Y2" s="401"/>
      <c r="Z2" s="401"/>
      <c r="AA2" s="401"/>
      <c r="AB2" s="401"/>
      <c r="AC2" s="401"/>
      <c r="AD2" s="401"/>
      <c r="AE2" s="401"/>
      <c r="AF2" s="401"/>
      <c r="AG2" s="401"/>
      <c r="AH2" s="401"/>
      <c r="AI2" s="401"/>
      <c r="AJ2" s="401"/>
      <c r="AK2" s="401"/>
      <c r="AL2" s="401"/>
      <c r="AM2" s="401"/>
      <c r="AN2" s="401"/>
      <c r="AO2" s="401"/>
      <c r="AP2" s="401"/>
      <c r="AQ2" s="401"/>
      <c r="AR2" s="401"/>
      <c r="AS2" s="401"/>
      <c r="AT2" s="401"/>
      <c r="AU2" s="401"/>
      <c r="AV2" s="401"/>
      <c r="AW2" s="401"/>
      <c r="AX2" s="401"/>
      <c r="AY2" s="401"/>
      <c r="AZ2" s="401"/>
      <c r="BA2" s="401"/>
      <c r="BK2" s="399"/>
      <c r="BL2" s="399"/>
      <c r="BR2" s="400"/>
      <c r="BS2" s="400"/>
    </row>
    <row r="3" spans="1:254" ht="16.5" thickBot="1">
      <c r="A3"/>
      <c r="B3" s="25"/>
      <c r="C3" s="25"/>
      <c r="D3" s="1"/>
      <c r="E3" s="595" t="s">
        <v>2</v>
      </c>
      <c r="F3" s="596"/>
      <c r="G3" s="596"/>
      <c r="H3" s="596"/>
      <c r="I3" s="597"/>
      <c r="J3" s="83"/>
      <c r="K3" s="598" t="s">
        <v>3</v>
      </c>
      <c r="L3" s="599"/>
      <c r="M3" s="599"/>
      <c r="N3" s="599"/>
      <c r="O3" s="599"/>
      <c r="P3" s="600"/>
      <c r="Q3" s="36"/>
      <c r="R3" s="29"/>
      <c r="S3" s="36"/>
      <c r="T3" s="26"/>
      <c r="U3"/>
      <c r="V3" s="26"/>
      <c r="W3" s="26"/>
      <c r="X3" s="587" t="s">
        <v>4</v>
      </c>
      <c r="Y3" s="588"/>
      <c r="Z3" s="588"/>
      <c r="AA3" s="588"/>
      <c r="AB3" s="589"/>
      <c r="AC3" s="402"/>
      <c r="AD3" s="403"/>
      <c r="AE3" s="403"/>
      <c r="AF3" s="403"/>
      <c r="AG3" s="403"/>
      <c r="AH3" s="403"/>
      <c r="AI3" s="403"/>
      <c r="AJ3" s="403"/>
      <c r="AK3" s="403"/>
      <c r="AL3" s="403"/>
      <c r="AM3" s="403"/>
      <c r="AN3" s="403"/>
      <c r="AO3" s="403"/>
      <c r="AP3" s="403"/>
      <c r="AQ3" s="403"/>
      <c r="AR3" s="403"/>
      <c r="AS3" s="523"/>
      <c r="AW3" s="523"/>
      <c r="AX3" s="523"/>
      <c r="AY3" s="523"/>
      <c r="AZ3" s="523"/>
      <c r="BA3" s="523"/>
      <c r="BK3" s="399"/>
      <c r="BR3" s="400"/>
    </row>
    <row r="4" spans="1:254" ht="31.5" customHeight="1" thickBot="1">
      <c r="A4" s="572" t="s">
        <v>5</v>
      </c>
      <c r="B4" s="573"/>
      <c r="C4" s="156"/>
      <c r="D4" s="29"/>
      <c r="E4" s="592" t="s">
        <v>6</v>
      </c>
      <c r="F4" s="593"/>
      <c r="G4" s="594"/>
      <c r="H4" s="576"/>
      <c r="I4" s="577"/>
      <c r="J4" s="29"/>
      <c r="K4" s="578" t="s">
        <v>7</v>
      </c>
      <c r="L4" s="579"/>
      <c r="M4" s="579"/>
      <c r="N4" s="579"/>
      <c r="O4" s="603"/>
      <c r="P4" s="604"/>
      <c r="Q4" s="82"/>
      <c r="R4" s="25"/>
      <c r="S4"/>
      <c r="T4" s="128"/>
      <c r="U4"/>
      <c r="V4" s="151"/>
      <c r="W4" s="151"/>
      <c r="X4" s="590" t="s">
        <v>8</v>
      </c>
      <c r="Y4" s="591"/>
      <c r="Z4" s="591"/>
      <c r="AA4" s="591"/>
      <c r="AB4" s="589"/>
      <c r="AC4" s="404">
        <f>O5-O4</f>
        <v>0</v>
      </c>
      <c r="AD4" s="405"/>
      <c r="AE4" s="405"/>
      <c r="AF4" s="405"/>
      <c r="AG4" s="405"/>
      <c r="AH4" s="405"/>
      <c r="AI4" s="405"/>
      <c r="AJ4" s="405"/>
      <c r="AK4" s="405"/>
      <c r="AL4" s="405"/>
      <c r="AM4" s="405"/>
      <c r="AN4" s="405"/>
      <c r="AO4" s="405"/>
      <c r="AP4" s="405"/>
      <c r="AQ4" s="405"/>
      <c r="AR4" s="405"/>
      <c r="AS4" s="523"/>
      <c r="AW4" s="523"/>
      <c r="AX4" s="523"/>
      <c r="AY4" s="523"/>
      <c r="AZ4" s="523"/>
      <c r="BA4" s="523"/>
      <c r="BK4" s="399"/>
      <c r="BR4" s="400"/>
    </row>
    <row r="5" spans="1:254" ht="31.5" customHeight="1" thickBot="1">
      <c r="A5"/>
      <c r="B5" s="25"/>
      <c r="C5" s="25"/>
      <c r="D5" s="1"/>
      <c r="E5" s="592" t="s">
        <v>9</v>
      </c>
      <c r="F5" s="593"/>
      <c r="G5" s="594"/>
      <c r="H5" s="576"/>
      <c r="I5" s="577"/>
      <c r="J5" s="29"/>
      <c r="K5" s="574"/>
      <c r="L5" s="575"/>
      <c r="M5" s="575"/>
      <c r="N5" s="575"/>
      <c r="O5" s="601"/>
      <c r="P5" s="602"/>
      <c r="Q5" s="393">
        <f>O4+45</f>
        <v>45</v>
      </c>
      <c r="R5"/>
      <c r="S5"/>
      <c r="T5" s="25"/>
      <c r="U5" s="524"/>
      <c r="V5" s="152"/>
      <c r="W5" s="152"/>
      <c r="X5" s="406"/>
      <c r="Y5" s="406"/>
      <c r="Z5" s="406"/>
      <c r="AA5" s="406"/>
      <c r="AB5" s="406"/>
      <c r="AC5" s="406"/>
      <c r="AD5" s="406"/>
      <c r="AE5" s="406"/>
      <c r="AF5" s="406"/>
      <c r="AG5" s="406"/>
      <c r="AH5" s="406"/>
      <c r="AI5" s="406"/>
      <c r="AJ5" s="406"/>
      <c r="AK5" s="406"/>
      <c r="AL5" s="406"/>
      <c r="AM5" s="406"/>
      <c r="AN5" s="406"/>
      <c r="AO5" s="406"/>
      <c r="AP5" s="406"/>
      <c r="AQ5" s="406"/>
      <c r="AR5" s="406"/>
      <c r="AS5" s="523"/>
      <c r="AT5" s="523"/>
      <c r="AU5" s="523"/>
      <c r="AV5" s="523"/>
      <c r="AW5" s="523"/>
      <c r="AX5" s="523"/>
      <c r="AY5" s="523"/>
      <c r="AZ5" s="523"/>
      <c r="BA5" s="523"/>
      <c r="BK5" s="399"/>
      <c r="BR5" s="400"/>
    </row>
    <row r="6" spans="1:254" ht="16.5" thickBot="1">
      <c r="A6" s="25"/>
      <c r="B6" s="25"/>
      <c r="C6" s="85"/>
      <c r="D6" s="72"/>
      <c r="E6" s="72"/>
      <c r="F6" s="72"/>
      <c r="G6" s="25"/>
      <c r="H6" s="25"/>
      <c r="I6" s="25"/>
      <c r="J6" s="25"/>
      <c r="K6" s="25"/>
      <c r="L6" s="25"/>
      <c r="M6" s="25"/>
      <c r="N6" s="25"/>
      <c r="O6" s="25"/>
      <c r="P6" s="25"/>
      <c r="Q6" s="25"/>
      <c r="R6" s="25"/>
      <c r="S6" s="25"/>
      <c r="T6" s="128"/>
      <c r="U6"/>
      <c r="V6" s="128"/>
      <c r="W6" s="128"/>
      <c r="X6" s="493"/>
      <c r="Y6" s="493"/>
      <c r="Z6" s="493"/>
      <c r="AA6" s="493"/>
      <c r="AB6" s="493"/>
      <c r="AC6" s="493"/>
      <c r="AD6" s="493"/>
      <c r="AE6" s="493"/>
      <c r="AF6" s="493"/>
      <c r="AG6" s="493"/>
      <c r="AH6" s="493"/>
      <c r="AI6" s="493"/>
      <c r="AJ6" s="493"/>
      <c r="AK6" s="493"/>
      <c r="AL6" s="493"/>
      <c r="AM6" s="493"/>
      <c r="AN6" s="493"/>
      <c r="AO6" s="493"/>
      <c r="AP6" s="493"/>
      <c r="AQ6" s="493"/>
      <c r="AR6" s="493"/>
      <c r="BD6" s="408"/>
      <c r="BE6" s="408"/>
      <c r="BF6" s="408"/>
      <c r="BG6" s="408"/>
      <c r="BH6" s="408"/>
      <c r="BI6" s="408"/>
      <c r="BJ6" s="583" t="s">
        <v>10</v>
      </c>
      <c r="BK6" s="583"/>
      <c r="BL6" s="583"/>
      <c r="BM6" s="583"/>
      <c r="BN6" s="583"/>
      <c r="BO6" s="583"/>
      <c r="BP6" s="583"/>
      <c r="BQ6" s="409"/>
      <c r="BR6" s="583" t="s">
        <v>11</v>
      </c>
      <c r="BS6" s="583"/>
      <c r="BT6" s="583"/>
      <c r="BU6" s="583"/>
      <c r="BV6" s="583"/>
      <c r="BW6" s="583"/>
      <c r="BX6" s="583"/>
      <c r="CA6" s="408"/>
      <c r="CB6" s="408"/>
      <c r="CC6" s="408"/>
      <c r="CD6" s="408"/>
      <c r="CE6" s="408"/>
      <c r="CF6" s="408"/>
      <c r="CG6" s="408"/>
      <c r="CH6" s="408"/>
      <c r="CI6" s="408"/>
    </row>
    <row r="7" spans="1:254" s="330" customFormat="1" ht="24" customHeight="1" thickBot="1">
      <c r="A7" s="275"/>
      <c r="B7" s="276"/>
      <c r="C7" s="276"/>
      <c r="D7" s="277"/>
      <c r="E7" s="584" t="s">
        <v>12</v>
      </c>
      <c r="F7" s="585"/>
      <c r="G7" s="586"/>
      <c r="H7" s="584" t="s">
        <v>13</v>
      </c>
      <c r="I7" s="585"/>
      <c r="J7" s="586"/>
      <c r="K7" s="584" t="s">
        <v>14</v>
      </c>
      <c r="L7" s="585"/>
      <c r="M7" s="586"/>
      <c r="N7" s="584" t="s">
        <v>15</v>
      </c>
      <c r="O7" s="585"/>
      <c r="P7" s="586"/>
      <c r="Q7" s="584" t="s">
        <v>16</v>
      </c>
      <c r="R7" s="585"/>
      <c r="S7" s="586"/>
      <c r="T7" s="377"/>
      <c r="U7" s="327"/>
      <c r="V7" s="328"/>
      <c r="W7" s="329"/>
      <c r="X7" s="410"/>
      <c r="Y7" s="410"/>
      <c r="Z7" s="410"/>
      <c r="AA7" s="410"/>
      <c r="AB7" s="411"/>
      <c r="AC7" s="411"/>
      <c r="AD7" s="411"/>
      <c r="AE7" s="411"/>
      <c r="AF7" s="411"/>
      <c r="AG7" s="411"/>
      <c r="AH7" s="411"/>
      <c r="AI7" s="411"/>
      <c r="AJ7" s="411"/>
      <c r="AK7" s="411"/>
      <c r="AL7" s="411"/>
      <c r="AM7" s="411"/>
      <c r="AN7" s="411"/>
      <c r="AO7" s="411"/>
      <c r="AP7" s="411"/>
      <c r="AQ7" s="411"/>
      <c r="AR7" s="411"/>
      <c r="AS7" s="412"/>
      <c r="AT7" s="413"/>
      <c r="AU7" s="413"/>
      <c r="AV7" s="413"/>
      <c r="AW7" s="413"/>
      <c r="AX7" s="413"/>
      <c r="AY7" s="413"/>
      <c r="AZ7" s="413"/>
      <c r="BA7" s="413"/>
      <c r="BB7" s="414"/>
      <c r="BC7" s="415"/>
      <c r="BD7" s="416"/>
      <c r="BE7" s="416"/>
      <c r="BF7" s="416"/>
      <c r="BG7" s="416"/>
      <c r="BH7" s="417"/>
      <c r="BI7" s="416"/>
      <c r="BJ7" s="418">
        <v>2</v>
      </c>
      <c r="BK7" s="418">
        <v>3</v>
      </c>
      <c r="BL7" s="418">
        <v>4</v>
      </c>
      <c r="BM7" s="418">
        <v>5</v>
      </c>
      <c r="BN7" s="418">
        <v>6</v>
      </c>
      <c r="BO7" s="418">
        <v>7</v>
      </c>
      <c r="BP7" s="418">
        <v>1</v>
      </c>
      <c r="BQ7" s="417"/>
      <c r="BR7" s="418">
        <v>2</v>
      </c>
      <c r="BS7" s="418">
        <v>3</v>
      </c>
      <c r="BT7" s="418">
        <v>4</v>
      </c>
      <c r="BU7" s="418">
        <v>5</v>
      </c>
      <c r="BV7" s="418">
        <v>6</v>
      </c>
      <c r="BW7" s="418">
        <v>7</v>
      </c>
      <c r="BX7" s="418">
        <v>1</v>
      </c>
      <c r="BY7" s="415"/>
      <c r="BZ7" s="415"/>
      <c r="CA7" s="580" t="s">
        <v>17</v>
      </c>
      <c r="CB7" s="581"/>
      <c r="CC7" s="581"/>
      <c r="CD7" s="581"/>
      <c r="CE7" s="582"/>
      <c r="CF7" s="419"/>
      <c r="CG7" s="419"/>
      <c r="CH7" s="419"/>
      <c r="CI7" s="419"/>
      <c r="CJ7" s="415"/>
      <c r="CK7" s="415"/>
      <c r="CL7" s="415"/>
      <c r="CM7" s="415"/>
      <c r="CN7" s="415"/>
      <c r="CO7" s="415"/>
      <c r="CP7" s="415"/>
      <c r="CQ7" s="415"/>
      <c r="CR7" s="415"/>
      <c r="CS7" s="415"/>
      <c r="CT7" s="415"/>
      <c r="CU7" s="415"/>
      <c r="CV7" s="415"/>
      <c r="CW7" s="415"/>
      <c r="CX7" s="415"/>
      <c r="CY7" s="415"/>
      <c r="CZ7" s="415"/>
      <c r="DA7" s="415"/>
      <c r="DB7" s="415"/>
      <c r="DC7" s="415"/>
      <c r="DD7" s="415"/>
      <c r="DE7" s="415"/>
      <c r="DF7" s="415"/>
      <c r="DG7" s="415"/>
      <c r="DH7" s="415"/>
      <c r="DI7" s="415"/>
      <c r="DJ7" s="415"/>
      <c r="DK7" s="415"/>
      <c r="DL7" s="415"/>
      <c r="DM7" s="415"/>
      <c r="DN7" s="415"/>
      <c r="DO7" s="415"/>
      <c r="DP7" s="415"/>
      <c r="DQ7" s="415"/>
      <c r="DR7" s="415"/>
      <c r="DS7" s="415"/>
      <c r="DT7" s="415"/>
      <c r="DU7" s="415"/>
      <c r="DV7" s="415"/>
      <c r="DW7" s="415"/>
      <c r="DX7" s="415"/>
      <c r="DY7" s="415"/>
      <c r="DZ7" s="415"/>
      <c r="EA7" s="415"/>
      <c r="EB7" s="415"/>
      <c r="EC7" s="415"/>
      <c r="ED7" s="415"/>
      <c r="EE7" s="415"/>
      <c r="EF7" s="415"/>
      <c r="EG7" s="415"/>
      <c r="EH7" s="415"/>
      <c r="EI7" s="415"/>
      <c r="EJ7" s="415"/>
      <c r="EK7" s="415"/>
      <c r="EL7" s="415"/>
      <c r="EM7" s="415"/>
      <c r="EN7" s="415"/>
      <c r="EO7" s="415"/>
      <c r="EP7" s="415"/>
      <c r="EQ7" s="415"/>
      <c r="ER7" s="415"/>
      <c r="ES7" s="415"/>
      <c r="ET7" s="415"/>
      <c r="EU7" s="415"/>
      <c r="EV7" s="415"/>
      <c r="EW7" s="415"/>
      <c r="EX7" s="415"/>
      <c r="EY7" s="415"/>
      <c r="EZ7" s="415"/>
      <c r="FA7" s="415"/>
      <c r="FB7" s="415"/>
      <c r="FC7" s="415"/>
      <c r="FD7" s="415"/>
      <c r="FE7" s="415"/>
      <c r="FF7" s="415"/>
      <c r="FG7" s="415"/>
      <c r="FH7" s="415"/>
      <c r="FI7" s="415"/>
      <c r="FJ7" s="415"/>
      <c r="FK7" s="415"/>
      <c r="FL7" s="415"/>
      <c r="FM7" s="415"/>
      <c r="FN7" s="415"/>
      <c r="FO7" s="415"/>
      <c r="FP7" s="415"/>
      <c r="FQ7" s="415"/>
      <c r="FR7" s="415"/>
      <c r="FS7" s="415"/>
      <c r="FT7" s="415"/>
      <c r="FU7" s="415"/>
      <c r="FV7" s="415"/>
      <c r="FW7" s="415"/>
      <c r="FX7" s="415"/>
      <c r="FY7" s="415"/>
      <c r="FZ7" s="415"/>
      <c r="GA7" s="415"/>
      <c r="GB7" s="415"/>
      <c r="GC7" s="415"/>
      <c r="GD7" s="415"/>
      <c r="GE7" s="415"/>
      <c r="GF7" s="415"/>
      <c r="GG7" s="415"/>
      <c r="GH7" s="415"/>
      <c r="GI7" s="415"/>
      <c r="GJ7" s="415"/>
      <c r="GK7" s="415"/>
      <c r="GL7" s="415"/>
      <c r="GM7" s="415"/>
      <c r="GN7" s="415"/>
      <c r="GO7" s="415"/>
      <c r="GP7" s="415"/>
      <c r="GQ7" s="415"/>
      <c r="GR7" s="415"/>
      <c r="GS7" s="415"/>
      <c r="GT7" s="415"/>
      <c r="GU7" s="415"/>
      <c r="GV7" s="415"/>
      <c r="GW7" s="415"/>
      <c r="GX7" s="415"/>
      <c r="GY7" s="415"/>
      <c r="GZ7" s="415"/>
      <c r="HA7" s="415"/>
      <c r="HB7" s="415"/>
      <c r="HC7" s="415"/>
      <c r="HD7" s="415"/>
      <c r="HE7" s="415"/>
      <c r="HF7" s="415"/>
      <c r="HG7" s="415"/>
      <c r="HH7" s="415"/>
      <c r="HI7" s="415"/>
      <c r="HJ7" s="415"/>
      <c r="HK7" s="415"/>
      <c r="HL7" s="415"/>
      <c r="HM7" s="415"/>
      <c r="HN7" s="415"/>
      <c r="HO7" s="415"/>
      <c r="HP7" s="415"/>
      <c r="HQ7" s="415"/>
      <c r="HR7" s="415"/>
      <c r="HS7" s="415"/>
      <c r="HT7" s="415"/>
      <c r="HU7" s="415"/>
      <c r="HV7" s="415"/>
      <c r="HW7" s="415"/>
      <c r="HX7" s="415"/>
      <c r="HY7" s="415"/>
      <c r="HZ7" s="415"/>
      <c r="IA7" s="415"/>
      <c r="IB7" s="415"/>
      <c r="IC7" s="415"/>
      <c r="ID7" s="415"/>
      <c r="IE7" s="415"/>
      <c r="IF7" s="415"/>
      <c r="IG7" s="415"/>
      <c r="IH7" s="415"/>
      <c r="II7" s="415"/>
      <c r="IJ7" s="415"/>
      <c r="IK7" s="415"/>
      <c r="IL7" s="415"/>
      <c r="IM7" s="415"/>
      <c r="IN7" s="415"/>
      <c r="IO7" s="415"/>
      <c r="IP7" s="415"/>
      <c r="IQ7" s="415"/>
      <c r="IR7" s="415"/>
      <c r="IS7" s="415"/>
      <c r="IT7" s="415"/>
    </row>
    <row r="8" spans="1:254" s="333" customFormat="1" ht="60.75" customHeight="1" thickBot="1">
      <c r="A8" s="384" t="s">
        <v>18</v>
      </c>
      <c r="B8" s="385" t="s">
        <v>19</v>
      </c>
      <c r="C8" s="385" t="s">
        <v>20</v>
      </c>
      <c r="D8" s="391" t="s">
        <v>21</v>
      </c>
      <c r="E8" s="384" t="s">
        <v>22</v>
      </c>
      <c r="F8" s="392" t="s">
        <v>23</v>
      </c>
      <c r="G8" s="391" t="s">
        <v>24</v>
      </c>
      <c r="H8" s="384" t="s">
        <v>22</v>
      </c>
      <c r="I8" s="392" t="s">
        <v>23</v>
      </c>
      <c r="J8" s="391" t="s">
        <v>24</v>
      </c>
      <c r="K8" s="384" t="s">
        <v>22</v>
      </c>
      <c r="L8" s="392" t="s">
        <v>23</v>
      </c>
      <c r="M8" s="391" t="s">
        <v>24</v>
      </c>
      <c r="N8" s="384" t="s">
        <v>22</v>
      </c>
      <c r="O8" s="392" t="s">
        <v>23</v>
      </c>
      <c r="P8" s="391" t="s">
        <v>24</v>
      </c>
      <c r="Q8" s="384" t="s">
        <v>22</v>
      </c>
      <c r="R8" s="392" t="s">
        <v>25</v>
      </c>
      <c r="S8" s="391" t="s">
        <v>24</v>
      </c>
      <c r="T8" s="378" t="s">
        <v>26</v>
      </c>
      <c r="U8" s="331" t="s">
        <v>27</v>
      </c>
      <c r="V8" s="331" t="s">
        <v>28</v>
      </c>
      <c r="W8" s="332"/>
      <c r="X8" s="420" t="s">
        <v>18</v>
      </c>
      <c r="Y8" s="420" t="s">
        <v>29</v>
      </c>
      <c r="Z8" s="420" t="s">
        <v>30</v>
      </c>
      <c r="AA8" s="420" t="s">
        <v>31</v>
      </c>
      <c r="AB8" s="421" t="s">
        <v>32</v>
      </c>
      <c r="AC8" s="422" t="s">
        <v>33</v>
      </c>
      <c r="AD8" s="423">
        <f>SUM(T9:T36)</f>
        <v>0</v>
      </c>
      <c r="AE8" s="424" t="s">
        <v>34</v>
      </c>
      <c r="AF8" s="425">
        <f>AD8/4</f>
        <v>0</v>
      </c>
      <c r="AG8" s="425"/>
      <c r="AH8" s="426" t="str">
        <f>CONCATENATE("The subject has consumed an average of ",AF8," drinks per week in the 28 days prior to consent")</f>
        <v>The subject has consumed an average of 0 drinks per week in the 28 days prior to consent</v>
      </c>
      <c r="AI8" s="427"/>
      <c r="AJ8" s="413"/>
      <c r="AK8" s="423"/>
      <c r="AL8" s="415"/>
      <c r="AM8" s="415"/>
      <c r="AN8" s="423"/>
      <c r="AO8" s="423"/>
      <c r="AP8" s="415"/>
      <c r="AQ8" s="427"/>
      <c r="AR8" s="413"/>
      <c r="AS8" s="428"/>
      <c r="AT8" s="413"/>
      <c r="AU8" s="413"/>
      <c r="AV8" s="413"/>
      <c r="AW8" s="413"/>
      <c r="AX8" s="413"/>
      <c r="AY8" s="413"/>
      <c r="AZ8" s="413"/>
      <c r="BA8" s="413"/>
      <c r="BB8" s="429"/>
      <c r="BC8" s="430"/>
      <c r="BD8" s="431" t="s">
        <v>35</v>
      </c>
      <c r="BE8" s="431" t="s">
        <v>36</v>
      </c>
      <c r="BF8" s="432" t="s">
        <v>37</v>
      </c>
      <c r="BG8" s="432" t="s">
        <v>38</v>
      </c>
      <c r="BH8" s="433"/>
      <c r="BI8" s="434" t="s">
        <v>39</v>
      </c>
      <c r="BJ8" s="434" t="s">
        <v>40</v>
      </c>
      <c r="BK8" s="434" t="s">
        <v>41</v>
      </c>
      <c r="BL8" s="434" t="s">
        <v>42</v>
      </c>
      <c r="BM8" s="434" t="s">
        <v>43</v>
      </c>
      <c r="BN8" s="434" t="s">
        <v>44</v>
      </c>
      <c r="BO8" s="434" t="s">
        <v>45</v>
      </c>
      <c r="BP8" s="434" t="s">
        <v>46</v>
      </c>
      <c r="BQ8" s="433"/>
      <c r="BR8" s="434" t="s">
        <v>47</v>
      </c>
      <c r="BS8" s="434" t="s">
        <v>48</v>
      </c>
      <c r="BT8" s="434" t="s">
        <v>49</v>
      </c>
      <c r="BU8" s="434" t="s">
        <v>50</v>
      </c>
      <c r="BV8" s="434" t="s">
        <v>51</v>
      </c>
      <c r="BW8" s="434" t="s">
        <v>52</v>
      </c>
      <c r="BX8" s="434" t="s">
        <v>53</v>
      </c>
      <c r="BY8" s="427"/>
      <c r="BZ8" s="427"/>
      <c r="CA8" s="435" t="s">
        <v>54</v>
      </c>
      <c r="CB8" s="435" t="s">
        <v>55</v>
      </c>
      <c r="CC8" s="435" t="s">
        <v>56</v>
      </c>
      <c r="CD8" s="435" t="s">
        <v>57</v>
      </c>
      <c r="CE8" s="435" t="s">
        <v>58</v>
      </c>
      <c r="CF8" s="434" t="s">
        <v>59</v>
      </c>
      <c r="CG8" s="435"/>
      <c r="CH8" s="435"/>
      <c r="CI8" s="435" t="s">
        <v>60</v>
      </c>
      <c r="CJ8" s="427"/>
      <c r="CK8" s="427"/>
      <c r="CL8" s="427"/>
      <c r="CM8" s="427"/>
      <c r="CN8" s="427"/>
      <c r="CO8" s="427"/>
      <c r="CP8" s="427"/>
      <c r="CQ8" s="427"/>
      <c r="CR8" s="427"/>
      <c r="CS8" s="427"/>
      <c r="CT8" s="427"/>
      <c r="CU8" s="427"/>
      <c r="CV8" s="427"/>
      <c r="CW8" s="427"/>
      <c r="CX8" s="427"/>
      <c r="CY8" s="427"/>
      <c r="CZ8" s="427"/>
      <c r="DA8" s="427"/>
      <c r="DB8" s="427"/>
      <c r="DC8" s="427"/>
      <c r="DD8" s="427"/>
      <c r="DE8" s="427"/>
      <c r="DF8" s="427"/>
      <c r="DG8" s="427"/>
      <c r="DH8" s="427"/>
      <c r="DI8" s="427"/>
      <c r="DJ8" s="427"/>
      <c r="DK8" s="427"/>
      <c r="DL8" s="427"/>
      <c r="DM8" s="427"/>
      <c r="DN8" s="427"/>
      <c r="DO8" s="427"/>
      <c r="DP8" s="427"/>
      <c r="DQ8" s="427"/>
      <c r="DR8" s="427"/>
      <c r="DS8" s="427"/>
      <c r="DT8" s="427"/>
      <c r="DU8" s="427"/>
      <c r="DV8" s="427"/>
      <c r="DW8" s="427"/>
      <c r="DX8" s="427"/>
      <c r="DY8" s="427"/>
      <c r="DZ8" s="427"/>
      <c r="EA8" s="427"/>
      <c r="EB8" s="427"/>
      <c r="EC8" s="427"/>
      <c r="ED8" s="427"/>
      <c r="EE8" s="427"/>
      <c r="EF8" s="427"/>
      <c r="EG8" s="427"/>
      <c r="EH8" s="427"/>
      <c r="EI8" s="427"/>
      <c r="EJ8" s="427"/>
      <c r="EK8" s="427"/>
      <c r="EL8" s="427"/>
      <c r="EM8" s="427"/>
      <c r="EN8" s="427"/>
      <c r="EO8" s="427"/>
      <c r="EP8" s="427"/>
      <c r="EQ8" s="427"/>
      <c r="ER8" s="427"/>
      <c r="ES8" s="427"/>
      <c r="ET8" s="427"/>
      <c r="EU8" s="427"/>
      <c r="EV8" s="427"/>
      <c r="EW8" s="427"/>
      <c r="EX8" s="427"/>
      <c r="EY8" s="427"/>
      <c r="EZ8" s="427"/>
      <c r="FA8" s="427"/>
      <c r="FB8" s="427"/>
      <c r="FC8" s="427"/>
      <c r="FD8" s="427"/>
      <c r="FE8" s="427"/>
      <c r="FF8" s="427"/>
      <c r="FG8" s="427"/>
      <c r="FH8" s="427"/>
      <c r="FI8" s="427"/>
      <c r="FJ8" s="427"/>
      <c r="FK8" s="427"/>
      <c r="FL8" s="427"/>
      <c r="FM8" s="427"/>
      <c r="FN8" s="427"/>
      <c r="FO8" s="427"/>
      <c r="FP8" s="427"/>
      <c r="FQ8" s="427"/>
      <c r="FR8" s="427"/>
      <c r="FS8" s="427"/>
      <c r="FT8" s="427"/>
      <c r="FU8" s="427"/>
      <c r="FV8" s="427"/>
      <c r="FW8" s="427"/>
      <c r="FX8" s="427"/>
      <c r="FY8" s="427"/>
      <c r="FZ8" s="427"/>
      <c r="GA8" s="427"/>
      <c r="GB8" s="427"/>
      <c r="GC8" s="427"/>
      <c r="GD8" s="427"/>
      <c r="GE8" s="427"/>
      <c r="GF8" s="427"/>
      <c r="GG8" s="427"/>
      <c r="GH8" s="427"/>
      <c r="GI8" s="427"/>
      <c r="GJ8" s="427"/>
      <c r="GK8" s="427"/>
      <c r="GL8" s="427"/>
      <c r="GM8" s="427"/>
      <c r="GN8" s="427"/>
      <c r="GO8" s="427"/>
      <c r="GP8" s="427"/>
      <c r="GQ8" s="427"/>
      <c r="GR8" s="427"/>
      <c r="GS8" s="427"/>
      <c r="GT8" s="427"/>
      <c r="GU8" s="427"/>
      <c r="GV8" s="427"/>
      <c r="GW8" s="427"/>
      <c r="GX8" s="427"/>
      <c r="GY8" s="427"/>
      <c r="GZ8" s="427"/>
      <c r="HA8" s="427"/>
      <c r="HB8" s="427"/>
      <c r="HC8" s="427"/>
      <c r="HD8" s="427"/>
      <c r="HE8" s="427"/>
      <c r="HF8" s="427"/>
      <c r="HG8" s="427"/>
      <c r="HH8" s="427"/>
      <c r="HI8" s="427"/>
      <c r="HJ8" s="427"/>
      <c r="HK8" s="427"/>
      <c r="HL8" s="427"/>
      <c r="HM8" s="427"/>
      <c r="HN8" s="427"/>
      <c r="HO8" s="427"/>
      <c r="HP8" s="427"/>
      <c r="HQ8" s="427"/>
      <c r="HR8" s="427"/>
      <c r="HS8" s="427"/>
      <c r="HT8" s="427"/>
      <c r="HU8" s="427"/>
      <c r="HV8" s="427"/>
      <c r="HW8" s="427"/>
      <c r="HX8" s="427"/>
      <c r="HY8" s="427"/>
      <c r="HZ8" s="427"/>
      <c r="IA8" s="427"/>
      <c r="IB8" s="427"/>
      <c r="IC8" s="427"/>
      <c r="ID8" s="427"/>
      <c r="IE8" s="427"/>
      <c r="IF8" s="427"/>
      <c r="IG8" s="427"/>
      <c r="IH8" s="427"/>
      <c r="II8" s="427"/>
      <c r="IJ8" s="427"/>
      <c r="IK8" s="427"/>
      <c r="IL8" s="427"/>
      <c r="IM8" s="427"/>
      <c r="IN8" s="427"/>
      <c r="IO8" s="427"/>
      <c r="IP8" s="427"/>
      <c r="IQ8" s="427"/>
      <c r="IR8" s="427"/>
      <c r="IS8" s="427"/>
      <c r="IT8" s="427"/>
    </row>
    <row r="9" spans="1:254" ht="17.25" customHeight="1">
      <c r="A9" s="137">
        <v>-28</v>
      </c>
      <c r="B9" s="386">
        <f t="shared" ref="B9:B36" si="0">B10-1</f>
        <v>-28</v>
      </c>
      <c r="C9" s="387">
        <f>C10-1</f>
        <v>-28</v>
      </c>
      <c r="D9" s="138"/>
      <c r="E9" s="109"/>
      <c r="F9" s="110"/>
      <c r="G9" s="111"/>
      <c r="H9" s="134"/>
      <c r="I9" s="135"/>
      <c r="J9" s="136"/>
      <c r="K9" s="109"/>
      <c r="L9" s="110"/>
      <c r="M9" s="111"/>
      <c r="N9" s="109"/>
      <c r="O9" s="110"/>
      <c r="P9" s="111"/>
      <c r="Q9" s="109"/>
      <c r="R9" s="110"/>
      <c r="S9" s="232"/>
      <c r="T9" s="379" t="str">
        <f>IF(CF9=0,"M",IF(D9="p1",BD9,IF(D9="p2",BE9,IF(D9="A",0,((E9*F9)*G9/0.6)+((H9*I9)*J9/0.6)+((K9*L9)*M9/0.6)+((N9*O9)*P9/0.6)+((Q9*R9)*S9/0.6)))))</f>
        <v>M</v>
      </c>
      <c r="U9" s="334" t="str">
        <f>IF(T9="M", "M", IF(T9&gt;40, "YES", "NO"))</f>
        <v>M</v>
      </c>
      <c r="V9" s="224"/>
      <c r="W9" s="335"/>
      <c r="X9" s="436">
        <f t="shared" ref="X9:X36" si="1">IF(T9="M",0,IF(T9=0,0,IF(T9&gt;0,1,0)))</f>
        <v>0</v>
      </c>
      <c r="Y9" s="437">
        <f>IF(T9="M",0,IF(T9&gt;4.94,1,0))</f>
        <v>0</v>
      </c>
      <c r="Z9" s="437">
        <f>IF(T9="M",0,IF(T9&gt;3.94,1,0))</f>
        <v>0</v>
      </c>
      <c r="AA9" s="438">
        <f t="shared" ref="AA9:AA36" si="2">SUM(Y3:Y9)</f>
        <v>0</v>
      </c>
      <c r="AB9" s="438">
        <f t="shared" ref="AB9:AB36" si="3">SUM(Z3:Z9)</f>
        <v>0</v>
      </c>
      <c r="AC9" s="439" t="s">
        <v>61</v>
      </c>
      <c r="AD9" s="440">
        <f>SUM(T9:T15)</f>
        <v>0</v>
      </c>
      <c r="AE9" s="441"/>
      <c r="AF9" s="441"/>
      <c r="AG9" s="441"/>
      <c r="AH9" s="441" t="str">
        <f>CONCATENATE("The subject consumed ",AD9," drinks and had ", AC15, " Heavy Drinking Day(s) in week 1 of baseline screening.  ")</f>
        <v xml:space="preserve">The subject consumed 0 drinks and had Enter Gender Heavy Drinking Day(s) in week 1 of baseline screening.  </v>
      </c>
      <c r="AI9" s="399"/>
      <c r="AJ9" s="399"/>
      <c r="AK9" s="440"/>
      <c r="AL9" s="441"/>
      <c r="AM9" s="441"/>
      <c r="AN9" s="441"/>
      <c r="AO9" s="441"/>
      <c r="AP9" s="441"/>
      <c r="AQ9" s="399"/>
      <c r="AR9" s="399"/>
      <c r="AS9" s="493"/>
      <c r="BD9" s="442" t="b">
        <f t="shared" ref="BD9:BD22" si="4">IF(BF9=1,BP9,IF(BF9=2,BJ9,IF(BF9=3,BK9,IF(BF9=4,BL9,IF(BF9=5,BM9,IF(BF9=6,BN9,IF(BF9=7,BO9)))))))</f>
        <v>0</v>
      </c>
      <c r="BE9" s="442" t="b">
        <f t="shared" ref="BE9:BE37" si="5">IF(BG9=1,BX9,IF(BG9=2,BR9,IF(BG9=3,BS9,IF(BG9=4,BT9,IF(BG9=5,BU9,IF(BG9=6,BV9,IF(BG9=7,BW9)))))))</f>
        <v>0</v>
      </c>
      <c r="BF9" s="442" t="str">
        <f t="shared" ref="BF9:BF37" si="6">IF(D9="p1",BI9,"no")</f>
        <v>no</v>
      </c>
      <c r="BG9" s="442" t="str">
        <f t="shared" ref="BG9:BG37" si="7">IF(D9="p2",BI9,"no")</f>
        <v>no</v>
      </c>
      <c r="BH9" s="443"/>
      <c r="BI9" s="442" t="e">
        <f t="shared" ref="BI9:BI37" si="8">WEEKDAY(C9)</f>
        <v>#NUM!</v>
      </c>
      <c r="BJ9" s="444" t="str">
        <f>'P1 Chart'!Q4</f>
        <v>M</v>
      </c>
      <c r="BK9" s="444" t="str">
        <f>'P1 Chart'!Q5</f>
        <v>M</v>
      </c>
      <c r="BL9" s="444" t="str">
        <f>'P1 Chart'!Q6</f>
        <v>M</v>
      </c>
      <c r="BM9" s="444" t="str">
        <f>'P1 Chart'!Q7</f>
        <v>M</v>
      </c>
      <c r="BN9" s="444" t="str">
        <f>'P1 Chart'!Q8</f>
        <v>M</v>
      </c>
      <c r="BO9" s="444" t="str">
        <f>'P1 Chart'!Q9</f>
        <v>M</v>
      </c>
      <c r="BP9" s="444" t="str">
        <f>'P1 Chart'!Q10</f>
        <v>M</v>
      </c>
      <c r="BQ9" s="445"/>
      <c r="BR9" s="446">
        <f>'P1 Chart'!Q17</f>
        <v>0</v>
      </c>
      <c r="BS9" s="446">
        <f>'P1 Chart'!Q18</f>
        <v>0</v>
      </c>
      <c r="BT9" s="446">
        <f>'P1 Chart'!Q19</f>
        <v>0</v>
      </c>
      <c r="BU9" s="446">
        <f>'P1 Chart'!Q20</f>
        <v>0</v>
      </c>
      <c r="BV9" s="446">
        <f>'P1 Chart'!Q21</f>
        <v>0</v>
      </c>
      <c r="BW9" s="446">
        <f>'P1 Chart'!Q22</f>
        <v>0</v>
      </c>
      <c r="BX9" s="446">
        <f>'P1 Chart'!Q23</f>
        <v>0</v>
      </c>
      <c r="CA9" s="447" t="str">
        <f t="shared" ref="CA9:CA36" si="9">IF(OR(E9="",F9="",G9=""),"M",1)</f>
        <v>M</v>
      </c>
      <c r="CB9" s="447" t="str">
        <f t="shared" ref="CB9:CB36" si="10">IF(OR(H9="",I9="",J9=""),"M",1)</f>
        <v>M</v>
      </c>
      <c r="CC9" s="447" t="str">
        <f t="shared" ref="CC9:CC36" si="11">IF(OR(K9="",L9="",M9=""),"M",1)</f>
        <v>M</v>
      </c>
      <c r="CD9" s="447" t="str">
        <f t="shared" ref="CD9:CD36" si="12">IF(OR(N9="",O9="",P9=""),"M",1)</f>
        <v>M</v>
      </c>
      <c r="CE9" s="447" t="str">
        <f t="shared" ref="CE9:CE36" si="13">IF(OR(Q9="",R9="",S9=""),"M",1)</f>
        <v>M</v>
      </c>
      <c r="CF9" s="447">
        <f t="shared" ref="CF9:CF36" si="14">IF(AND(CA9="M",CB9="M",CC9="M",CD9="M",CE9="M",D9=""),0,1)</f>
        <v>0</v>
      </c>
      <c r="CG9" s="446">
        <f>SUM(CF9:CF36)</f>
        <v>0</v>
      </c>
      <c r="CH9" s="446"/>
      <c r="CI9" s="448" t="str">
        <f>IF(CG9=28,CI19,CI13)</f>
        <v>There are 28 days of missing drinking data in 28-day baseline assessment period. Missing Baseline drinking data must be collected prior to randomization.</v>
      </c>
    </row>
    <row r="10" spans="1:254" ht="17.25" customHeight="1">
      <c r="A10" s="93">
        <v>-27</v>
      </c>
      <c r="B10" s="94">
        <f t="shared" si="0"/>
        <v>-27</v>
      </c>
      <c r="C10" s="95">
        <f t="shared" ref="C10:C36" si="15">C11-1</f>
        <v>-27</v>
      </c>
      <c r="D10" s="108"/>
      <c r="E10" s="112"/>
      <c r="F10" s="113"/>
      <c r="G10" s="114"/>
      <c r="H10" s="112"/>
      <c r="I10" s="113"/>
      <c r="J10" s="114"/>
      <c r="K10" s="112"/>
      <c r="L10" s="113"/>
      <c r="M10" s="114"/>
      <c r="N10" s="112"/>
      <c r="O10" s="113"/>
      <c r="P10" s="114"/>
      <c r="Q10" s="112"/>
      <c r="R10" s="113"/>
      <c r="S10" s="233"/>
      <c r="T10" s="379" t="str">
        <f t="shared" ref="T10:T36" si="16">IF(CF10=0,"M",IF(D10="p1",BD10,IF(D10="p2",BE10,IF(D10="A",0,((E10*F10)*G10/0.6)+((H10*I10)*J10/0.6)+((K10*L10)*M10/0.6)+((N10*O10)*P10/0.6)+((Q10*R10)*S10/0.6)))))</f>
        <v>M</v>
      </c>
      <c r="U10" s="334" t="str">
        <f t="shared" ref="U10:U36" si="17">IF(T10="M", "M", IF(T10&gt;40, "YES", "NO"))</f>
        <v>M</v>
      </c>
      <c r="V10" s="224"/>
      <c r="W10" s="335"/>
      <c r="X10" s="436">
        <f t="shared" si="1"/>
        <v>0</v>
      </c>
      <c r="Y10" s="449">
        <f t="shared" ref="Y10:Y36" si="18">IF(T10="M",0,IF(T10&gt;4.94,1,0))</f>
        <v>0</v>
      </c>
      <c r="Z10" s="449">
        <f t="shared" ref="Z10:Z36" si="19">IF(T10="M",0,IF(T10&gt;3.94,1,0))</f>
        <v>0</v>
      </c>
      <c r="AA10" s="438">
        <f t="shared" si="2"/>
        <v>0</v>
      </c>
      <c r="AB10" s="438">
        <f t="shared" si="3"/>
        <v>0</v>
      </c>
      <c r="AC10" s="439" t="s">
        <v>62</v>
      </c>
      <c r="AD10" s="450">
        <f>SUM(T16:T22)</f>
        <v>0</v>
      </c>
      <c r="AE10" s="451"/>
      <c r="AF10" s="451"/>
      <c r="AG10" s="451"/>
      <c r="AH10" s="441" t="str">
        <f>CONCATENATE("The subject consumed ",AD10," drinks and had ", AC22, " Heavy Drinking Day(s) in week 2 of baseline screening.  ")</f>
        <v xml:space="preserve">The subject consumed 0 drinks and had Enter Gender Heavy Drinking Day(s) in week 2 of baseline screening.  </v>
      </c>
      <c r="AI10" s="451"/>
      <c r="AJ10" s="451"/>
      <c r="AK10" s="451"/>
      <c r="AL10" s="451"/>
      <c r="AM10" s="451"/>
      <c r="AN10" s="451"/>
      <c r="AO10" s="451"/>
      <c r="AP10" s="451"/>
      <c r="AQ10" s="451"/>
      <c r="AR10" s="451"/>
      <c r="AS10" s="493"/>
      <c r="BD10" s="442" t="b">
        <f t="shared" si="4"/>
        <v>0</v>
      </c>
      <c r="BE10" s="442" t="b">
        <f t="shared" si="5"/>
        <v>0</v>
      </c>
      <c r="BF10" s="442" t="str">
        <f t="shared" si="6"/>
        <v>no</v>
      </c>
      <c r="BG10" s="442" t="str">
        <f t="shared" si="7"/>
        <v>no</v>
      </c>
      <c r="BH10" s="443"/>
      <c r="BI10" s="442" t="e">
        <f t="shared" si="8"/>
        <v>#NUM!</v>
      </c>
      <c r="BJ10" s="444" t="str">
        <f t="shared" ref="BJ10:BJ37" si="20">BJ9</f>
        <v>M</v>
      </c>
      <c r="BK10" s="444" t="str">
        <f t="shared" ref="BK10:BP10" si="21">BK9</f>
        <v>M</v>
      </c>
      <c r="BL10" s="444" t="str">
        <f t="shared" si="21"/>
        <v>M</v>
      </c>
      <c r="BM10" s="444" t="str">
        <f t="shared" si="21"/>
        <v>M</v>
      </c>
      <c r="BN10" s="444" t="str">
        <f t="shared" si="21"/>
        <v>M</v>
      </c>
      <c r="BO10" s="444" t="str">
        <f t="shared" si="21"/>
        <v>M</v>
      </c>
      <c r="BP10" s="444" t="str">
        <f t="shared" si="21"/>
        <v>M</v>
      </c>
      <c r="BQ10" s="445"/>
      <c r="BR10" s="444">
        <f t="shared" ref="BR10:BR37" si="22">BR9</f>
        <v>0</v>
      </c>
      <c r="BS10" s="444">
        <f t="shared" ref="BS10:BX10" si="23">BS9</f>
        <v>0</v>
      </c>
      <c r="BT10" s="444">
        <f t="shared" si="23"/>
        <v>0</v>
      </c>
      <c r="BU10" s="444">
        <f t="shared" si="23"/>
        <v>0</v>
      </c>
      <c r="BV10" s="444">
        <f t="shared" si="23"/>
        <v>0</v>
      </c>
      <c r="BW10" s="444">
        <f t="shared" si="23"/>
        <v>0</v>
      </c>
      <c r="BX10" s="444">
        <f t="shared" si="23"/>
        <v>0</v>
      </c>
      <c r="CA10" s="447" t="str">
        <f t="shared" si="9"/>
        <v>M</v>
      </c>
      <c r="CB10" s="447" t="str">
        <f t="shared" si="10"/>
        <v>M</v>
      </c>
      <c r="CC10" s="447" t="str">
        <f t="shared" si="11"/>
        <v>M</v>
      </c>
      <c r="CD10" s="447" t="str">
        <f t="shared" si="12"/>
        <v>M</v>
      </c>
      <c r="CE10" s="447" t="str">
        <f t="shared" si="13"/>
        <v>M</v>
      </c>
      <c r="CF10" s="447">
        <f t="shared" si="14"/>
        <v>0</v>
      </c>
      <c r="CG10" s="446">
        <v>28</v>
      </c>
      <c r="CH10" s="446"/>
      <c r="CI10" s="448"/>
    </row>
    <row r="11" spans="1:254" ht="17.25" customHeight="1">
      <c r="A11" s="137">
        <v>-26</v>
      </c>
      <c r="B11" s="94">
        <f t="shared" si="0"/>
        <v>-26</v>
      </c>
      <c r="C11" s="95">
        <f t="shared" si="15"/>
        <v>-26</v>
      </c>
      <c r="D11" s="138"/>
      <c r="E11" s="112"/>
      <c r="F11" s="113"/>
      <c r="G11" s="114"/>
      <c r="H11" s="112"/>
      <c r="I11" s="113"/>
      <c r="J11" s="114"/>
      <c r="K11" s="112"/>
      <c r="L11" s="113"/>
      <c r="M11" s="114"/>
      <c r="N11" s="112"/>
      <c r="O11" s="113"/>
      <c r="P11" s="114"/>
      <c r="Q11" s="112"/>
      <c r="R11" s="113"/>
      <c r="S11" s="233"/>
      <c r="T11" s="379" t="str">
        <f t="shared" si="16"/>
        <v>M</v>
      </c>
      <c r="U11" s="334" t="str">
        <f t="shared" si="17"/>
        <v>M</v>
      </c>
      <c r="V11" s="224"/>
      <c r="W11" s="335"/>
      <c r="X11" s="436">
        <f t="shared" si="1"/>
        <v>0</v>
      </c>
      <c r="Y11" s="449">
        <f t="shared" si="18"/>
        <v>0</v>
      </c>
      <c r="Z11" s="449">
        <f t="shared" si="19"/>
        <v>0</v>
      </c>
      <c r="AA11" s="438">
        <f t="shared" si="2"/>
        <v>0</v>
      </c>
      <c r="AB11" s="438">
        <f t="shared" si="3"/>
        <v>0</v>
      </c>
      <c r="AC11" s="439" t="s">
        <v>63</v>
      </c>
      <c r="AD11" s="440">
        <f>SUM(T23:T29)</f>
        <v>0</v>
      </c>
      <c r="AE11" s="440"/>
      <c r="AF11" s="440"/>
      <c r="AG11" s="440"/>
      <c r="AH11" s="441" t="str">
        <f>CONCATENATE("The subject consumed ",AD11," drinks and had ", AC29, " Heavy Drinking Day(s) in week 3 of baseline screening.  ")</f>
        <v xml:space="preserve">The subject consumed 0 drinks and had Enter Gender Heavy Drinking Day(s) in week 3 of baseline screening.  </v>
      </c>
      <c r="AI11" s="452"/>
      <c r="AJ11" s="399"/>
      <c r="AK11" s="440"/>
      <c r="AL11" s="441"/>
      <c r="AM11" s="441"/>
      <c r="AN11" s="440"/>
      <c r="AO11" s="440"/>
      <c r="AP11" s="441"/>
      <c r="AQ11" s="453"/>
      <c r="AR11" s="403"/>
      <c r="AS11" s="493"/>
      <c r="BD11" s="442" t="b">
        <f t="shared" si="4"/>
        <v>0</v>
      </c>
      <c r="BE11" s="442" t="b">
        <f t="shared" si="5"/>
        <v>0</v>
      </c>
      <c r="BF11" s="442" t="str">
        <f t="shared" si="6"/>
        <v>no</v>
      </c>
      <c r="BG11" s="442" t="str">
        <f t="shared" si="7"/>
        <v>no</v>
      </c>
      <c r="BH11" s="443"/>
      <c r="BI11" s="442" t="e">
        <f t="shared" si="8"/>
        <v>#NUM!</v>
      </c>
      <c r="BJ11" s="444" t="str">
        <f t="shared" si="20"/>
        <v>M</v>
      </c>
      <c r="BK11" s="444" t="str">
        <f t="shared" ref="BK11:BK37" si="24">BK10</f>
        <v>M</v>
      </c>
      <c r="BL11" s="444" t="str">
        <f t="shared" ref="BL11:BL37" si="25">BL10</f>
        <v>M</v>
      </c>
      <c r="BM11" s="444" t="str">
        <f t="shared" ref="BM11:BM37" si="26">BM10</f>
        <v>M</v>
      </c>
      <c r="BN11" s="444" t="str">
        <f t="shared" ref="BN11:BN37" si="27">BN10</f>
        <v>M</v>
      </c>
      <c r="BO11" s="444" t="str">
        <f t="shared" ref="BO11:BO37" si="28">BO10</f>
        <v>M</v>
      </c>
      <c r="BP11" s="444" t="str">
        <f t="shared" ref="BP11:BP37" si="29">BP10</f>
        <v>M</v>
      </c>
      <c r="BQ11" s="445"/>
      <c r="BR11" s="444">
        <f t="shared" si="22"/>
        <v>0</v>
      </c>
      <c r="BS11" s="444">
        <f t="shared" ref="BS11:BS37" si="30">BS10</f>
        <v>0</v>
      </c>
      <c r="BT11" s="444">
        <f t="shared" ref="BT11:BT37" si="31">BT10</f>
        <v>0</v>
      </c>
      <c r="BU11" s="444">
        <f t="shared" ref="BU11:BU37" si="32">BU10</f>
        <v>0</v>
      </c>
      <c r="BV11" s="444">
        <f t="shared" ref="BV11:BV37" si="33">BV10</f>
        <v>0</v>
      </c>
      <c r="BW11" s="444">
        <f t="shared" ref="BW11:BW37" si="34">BW10</f>
        <v>0</v>
      </c>
      <c r="BX11" s="444">
        <f t="shared" ref="BX11:BX37" si="35">BX10</f>
        <v>0</v>
      </c>
      <c r="CA11" s="447" t="str">
        <f t="shared" si="9"/>
        <v>M</v>
      </c>
      <c r="CB11" s="447" t="str">
        <f t="shared" si="10"/>
        <v>M</v>
      </c>
      <c r="CC11" s="447" t="str">
        <f t="shared" si="11"/>
        <v>M</v>
      </c>
      <c r="CD11" s="447" t="str">
        <f t="shared" si="12"/>
        <v>M</v>
      </c>
      <c r="CE11" s="447" t="str">
        <f t="shared" si="13"/>
        <v>M</v>
      </c>
      <c r="CF11" s="447">
        <f t="shared" si="14"/>
        <v>0</v>
      </c>
      <c r="CG11" s="446"/>
      <c r="CH11" s="446"/>
      <c r="CI11" s="448"/>
    </row>
    <row r="12" spans="1:254" ht="17.25" customHeight="1">
      <c r="A12" s="93">
        <v>-25</v>
      </c>
      <c r="B12" s="94">
        <f t="shared" si="0"/>
        <v>-25</v>
      </c>
      <c r="C12" s="95">
        <f t="shared" si="15"/>
        <v>-25</v>
      </c>
      <c r="D12" s="108"/>
      <c r="E12" s="112"/>
      <c r="F12" s="113"/>
      <c r="G12" s="114"/>
      <c r="H12" s="112"/>
      <c r="I12" s="113"/>
      <c r="J12" s="114"/>
      <c r="K12" s="112"/>
      <c r="L12" s="113"/>
      <c r="M12" s="114"/>
      <c r="N12" s="112"/>
      <c r="O12" s="113"/>
      <c r="P12" s="114"/>
      <c r="Q12" s="112"/>
      <c r="R12" s="113"/>
      <c r="S12" s="233"/>
      <c r="T12" s="379" t="str">
        <f t="shared" si="16"/>
        <v>M</v>
      </c>
      <c r="U12" s="334" t="str">
        <f t="shared" si="17"/>
        <v>M</v>
      </c>
      <c r="V12" s="224"/>
      <c r="W12" s="335"/>
      <c r="X12" s="436">
        <f t="shared" si="1"/>
        <v>0</v>
      </c>
      <c r="Y12" s="449">
        <f t="shared" si="18"/>
        <v>0</v>
      </c>
      <c r="Z12" s="449">
        <f t="shared" si="19"/>
        <v>0</v>
      </c>
      <c r="AA12" s="438">
        <f t="shared" si="2"/>
        <v>0</v>
      </c>
      <c r="AB12" s="438">
        <f t="shared" si="3"/>
        <v>0</v>
      </c>
      <c r="AC12" s="439" t="s">
        <v>64</v>
      </c>
      <c r="AD12" s="440">
        <f>SUM(T30:T36)</f>
        <v>0</v>
      </c>
      <c r="AE12" s="403"/>
      <c r="AF12" s="403"/>
      <c r="AG12" s="403"/>
      <c r="AH12" s="441" t="str">
        <f>CONCATENATE("The subject consumed ",AD12," drinks and had ", AC36, " Heavy Drinking Day(s) in week 4 of baseline screening.  ")</f>
        <v xml:space="preserve">The subject consumed 0 drinks and had Enter Gender Heavy Drinking Day(s) in week 4 of baseline screening.  </v>
      </c>
      <c r="AI12" s="399"/>
      <c r="AJ12" s="399"/>
      <c r="AK12" s="403"/>
      <c r="AL12" s="403"/>
      <c r="AM12" s="403"/>
      <c r="AN12" s="403"/>
      <c r="AO12" s="403"/>
      <c r="AP12" s="403"/>
      <c r="AQ12" s="403"/>
      <c r="AR12" s="403"/>
      <c r="AS12" s="493"/>
      <c r="BD12" s="442" t="b">
        <f t="shared" si="4"/>
        <v>0</v>
      </c>
      <c r="BE12" s="442" t="b">
        <f t="shared" si="5"/>
        <v>0</v>
      </c>
      <c r="BF12" s="442" t="str">
        <f t="shared" si="6"/>
        <v>no</v>
      </c>
      <c r="BG12" s="442" t="str">
        <f t="shared" si="7"/>
        <v>no</v>
      </c>
      <c r="BH12" s="443"/>
      <c r="BI12" s="442" t="e">
        <f t="shared" si="8"/>
        <v>#NUM!</v>
      </c>
      <c r="BJ12" s="444" t="str">
        <f t="shared" si="20"/>
        <v>M</v>
      </c>
      <c r="BK12" s="444" t="str">
        <f t="shared" si="24"/>
        <v>M</v>
      </c>
      <c r="BL12" s="444" t="str">
        <f t="shared" si="25"/>
        <v>M</v>
      </c>
      <c r="BM12" s="444" t="str">
        <f t="shared" si="26"/>
        <v>M</v>
      </c>
      <c r="BN12" s="444" t="str">
        <f t="shared" si="27"/>
        <v>M</v>
      </c>
      <c r="BO12" s="444" t="str">
        <f t="shared" si="28"/>
        <v>M</v>
      </c>
      <c r="BP12" s="444" t="str">
        <f t="shared" si="29"/>
        <v>M</v>
      </c>
      <c r="BQ12" s="445"/>
      <c r="BR12" s="444">
        <f t="shared" si="22"/>
        <v>0</v>
      </c>
      <c r="BS12" s="444">
        <f t="shared" si="30"/>
        <v>0</v>
      </c>
      <c r="BT12" s="444">
        <f t="shared" si="31"/>
        <v>0</v>
      </c>
      <c r="BU12" s="444">
        <f t="shared" si="32"/>
        <v>0</v>
      </c>
      <c r="BV12" s="444">
        <f t="shared" si="33"/>
        <v>0</v>
      </c>
      <c r="BW12" s="444">
        <f t="shared" si="34"/>
        <v>0</v>
      </c>
      <c r="BX12" s="444">
        <f t="shared" si="35"/>
        <v>0</v>
      </c>
      <c r="CA12" s="447" t="str">
        <f t="shared" si="9"/>
        <v>M</v>
      </c>
      <c r="CB12" s="447" t="str">
        <f t="shared" si="10"/>
        <v>M</v>
      </c>
      <c r="CC12" s="447" t="str">
        <f t="shared" si="11"/>
        <v>M</v>
      </c>
      <c r="CD12" s="447" t="str">
        <f t="shared" si="12"/>
        <v>M</v>
      </c>
      <c r="CE12" s="447" t="str">
        <f t="shared" si="13"/>
        <v>M</v>
      </c>
      <c r="CF12" s="447">
        <f t="shared" si="14"/>
        <v>0</v>
      </c>
      <c r="CG12" s="446"/>
      <c r="CH12" s="446"/>
      <c r="CI12" s="448"/>
    </row>
    <row r="13" spans="1:254" ht="17.25" customHeight="1">
      <c r="A13" s="137">
        <v>-24</v>
      </c>
      <c r="B13" s="94">
        <f t="shared" si="0"/>
        <v>-24</v>
      </c>
      <c r="C13" s="95">
        <f>C14-1</f>
        <v>-24</v>
      </c>
      <c r="D13" s="138"/>
      <c r="E13" s="112"/>
      <c r="F13" s="113"/>
      <c r="G13" s="114"/>
      <c r="H13" s="112"/>
      <c r="I13" s="113"/>
      <c r="J13" s="114"/>
      <c r="K13" s="112"/>
      <c r="L13" s="113"/>
      <c r="M13" s="114"/>
      <c r="N13" s="112"/>
      <c r="O13" s="113"/>
      <c r="P13" s="114"/>
      <c r="Q13" s="112"/>
      <c r="R13" s="113"/>
      <c r="S13" s="233"/>
      <c r="T13" s="379" t="str">
        <f t="shared" si="16"/>
        <v>M</v>
      </c>
      <c r="U13" s="334" t="str">
        <f t="shared" si="17"/>
        <v>M</v>
      </c>
      <c r="V13" s="224"/>
      <c r="W13" s="335"/>
      <c r="X13" s="436">
        <f t="shared" si="1"/>
        <v>0</v>
      </c>
      <c r="Y13" s="449">
        <f t="shared" si="18"/>
        <v>0</v>
      </c>
      <c r="Z13" s="449">
        <f t="shared" si="19"/>
        <v>0</v>
      </c>
      <c r="AA13" s="438">
        <f t="shared" si="2"/>
        <v>0</v>
      </c>
      <c r="AB13" s="438">
        <f t="shared" si="3"/>
        <v>0</v>
      </c>
      <c r="AC13" s="439" t="s">
        <v>65</v>
      </c>
      <c r="AD13" s="440">
        <f>AD9+AD10+AD11+AD12</f>
        <v>0</v>
      </c>
      <c r="AE13" s="403"/>
      <c r="AF13" s="403"/>
      <c r="AG13" s="403"/>
      <c r="AH13" s="605" t="str">
        <f>CONCATENATE("The subject consumed ",AD13," drinks in the 28 days prior to consent.  Weekly average drinking in this 28-day period was ",AD14," standard drinks.")</f>
        <v>The subject consumed 0 drinks in the 28 days prior to consent.  Weekly average drinking in this 28-day period was 0 standard drinks.</v>
      </c>
      <c r="AI13" s="399"/>
      <c r="AJ13" s="399"/>
      <c r="AK13" s="403"/>
      <c r="AL13" s="403"/>
      <c r="AM13" s="403"/>
      <c r="AN13" s="403"/>
      <c r="AO13" s="403"/>
      <c r="AP13" s="403"/>
      <c r="AQ13" s="403"/>
      <c r="AR13" s="403"/>
      <c r="AS13" s="493"/>
      <c r="BD13" s="442" t="b">
        <f t="shared" si="4"/>
        <v>0</v>
      </c>
      <c r="BE13" s="442" t="b">
        <f t="shared" si="5"/>
        <v>0</v>
      </c>
      <c r="BF13" s="442" t="str">
        <f t="shared" si="6"/>
        <v>no</v>
      </c>
      <c r="BG13" s="442" t="str">
        <f t="shared" si="7"/>
        <v>no</v>
      </c>
      <c r="BH13" s="443"/>
      <c r="BI13" s="442" t="e">
        <f t="shared" si="8"/>
        <v>#NUM!</v>
      </c>
      <c r="BJ13" s="444" t="str">
        <f t="shared" si="20"/>
        <v>M</v>
      </c>
      <c r="BK13" s="444" t="str">
        <f t="shared" si="24"/>
        <v>M</v>
      </c>
      <c r="BL13" s="444" t="str">
        <f t="shared" si="25"/>
        <v>M</v>
      </c>
      <c r="BM13" s="444" t="str">
        <f t="shared" si="26"/>
        <v>M</v>
      </c>
      <c r="BN13" s="444" t="str">
        <f t="shared" si="27"/>
        <v>M</v>
      </c>
      <c r="BO13" s="444" t="str">
        <f t="shared" si="28"/>
        <v>M</v>
      </c>
      <c r="BP13" s="444" t="str">
        <f t="shared" si="29"/>
        <v>M</v>
      </c>
      <c r="BQ13" s="445"/>
      <c r="BR13" s="444">
        <f t="shared" si="22"/>
        <v>0</v>
      </c>
      <c r="BS13" s="444">
        <f t="shared" si="30"/>
        <v>0</v>
      </c>
      <c r="BT13" s="444">
        <f t="shared" si="31"/>
        <v>0</v>
      </c>
      <c r="BU13" s="444">
        <f t="shared" si="32"/>
        <v>0</v>
      </c>
      <c r="BV13" s="444">
        <f t="shared" si="33"/>
        <v>0</v>
      </c>
      <c r="BW13" s="444">
        <f t="shared" si="34"/>
        <v>0</v>
      </c>
      <c r="BX13" s="444">
        <f t="shared" si="35"/>
        <v>0</v>
      </c>
      <c r="CA13" s="447" t="str">
        <f t="shared" si="9"/>
        <v>M</v>
      </c>
      <c r="CB13" s="447" t="str">
        <f t="shared" si="10"/>
        <v>M</v>
      </c>
      <c r="CC13" s="447" t="str">
        <f t="shared" si="11"/>
        <v>M</v>
      </c>
      <c r="CD13" s="447" t="str">
        <f t="shared" si="12"/>
        <v>M</v>
      </c>
      <c r="CE13" s="447" t="str">
        <f t="shared" si="13"/>
        <v>M</v>
      </c>
      <c r="CF13" s="447">
        <f t="shared" si="14"/>
        <v>0</v>
      </c>
      <c r="CG13" s="446"/>
      <c r="CH13" s="446"/>
      <c r="CI13" s="448" t="str">
        <f>CONCATENATE("There ",CI15," ",CI16," ",CI17," of missing drinking data in 28-day baseline assessment period. ",CI18)</f>
        <v>There are 28 days of missing drinking data in 28-day baseline assessment period. Missing Baseline drinking data must be collected prior to randomization.</v>
      </c>
    </row>
    <row r="14" spans="1:254" ht="17.25" customHeight="1">
      <c r="A14" s="93">
        <v>-23</v>
      </c>
      <c r="B14" s="94">
        <f t="shared" si="0"/>
        <v>-23</v>
      </c>
      <c r="C14" s="95">
        <f t="shared" si="15"/>
        <v>-23</v>
      </c>
      <c r="D14" s="108"/>
      <c r="E14" s="112"/>
      <c r="F14" s="113"/>
      <c r="G14" s="114"/>
      <c r="H14" s="112"/>
      <c r="I14" s="113"/>
      <c r="J14" s="114"/>
      <c r="K14" s="112"/>
      <c r="L14" s="113"/>
      <c r="M14" s="114"/>
      <c r="N14" s="112"/>
      <c r="O14" s="113"/>
      <c r="P14" s="114"/>
      <c r="Q14" s="112"/>
      <c r="R14" s="113"/>
      <c r="S14" s="233"/>
      <c r="T14" s="379" t="str">
        <f t="shared" si="16"/>
        <v>M</v>
      </c>
      <c r="U14" s="334" t="str">
        <f t="shared" si="17"/>
        <v>M</v>
      </c>
      <c r="V14" s="224"/>
      <c r="W14" s="335"/>
      <c r="X14" s="436">
        <f t="shared" si="1"/>
        <v>0</v>
      </c>
      <c r="Y14" s="449">
        <f t="shared" si="18"/>
        <v>0</v>
      </c>
      <c r="Z14" s="449">
        <f t="shared" si="19"/>
        <v>0</v>
      </c>
      <c r="AA14" s="438">
        <f t="shared" si="2"/>
        <v>0</v>
      </c>
      <c r="AB14" s="438">
        <f t="shared" si="3"/>
        <v>0</v>
      </c>
      <c r="AC14" s="454"/>
      <c r="AD14" s="455">
        <f>AD13/4</f>
        <v>0</v>
      </c>
      <c r="AE14" s="441"/>
      <c r="AF14" s="441"/>
      <c r="AG14" s="441"/>
      <c r="AH14" s="606"/>
      <c r="AI14" s="399"/>
      <c r="AJ14" s="399"/>
      <c r="AK14" s="440"/>
      <c r="AL14" s="440"/>
      <c r="AM14" s="451"/>
      <c r="AN14" s="441"/>
      <c r="AO14" s="441"/>
      <c r="AP14" s="441"/>
      <c r="AQ14" s="403"/>
      <c r="AR14" s="403"/>
      <c r="AS14" s="493"/>
      <c r="BD14" s="442" t="b">
        <f t="shared" si="4"/>
        <v>0</v>
      </c>
      <c r="BE14" s="442" t="b">
        <f t="shared" si="5"/>
        <v>0</v>
      </c>
      <c r="BF14" s="442" t="str">
        <f t="shared" si="6"/>
        <v>no</v>
      </c>
      <c r="BG14" s="442" t="str">
        <f t="shared" si="7"/>
        <v>no</v>
      </c>
      <c r="BH14" s="443"/>
      <c r="BI14" s="442" t="e">
        <f t="shared" si="8"/>
        <v>#NUM!</v>
      </c>
      <c r="BJ14" s="444" t="str">
        <f t="shared" si="20"/>
        <v>M</v>
      </c>
      <c r="BK14" s="444" t="str">
        <f t="shared" si="24"/>
        <v>M</v>
      </c>
      <c r="BL14" s="444" t="str">
        <f t="shared" si="25"/>
        <v>M</v>
      </c>
      <c r="BM14" s="444" t="str">
        <f t="shared" si="26"/>
        <v>M</v>
      </c>
      <c r="BN14" s="444" t="str">
        <f t="shared" si="27"/>
        <v>M</v>
      </c>
      <c r="BO14" s="444" t="str">
        <f t="shared" si="28"/>
        <v>M</v>
      </c>
      <c r="BP14" s="444" t="str">
        <f t="shared" si="29"/>
        <v>M</v>
      </c>
      <c r="BQ14" s="445"/>
      <c r="BR14" s="444">
        <f t="shared" si="22"/>
        <v>0</v>
      </c>
      <c r="BS14" s="444">
        <f t="shared" si="30"/>
        <v>0</v>
      </c>
      <c r="BT14" s="444">
        <f t="shared" si="31"/>
        <v>0</v>
      </c>
      <c r="BU14" s="444">
        <f t="shared" si="32"/>
        <v>0</v>
      </c>
      <c r="BV14" s="444">
        <f t="shared" si="33"/>
        <v>0</v>
      </c>
      <c r="BW14" s="444">
        <f t="shared" si="34"/>
        <v>0</v>
      </c>
      <c r="BX14" s="444">
        <f t="shared" si="35"/>
        <v>0</v>
      </c>
      <c r="CA14" s="447" t="str">
        <f t="shared" si="9"/>
        <v>M</v>
      </c>
      <c r="CB14" s="447" t="str">
        <f t="shared" si="10"/>
        <v>M</v>
      </c>
      <c r="CC14" s="447" t="str">
        <f t="shared" si="11"/>
        <v>M</v>
      </c>
      <c r="CD14" s="447" t="str">
        <f t="shared" si="12"/>
        <v>M</v>
      </c>
      <c r="CE14" s="447" t="str">
        <f t="shared" si="13"/>
        <v>M</v>
      </c>
      <c r="CF14" s="447">
        <f t="shared" si="14"/>
        <v>0</v>
      </c>
      <c r="CG14" s="446"/>
      <c r="CH14" s="446"/>
      <c r="CI14" s="448"/>
    </row>
    <row r="15" spans="1:254" ht="17.25" customHeight="1" thickBot="1">
      <c r="A15" s="137">
        <v>-22</v>
      </c>
      <c r="B15" s="94">
        <f t="shared" si="0"/>
        <v>-22</v>
      </c>
      <c r="C15" s="95">
        <f t="shared" si="15"/>
        <v>-22</v>
      </c>
      <c r="D15" s="138"/>
      <c r="E15" s="112"/>
      <c r="F15" s="113"/>
      <c r="G15" s="114"/>
      <c r="H15" s="112"/>
      <c r="I15" s="113"/>
      <c r="J15" s="114"/>
      <c r="K15" s="112"/>
      <c r="L15" s="113"/>
      <c r="M15" s="114"/>
      <c r="N15" s="112"/>
      <c r="O15" s="113"/>
      <c r="P15" s="114"/>
      <c r="Q15" s="112"/>
      <c r="R15" s="113"/>
      <c r="S15" s="233"/>
      <c r="T15" s="379" t="str">
        <f t="shared" si="16"/>
        <v>M</v>
      </c>
      <c r="U15" s="334" t="str">
        <f t="shared" si="17"/>
        <v>M</v>
      </c>
      <c r="V15" s="224"/>
      <c r="W15" s="335"/>
      <c r="X15" s="436">
        <f t="shared" si="1"/>
        <v>0</v>
      </c>
      <c r="Y15" s="457">
        <f t="shared" si="18"/>
        <v>0</v>
      </c>
      <c r="Z15" s="458">
        <f t="shared" si="19"/>
        <v>0</v>
      </c>
      <c r="AA15" s="438">
        <f t="shared" si="2"/>
        <v>0</v>
      </c>
      <c r="AB15" s="438">
        <f t="shared" si="3"/>
        <v>0</v>
      </c>
      <c r="AC15" s="459" t="str">
        <f>IF(H5="","Enter Gender",IF(H5=1,AA15,AB15))</f>
        <v>Enter Gender</v>
      </c>
      <c r="AD15" s="451"/>
      <c r="AE15" s="451"/>
      <c r="AF15" s="451"/>
      <c r="AG15" s="451"/>
      <c r="AH15" s="606"/>
      <c r="AI15" s="451"/>
      <c r="AJ15" s="451"/>
      <c r="AK15" s="451"/>
      <c r="AL15" s="451"/>
      <c r="AM15" s="451"/>
      <c r="AN15" s="451"/>
      <c r="AO15" s="451"/>
      <c r="AP15" s="451"/>
      <c r="AQ15" s="451"/>
      <c r="AR15" s="451"/>
      <c r="AS15" s="493"/>
      <c r="BD15" s="442" t="b">
        <f t="shared" si="4"/>
        <v>0</v>
      </c>
      <c r="BE15" s="442" t="b">
        <f t="shared" si="5"/>
        <v>0</v>
      </c>
      <c r="BF15" s="442" t="str">
        <f t="shared" si="6"/>
        <v>no</v>
      </c>
      <c r="BG15" s="442" t="str">
        <f t="shared" si="7"/>
        <v>no</v>
      </c>
      <c r="BH15" s="443"/>
      <c r="BI15" s="442" t="e">
        <f t="shared" si="8"/>
        <v>#NUM!</v>
      </c>
      <c r="BJ15" s="444" t="str">
        <f t="shared" si="20"/>
        <v>M</v>
      </c>
      <c r="BK15" s="444" t="str">
        <f t="shared" si="24"/>
        <v>M</v>
      </c>
      <c r="BL15" s="444" t="str">
        <f t="shared" si="25"/>
        <v>M</v>
      </c>
      <c r="BM15" s="444" t="str">
        <f t="shared" si="26"/>
        <v>M</v>
      </c>
      <c r="BN15" s="444" t="str">
        <f t="shared" si="27"/>
        <v>M</v>
      </c>
      <c r="BO15" s="444" t="str">
        <f t="shared" si="28"/>
        <v>M</v>
      </c>
      <c r="BP15" s="444" t="str">
        <f t="shared" si="29"/>
        <v>M</v>
      </c>
      <c r="BQ15" s="445"/>
      <c r="BR15" s="444">
        <f t="shared" si="22"/>
        <v>0</v>
      </c>
      <c r="BS15" s="444">
        <f t="shared" si="30"/>
        <v>0</v>
      </c>
      <c r="BT15" s="444">
        <f t="shared" si="31"/>
        <v>0</v>
      </c>
      <c r="BU15" s="444">
        <f t="shared" si="32"/>
        <v>0</v>
      </c>
      <c r="BV15" s="444">
        <f t="shared" si="33"/>
        <v>0</v>
      </c>
      <c r="BW15" s="444">
        <f t="shared" si="34"/>
        <v>0</v>
      </c>
      <c r="BX15" s="444">
        <f t="shared" si="35"/>
        <v>0</v>
      </c>
      <c r="CA15" s="447" t="str">
        <f t="shared" si="9"/>
        <v>M</v>
      </c>
      <c r="CB15" s="447" t="str">
        <f t="shared" si="10"/>
        <v>M</v>
      </c>
      <c r="CC15" s="447" t="str">
        <f t="shared" si="11"/>
        <v>M</v>
      </c>
      <c r="CD15" s="447" t="str">
        <f t="shared" si="12"/>
        <v>M</v>
      </c>
      <c r="CE15" s="447" t="str">
        <f t="shared" si="13"/>
        <v>M</v>
      </c>
      <c r="CF15" s="447">
        <f t="shared" si="14"/>
        <v>0</v>
      </c>
      <c r="CG15" s="446"/>
      <c r="CH15" s="446"/>
      <c r="CI15" s="448" t="str">
        <f>IF(CI16=1,"is","are")</f>
        <v>are</v>
      </c>
    </row>
    <row r="16" spans="1:254" ht="17.25" customHeight="1" thickBot="1">
      <c r="A16" s="93">
        <v>-21</v>
      </c>
      <c r="B16" s="94">
        <f t="shared" si="0"/>
        <v>-21</v>
      </c>
      <c r="C16" s="95">
        <f t="shared" si="15"/>
        <v>-21</v>
      </c>
      <c r="D16" s="108"/>
      <c r="E16" s="112"/>
      <c r="F16" s="113"/>
      <c r="G16" s="114"/>
      <c r="H16" s="112"/>
      <c r="I16" s="113"/>
      <c r="J16" s="114"/>
      <c r="K16" s="112"/>
      <c r="L16" s="113"/>
      <c r="M16" s="114"/>
      <c r="N16" s="112"/>
      <c r="O16" s="113"/>
      <c r="P16" s="114"/>
      <c r="Q16" s="112"/>
      <c r="R16" s="113"/>
      <c r="S16" s="233"/>
      <c r="T16" s="379" t="str">
        <f t="shared" si="16"/>
        <v>M</v>
      </c>
      <c r="U16" s="334" t="str">
        <f t="shared" si="17"/>
        <v>M</v>
      </c>
      <c r="V16" s="224"/>
      <c r="W16" s="335"/>
      <c r="X16" s="436">
        <f t="shared" si="1"/>
        <v>0</v>
      </c>
      <c r="Y16" s="437">
        <f t="shared" si="18"/>
        <v>0</v>
      </c>
      <c r="Z16" s="437">
        <f t="shared" si="19"/>
        <v>0</v>
      </c>
      <c r="AA16" s="460">
        <f t="shared" si="2"/>
        <v>0</v>
      </c>
      <c r="AB16" s="438">
        <f t="shared" si="3"/>
        <v>0</v>
      </c>
      <c r="AC16" s="454"/>
      <c r="AD16" s="441"/>
      <c r="AE16" s="440"/>
      <c r="AF16" s="440"/>
      <c r="AG16" s="440"/>
      <c r="AH16" s="606"/>
      <c r="AI16" s="452"/>
      <c r="AJ16" s="399"/>
      <c r="AK16" s="440"/>
      <c r="AL16" s="441"/>
      <c r="AM16" s="441"/>
      <c r="AN16" s="440"/>
      <c r="AO16" s="440"/>
      <c r="AP16" s="441"/>
      <c r="AQ16" s="453"/>
      <c r="AR16" s="403"/>
      <c r="AS16" s="493"/>
      <c r="BD16" s="442" t="b">
        <f t="shared" si="4"/>
        <v>0</v>
      </c>
      <c r="BE16" s="442" t="b">
        <f t="shared" si="5"/>
        <v>0</v>
      </c>
      <c r="BF16" s="442" t="str">
        <f t="shared" si="6"/>
        <v>no</v>
      </c>
      <c r="BG16" s="442" t="str">
        <f t="shared" si="7"/>
        <v>no</v>
      </c>
      <c r="BH16" s="443"/>
      <c r="BI16" s="442" t="e">
        <f t="shared" si="8"/>
        <v>#NUM!</v>
      </c>
      <c r="BJ16" s="444" t="str">
        <f t="shared" si="20"/>
        <v>M</v>
      </c>
      <c r="BK16" s="444" t="str">
        <f t="shared" si="24"/>
        <v>M</v>
      </c>
      <c r="BL16" s="444" t="str">
        <f t="shared" si="25"/>
        <v>M</v>
      </c>
      <c r="BM16" s="444" t="str">
        <f t="shared" si="26"/>
        <v>M</v>
      </c>
      <c r="BN16" s="444" t="str">
        <f t="shared" si="27"/>
        <v>M</v>
      </c>
      <c r="BO16" s="444" t="str">
        <f t="shared" si="28"/>
        <v>M</v>
      </c>
      <c r="BP16" s="444" t="str">
        <f t="shared" si="29"/>
        <v>M</v>
      </c>
      <c r="BQ16" s="445"/>
      <c r="BR16" s="444">
        <f t="shared" si="22"/>
        <v>0</v>
      </c>
      <c r="BS16" s="444">
        <f t="shared" si="30"/>
        <v>0</v>
      </c>
      <c r="BT16" s="444">
        <f t="shared" si="31"/>
        <v>0</v>
      </c>
      <c r="BU16" s="444">
        <f t="shared" si="32"/>
        <v>0</v>
      </c>
      <c r="BV16" s="444">
        <f t="shared" si="33"/>
        <v>0</v>
      </c>
      <c r="BW16" s="444">
        <f t="shared" si="34"/>
        <v>0</v>
      </c>
      <c r="BX16" s="444">
        <f t="shared" si="35"/>
        <v>0</v>
      </c>
      <c r="CA16" s="447" t="str">
        <f t="shared" si="9"/>
        <v>M</v>
      </c>
      <c r="CB16" s="447" t="str">
        <f t="shared" si="10"/>
        <v>M</v>
      </c>
      <c r="CC16" s="447" t="str">
        <f t="shared" si="11"/>
        <v>M</v>
      </c>
      <c r="CD16" s="447" t="str">
        <f t="shared" si="12"/>
        <v>M</v>
      </c>
      <c r="CE16" s="447" t="str">
        <f t="shared" si="13"/>
        <v>M</v>
      </c>
      <c r="CF16" s="447">
        <f t="shared" si="14"/>
        <v>0</v>
      </c>
      <c r="CG16" s="446"/>
      <c r="CH16" s="446"/>
      <c r="CI16" s="461">
        <f>CG10-CG9</f>
        <v>28</v>
      </c>
    </row>
    <row r="17" spans="1:87" ht="17.25" customHeight="1">
      <c r="A17" s="137">
        <v>-20</v>
      </c>
      <c r="B17" s="94">
        <f t="shared" si="0"/>
        <v>-20</v>
      </c>
      <c r="C17" s="95">
        <f t="shared" si="15"/>
        <v>-20</v>
      </c>
      <c r="D17" s="138"/>
      <c r="E17" s="112"/>
      <c r="F17" s="113"/>
      <c r="G17" s="114"/>
      <c r="H17" s="112"/>
      <c r="I17" s="113"/>
      <c r="J17" s="114"/>
      <c r="K17" s="112"/>
      <c r="L17" s="113"/>
      <c r="M17" s="114"/>
      <c r="N17" s="112"/>
      <c r="O17" s="113"/>
      <c r="P17" s="114"/>
      <c r="Q17" s="112"/>
      <c r="R17" s="113"/>
      <c r="S17" s="233"/>
      <c r="T17" s="379" t="str">
        <f t="shared" si="16"/>
        <v>M</v>
      </c>
      <c r="U17" s="334" t="str">
        <f t="shared" si="17"/>
        <v>M</v>
      </c>
      <c r="V17" s="224"/>
      <c r="W17" s="335"/>
      <c r="X17" s="436">
        <f t="shared" si="1"/>
        <v>0</v>
      </c>
      <c r="Y17" s="449">
        <f t="shared" si="18"/>
        <v>0</v>
      </c>
      <c r="Z17" s="449">
        <f t="shared" si="19"/>
        <v>0</v>
      </c>
      <c r="AA17" s="460">
        <f t="shared" si="2"/>
        <v>0</v>
      </c>
      <c r="AB17" s="438">
        <f t="shared" si="3"/>
        <v>0</v>
      </c>
      <c r="AC17" s="462"/>
      <c r="AD17" s="403"/>
      <c r="AE17" s="403"/>
      <c r="AF17" s="403"/>
      <c r="AG17" s="403"/>
      <c r="AH17" s="525" t="s">
        <v>66</v>
      </c>
      <c r="AI17" s="399"/>
      <c r="AJ17" s="399"/>
      <c r="AK17" s="403"/>
      <c r="AL17" s="403"/>
      <c r="AM17" s="403"/>
      <c r="AN17" s="403"/>
      <c r="AO17" s="403"/>
      <c r="AP17" s="403"/>
      <c r="AQ17" s="403"/>
      <c r="AR17" s="403"/>
      <c r="AS17" s="493"/>
      <c r="BD17" s="442" t="b">
        <f t="shared" si="4"/>
        <v>0</v>
      </c>
      <c r="BE17" s="442" t="b">
        <f t="shared" si="5"/>
        <v>0</v>
      </c>
      <c r="BF17" s="442" t="str">
        <f t="shared" si="6"/>
        <v>no</v>
      </c>
      <c r="BG17" s="442" t="str">
        <f t="shared" si="7"/>
        <v>no</v>
      </c>
      <c r="BH17" s="443"/>
      <c r="BI17" s="442" t="e">
        <f t="shared" si="8"/>
        <v>#NUM!</v>
      </c>
      <c r="BJ17" s="444" t="str">
        <f t="shared" si="20"/>
        <v>M</v>
      </c>
      <c r="BK17" s="444" t="str">
        <f t="shared" si="24"/>
        <v>M</v>
      </c>
      <c r="BL17" s="444" t="str">
        <f t="shared" si="25"/>
        <v>M</v>
      </c>
      <c r="BM17" s="444" t="str">
        <f t="shared" si="26"/>
        <v>M</v>
      </c>
      <c r="BN17" s="444" t="str">
        <f t="shared" si="27"/>
        <v>M</v>
      </c>
      <c r="BO17" s="444" t="str">
        <f t="shared" si="28"/>
        <v>M</v>
      </c>
      <c r="BP17" s="444" t="str">
        <f t="shared" si="29"/>
        <v>M</v>
      </c>
      <c r="BQ17" s="445"/>
      <c r="BR17" s="444">
        <f t="shared" si="22"/>
        <v>0</v>
      </c>
      <c r="BS17" s="444">
        <f t="shared" si="30"/>
        <v>0</v>
      </c>
      <c r="BT17" s="444">
        <f t="shared" si="31"/>
        <v>0</v>
      </c>
      <c r="BU17" s="444">
        <f t="shared" si="32"/>
        <v>0</v>
      </c>
      <c r="BV17" s="444">
        <f t="shared" si="33"/>
        <v>0</v>
      </c>
      <c r="BW17" s="444">
        <f t="shared" si="34"/>
        <v>0</v>
      </c>
      <c r="BX17" s="444">
        <f t="shared" si="35"/>
        <v>0</v>
      </c>
      <c r="CA17" s="447" t="str">
        <f t="shared" si="9"/>
        <v>M</v>
      </c>
      <c r="CB17" s="447" t="str">
        <f t="shared" si="10"/>
        <v>M</v>
      </c>
      <c r="CC17" s="447" t="str">
        <f t="shared" si="11"/>
        <v>M</v>
      </c>
      <c r="CD17" s="447" t="str">
        <f t="shared" si="12"/>
        <v>M</v>
      </c>
      <c r="CE17" s="447" t="str">
        <f t="shared" si="13"/>
        <v>M</v>
      </c>
      <c r="CF17" s="447">
        <f t="shared" si="14"/>
        <v>0</v>
      </c>
      <c r="CG17" s="446"/>
      <c r="CH17" s="446"/>
      <c r="CI17" s="448" t="str">
        <f>IF(CI16=1,"day","days")</f>
        <v>days</v>
      </c>
    </row>
    <row r="18" spans="1:87" ht="17.25" customHeight="1" thickBot="1">
      <c r="A18" s="93">
        <v>-19</v>
      </c>
      <c r="B18" s="94">
        <f t="shared" si="0"/>
        <v>-19</v>
      </c>
      <c r="C18" s="95">
        <f t="shared" si="15"/>
        <v>-19</v>
      </c>
      <c r="D18" s="108"/>
      <c r="E18" s="112"/>
      <c r="F18" s="113"/>
      <c r="G18" s="114"/>
      <c r="H18" s="112"/>
      <c r="I18" s="113"/>
      <c r="J18" s="114"/>
      <c r="K18" s="112"/>
      <c r="L18" s="113"/>
      <c r="M18" s="114"/>
      <c r="N18" s="112"/>
      <c r="O18" s="113"/>
      <c r="P18" s="114"/>
      <c r="Q18" s="112"/>
      <c r="R18" s="113"/>
      <c r="S18" s="233"/>
      <c r="T18" s="379" t="str">
        <f t="shared" si="16"/>
        <v>M</v>
      </c>
      <c r="U18" s="334" t="str">
        <f t="shared" si="17"/>
        <v>M</v>
      </c>
      <c r="V18" s="224"/>
      <c r="W18" s="335"/>
      <c r="X18" s="436">
        <f t="shared" si="1"/>
        <v>0</v>
      </c>
      <c r="Y18" s="449">
        <f t="shared" si="18"/>
        <v>0</v>
      </c>
      <c r="Z18" s="449">
        <f t="shared" si="19"/>
        <v>0</v>
      </c>
      <c r="AA18" s="460">
        <f t="shared" si="2"/>
        <v>0</v>
      </c>
      <c r="AB18" s="438">
        <f t="shared" si="3"/>
        <v>0</v>
      </c>
      <c r="AC18" s="462"/>
      <c r="AD18" s="403"/>
      <c r="AE18" s="403"/>
      <c r="AF18" s="403"/>
      <c r="AG18" s="403"/>
      <c r="AH18" s="463" t="str">
        <f>IF(AND(AC15&gt;3,AC22&gt;3,AC29&gt;3,AC36&gt;3), "YES", "NO")</f>
        <v>YES</v>
      </c>
      <c r="AI18" s="399"/>
      <c r="AJ18" s="399"/>
      <c r="AK18" s="403"/>
      <c r="AL18" s="403"/>
      <c r="AM18" s="403"/>
      <c r="AN18" s="403"/>
      <c r="AO18" s="403"/>
      <c r="AP18" s="403"/>
      <c r="AQ18" s="403"/>
      <c r="AR18" s="403"/>
      <c r="AS18" s="493"/>
      <c r="BD18" s="442" t="b">
        <f t="shared" si="4"/>
        <v>0</v>
      </c>
      <c r="BE18" s="442" t="b">
        <f t="shared" si="5"/>
        <v>0</v>
      </c>
      <c r="BF18" s="442" t="str">
        <f t="shared" si="6"/>
        <v>no</v>
      </c>
      <c r="BG18" s="442" t="str">
        <f t="shared" si="7"/>
        <v>no</v>
      </c>
      <c r="BH18" s="443"/>
      <c r="BI18" s="442" t="e">
        <f t="shared" si="8"/>
        <v>#NUM!</v>
      </c>
      <c r="BJ18" s="444" t="str">
        <f t="shared" si="20"/>
        <v>M</v>
      </c>
      <c r="BK18" s="444" t="str">
        <f t="shared" si="24"/>
        <v>M</v>
      </c>
      <c r="BL18" s="444" t="str">
        <f t="shared" si="25"/>
        <v>M</v>
      </c>
      <c r="BM18" s="444" t="str">
        <f t="shared" si="26"/>
        <v>M</v>
      </c>
      <c r="BN18" s="444" t="str">
        <f t="shared" si="27"/>
        <v>M</v>
      </c>
      <c r="BO18" s="444" t="str">
        <f t="shared" si="28"/>
        <v>M</v>
      </c>
      <c r="BP18" s="444" t="str">
        <f t="shared" si="29"/>
        <v>M</v>
      </c>
      <c r="BQ18" s="445"/>
      <c r="BR18" s="444">
        <f t="shared" si="22"/>
        <v>0</v>
      </c>
      <c r="BS18" s="444">
        <f t="shared" si="30"/>
        <v>0</v>
      </c>
      <c r="BT18" s="444">
        <f t="shared" si="31"/>
        <v>0</v>
      </c>
      <c r="BU18" s="444">
        <f t="shared" si="32"/>
        <v>0</v>
      </c>
      <c r="BV18" s="444">
        <f t="shared" si="33"/>
        <v>0</v>
      </c>
      <c r="BW18" s="444">
        <f t="shared" si="34"/>
        <v>0</v>
      </c>
      <c r="BX18" s="444">
        <f t="shared" si="35"/>
        <v>0</v>
      </c>
      <c r="CA18" s="447" t="str">
        <f t="shared" si="9"/>
        <v>M</v>
      </c>
      <c r="CB18" s="447" t="str">
        <f t="shared" si="10"/>
        <v>M</v>
      </c>
      <c r="CC18" s="447" t="str">
        <f t="shared" si="11"/>
        <v>M</v>
      </c>
      <c r="CD18" s="447" t="str">
        <f t="shared" si="12"/>
        <v>M</v>
      </c>
      <c r="CE18" s="447" t="str">
        <f t="shared" si="13"/>
        <v>M</v>
      </c>
      <c r="CF18" s="447">
        <f t="shared" si="14"/>
        <v>0</v>
      </c>
      <c r="CG18" s="446"/>
      <c r="CH18" s="446"/>
      <c r="CI18" s="448" t="s">
        <v>67</v>
      </c>
    </row>
    <row r="19" spans="1:87" ht="17.25" customHeight="1">
      <c r="A19" s="137">
        <v>-18</v>
      </c>
      <c r="B19" s="94">
        <f t="shared" si="0"/>
        <v>-18</v>
      </c>
      <c r="C19" s="95">
        <f t="shared" si="15"/>
        <v>-18</v>
      </c>
      <c r="D19" s="138"/>
      <c r="E19" s="112"/>
      <c r="F19" s="113"/>
      <c r="G19" s="114"/>
      <c r="H19" s="112"/>
      <c r="I19" s="113"/>
      <c r="J19" s="114"/>
      <c r="K19" s="112"/>
      <c r="L19" s="113"/>
      <c r="M19" s="114"/>
      <c r="N19" s="112"/>
      <c r="O19" s="113"/>
      <c r="P19" s="114"/>
      <c r="Q19" s="112"/>
      <c r="R19" s="113"/>
      <c r="S19" s="233"/>
      <c r="T19" s="379" t="str">
        <f t="shared" si="16"/>
        <v>M</v>
      </c>
      <c r="U19" s="334" t="str">
        <f t="shared" si="17"/>
        <v>M</v>
      </c>
      <c r="V19" s="224"/>
      <c r="W19" s="335"/>
      <c r="X19" s="436">
        <f t="shared" si="1"/>
        <v>0</v>
      </c>
      <c r="Y19" s="449">
        <f t="shared" si="18"/>
        <v>0</v>
      </c>
      <c r="Z19" s="449">
        <f t="shared" si="19"/>
        <v>0</v>
      </c>
      <c r="AA19" s="460">
        <f t="shared" si="2"/>
        <v>0</v>
      </c>
      <c r="AB19" s="438">
        <f t="shared" si="3"/>
        <v>0</v>
      </c>
      <c r="AC19" s="454"/>
      <c r="AD19" s="464"/>
      <c r="AE19" s="441"/>
      <c r="AF19" s="441"/>
      <c r="AG19" s="441"/>
      <c r="AH19" s="441"/>
      <c r="AI19" s="399"/>
      <c r="AJ19" s="399"/>
      <c r="AK19" s="440"/>
      <c r="AL19" s="440"/>
      <c r="AM19" s="464"/>
      <c r="AN19" s="441"/>
      <c r="AO19" s="441"/>
      <c r="AP19" s="441"/>
      <c r="AQ19" s="403"/>
      <c r="AR19" s="403"/>
      <c r="AS19" s="493"/>
      <c r="BD19" s="442" t="b">
        <f t="shared" si="4"/>
        <v>0</v>
      </c>
      <c r="BE19" s="442" t="b">
        <f t="shared" si="5"/>
        <v>0</v>
      </c>
      <c r="BF19" s="442" t="str">
        <f t="shared" si="6"/>
        <v>no</v>
      </c>
      <c r="BG19" s="442" t="str">
        <f t="shared" si="7"/>
        <v>no</v>
      </c>
      <c r="BH19" s="443"/>
      <c r="BI19" s="442" t="e">
        <f t="shared" si="8"/>
        <v>#NUM!</v>
      </c>
      <c r="BJ19" s="444" t="str">
        <f t="shared" si="20"/>
        <v>M</v>
      </c>
      <c r="BK19" s="444" t="str">
        <f t="shared" si="24"/>
        <v>M</v>
      </c>
      <c r="BL19" s="444" t="str">
        <f t="shared" si="25"/>
        <v>M</v>
      </c>
      <c r="BM19" s="444" t="str">
        <f t="shared" si="26"/>
        <v>M</v>
      </c>
      <c r="BN19" s="444" t="str">
        <f t="shared" si="27"/>
        <v>M</v>
      </c>
      <c r="BO19" s="444" t="str">
        <f t="shared" si="28"/>
        <v>M</v>
      </c>
      <c r="BP19" s="444" t="str">
        <f t="shared" si="29"/>
        <v>M</v>
      </c>
      <c r="BQ19" s="445"/>
      <c r="BR19" s="444">
        <f t="shared" si="22"/>
        <v>0</v>
      </c>
      <c r="BS19" s="444">
        <f t="shared" si="30"/>
        <v>0</v>
      </c>
      <c r="BT19" s="444">
        <f t="shared" si="31"/>
        <v>0</v>
      </c>
      <c r="BU19" s="444">
        <f t="shared" si="32"/>
        <v>0</v>
      </c>
      <c r="BV19" s="444">
        <f t="shared" si="33"/>
        <v>0</v>
      </c>
      <c r="BW19" s="444">
        <f t="shared" si="34"/>
        <v>0</v>
      </c>
      <c r="BX19" s="444">
        <f t="shared" si="35"/>
        <v>0</v>
      </c>
      <c r="CA19" s="447" t="str">
        <f t="shared" si="9"/>
        <v>M</v>
      </c>
      <c r="CB19" s="447" t="str">
        <f t="shared" si="10"/>
        <v>M</v>
      </c>
      <c r="CC19" s="447" t="str">
        <f t="shared" si="11"/>
        <v>M</v>
      </c>
      <c r="CD19" s="447" t="str">
        <f t="shared" si="12"/>
        <v>M</v>
      </c>
      <c r="CE19" s="447" t="str">
        <f t="shared" si="13"/>
        <v>M</v>
      </c>
      <c r="CF19" s="447">
        <f t="shared" si="14"/>
        <v>0</v>
      </c>
      <c r="CG19" s="446"/>
      <c r="CH19" s="446"/>
      <c r="CI19" s="448" t="s">
        <v>68</v>
      </c>
    </row>
    <row r="20" spans="1:87" ht="17.25" customHeight="1">
      <c r="A20" s="93">
        <v>-17</v>
      </c>
      <c r="B20" s="94">
        <f t="shared" si="0"/>
        <v>-17</v>
      </c>
      <c r="C20" s="95">
        <f t="shared" si="15"/>
        <v>-17</v>
      </c>
      <c r="D20" s="108"/>
      <c r="E20" s="112"/>
      <c r="F20" s="113"/>
      <c r="G20" s="114"/>
      <c r="H20" s="112"/>
      <c r="I20" s="113"/>
      <c r="J20" s="114"/>
      <c r="K20" s="112"/>
      <c r="L20" s="113"/>
      <c r="M20" s="114"/>
      <c r="N20" s="112"/>
      <c r="O20" s="113"/>
      <c r="P20" s="114"/>
      <c r="Q20" s="112"/>
      <c r="R20" s="113"/>
      <c r="S20" s="233"/>
      <c r="T20" s="379" t="str">
        <f t="shared" si="16"/>
        <v>M</v>
      </c>
      <c r="U20" s="334" t="str">
        <f t="shared" si="17"/>
        <v>M</v>
      </c>
      <c r="V20" s="224"/>
      <c r="W20" s="335"/>
      <c r="X20" s="436">
        <f t="shared" si="1"/>
        <v>0</v>
      </c>
      <c r="Y20" s="449">
        <f t="shared" si="18"/>
        <v>0</v>
      </c>
      <c r="Z20" s="449">
        <f t="shared" si="19"/>
        <v>0</v>
      </c>
      <c r="AA20" s="460">
        <f t="shared" si="2"/>
        <v>0</v>
      </c>
      <c r="AB20" s="438">
        <f t="shared" si="3"/>
        <v>0</v>
      </c>
      <c r="AC20" s="526"/>
      <c r="AD20" s="451"/>
      <c r="AE20" s="451"/>
      <c r="AF20" s="451"/>
      <c r="AG20" s="451"/>
      <c r="AH20" s="451"/>
      <c r="AI20" s="451"/>
      <c r="AJ20" s="451"/>
      <c r="AK20" s="451"/>
      <c r="AL20" s="493"/>
      <c r="AM20" s="451"/>
      <c r="AN20" s="451"/>
      <c r="AO20" s="451"/>
      <c r="AP20" s="451"/>
      <c r="AQ20" s="451"/>
      <c r="AR20" s="451"/>
      <c r="AS20" s="493"/>
      <c r="BD20" s="442" t="b">
        <f t="shared" si="4"/>
        <v>0</v>
      </c>
      <c r="BE20" s="442" t="b">
        <f t="shared" si="5"/>
        <v>0</v>
      </c>
      <c r="BF20" s="442" t="str">
        <f t="shared" si="6"/>
        <v>no</v>
      </c>
      <c r="BG20" s="442" t="str">
        <f t="shared" si="7"/>
        <v>no</v>
      </c>
      <c r="BH20" s="443"/>
      <c r="BI20" s="442" t="e">
        <f t="shared" si="8"/>
        <v>#NUM!</v>
      </c>
      <c r="BJ20" s="444" t="str">
        <f t="shared" si="20"/>
        <v>M</v>
      </c>
      <c r="BK20" s="444" t="str">
        <f t="shared" si="24"/>
        <v>M</v>
      </c>
      <c r="BL20" s="444" t="str">
        <f t="shared" si="25"/>
        <v>M</v>
      </c>
      <c r="BM20" s="444" t="str">
        <f t="shared" si="26"/>
        <v>M</v>
      </c>
      <c r="BN20" s="444" t="str">
        <f t="shared" si="27"/>
        <v>M</v>
      </c>
      <c r="BO20" s="444" t="str">
        <f t="shared" si="28"/>
        <v>M</v>
      </c>
      <c r="BP20" s="444" t="str">
        <f t="shared" si="29"/>
        <v>M</v>
      </c>
      <c r="BQ20" s="445"/>
      <c r="BR20" s="444">
        <f t="shared" si="22"/>
        <v>0</v>
      </c>
      <c r="BS20" s="444">
        <f t="shared" si="30"/>
        <v>0</v>
      </c>
      <c r="BT20" s="444">
        <f t="shared" si="31"/>
        <v>0</v>
      </c>
      <c r="BU20" s="444">
        <f t="shared" si="32"/>
        <v>0</v>
      </c>
      <c r="BV20" s="444">
        <f t="shared" si="33"/>
        <v>0</v>
      </c>
      <c r="BW20" s="444">
        <f t="shared" si="34"/>
        <v>0</v>
      </c>
      <c r="BX20" s="444">
        <f t="shared" si="35"/>
        <v>0</v>
      </c>
      <c r="CA20" s="447" t="str">
        <f t="shared" si="9"/>
        <v>M</v>
      </c>
      <c r="CB20" s="447" t="str">
        <f t="shared" si="10"/>
        <v>M</v>
      </c>
      <c r="CC20" s="447" t="str">
        <f t="shared" si="11"/>
        <v>M</v>
      </c>
      <c r="CD20" s="447" t="str">
        <f t="shared" si="12"/>
        <v>M</v>
      </c>
      <c r="CE20" s="447" t="str">
        <f t="shared" si="13"/>
        <v>M</v>
      </c>
      <c r="CF20" s="447">
        <f t="shared" si="14"/>
        <v>0</v>
      </c>
      <c r="CG20" s="446"/>
      <c r="CH20" s="446"/>
      <c r="CI20" s="448"/>
    </row>
    <row r="21" spans="1:87" ht="17.25" customHeight="1">
      <c r="A21" s="137">
        <v>-16</v>
      </c>
      <c r="B21" s="94">
        <f t="shared" si="0"/>
        <v>-16</v>
      </c>
      <c r="C21" s="95">
        <f t="shared" si="15"/>
        <v>-16</v>
      </c>
      <c r="D21" s="138"/>
      <c r="E21" s="112"/>
      <c r="F21" s="113"/>
      <c r="G21" s="114"/>
      <c r="H21" s="112"/>
      <c r="I21" s="113"/>
      <c r="J21" s="114"/>
      <c r="K21" s="112"/>
      <c r="L21" s="113"/>
      <c r="M21" s="114"/>
      <c r="N21" s="112"/>
      <c r="O21" s="113"/>
      <c r="P21" s="114"/>
      <c r="Q21" s="112"/>
      <c r="R21" s="113"/>
      <c r="S21" s="233"/>
      <c r="T21" s="379" t="str">
        <f t="shared" si="16"/>
        <v>M</v>
      </c>
      <c r="U21" s="334" t="str">
        <f t="shared" si="17"/>
        <v>M</v>
      </c>
      <c r="V21" s="224"/>
      <c r="W21" s="335"/>
      <c r="X21" s="436">
        <f t="shared" si="1"/>
        <v>0</v>
      </c>
      <c r="Y21" s="449">
        <f t="shared" si="18"/>
        <v>0</v>
      </c>
      <c r="Z21" s="449">
        <f t="shared" si="19"/>
        <v>0</v>
      </c>
      <c r="AA21" s="460">
        <f t="shared" si="2"/>
        <v>0</v>
      </c>
      <c r="AB21" s="438">
        <f t="shared" si="3"/>
        <v>0</v>
      </c>
      <c r="AC21" s="465"/>
      <c r="AD21" s="451"/>
      <c r="AE21" s="609"/>
      <c r="AF21" s="610"/>
      <c r="AG21" s="610"/>
      <c r="AH21" s="466"/>
      <c r="AI21" s="466"/>
      <c r="AJ21" s="466"/>
      <c r="AK21" s="451"/>
      <c r="AL21" s="451"/>
      <c r="AM21" s="451"/>
      <c r="AN21" s="451"/>
      <c r="AO21" s="451"/>
      <c r="AP21" s="451"/>
      <c r="AQ21" s="451"/>
      <c r="AR21" s="451"/>
      <c r="AS21" s="493"/>
      <c r="BD21" s="442" t="b">
        <f t="shared" si="4"/>
        <v>0</v>
      </c>
      <c r="BE21" s="442" t="b">
        <f t="shared" si="5"/>
        <v>0</v>
      </c>
      <c r="BF21" s="442" t="str">
        <f t="shared" si="6"/>
        <v>no</v>
      </c>
      <c r="BG21" s="442" t="str">
        <f t="shared" si="7"/>
        <v>no</v>
      </c>
      <c r="BH21" s="443"/>
      <c r="BI21" s="442" t="e">
        <f t="shared" si="8"/>
        <v>#NUM!</v>
      </c>
      <c r="BJ21" s="444" t="str">
        <f t="shared" si="20"/>
        <v>M</v>
      </c>
      <c r="BK21" s="444" t="str">
        <f t="shared" si="24"/>
        <v>M</v>
      </c>
      <c r="BL21" s="444" t="str">
        <f t="shared" si="25"/>
        <v>M</v>
      </c>
      <c r="BM21" s="444" t="str">
        <f t="shared" si="26"/>
        <v>M</v>
      </c>
      <c r="BN21" s="444" t="str">
        <f t="shared" si="27"/>
        <v>M</v>
      </c>
      <c r="BO21" s="444" t="str">
        <f t="shared" si="28"/>
        <v>M</v>
      </c>
      <c r="BP21" s="444" t="str">
        <f t="shared" si="29"/>
        <v>M</v>
      </c>
      <c r="BQ21" s="445"/>
      <c r="BR21" s="444">
        <f t="shared" si="22"/>
        <v>0</v>
      </c>
      <c r="BS21" s="444">
        <f t="shared" si="30"/>
        <v>0</v>
      </c>
      <c r="BT21" s="444">
        <f t="shared" si="31"/>
        <v>0</v>
      </c>
      <c r="BU21" s="444">
        <f t="shared" si="32"/>
        <v>0</v>
      </c>
      <c r="BV21" s="444">
        <f t="shared" si="33"/>
        <v>0</v>
      </c>
      <c r="BW21" s="444">
        <f t="shared" si="34"/>
        <v>0</v>
      </c>
      <c r="BX21" s="444">
        <f t="shared" si="35"/>
        <v>0</v>
      </c>
      <c r="CA21" s="447" t="str">
        <f t="shared" si="9"/>
        <v>M</v>
      </c>
      <c r="CB21" s="447" t="str">
        <f t="shared" si="10"/>
        <v>M</v>
      </c>
      <c r="CC21" s="447" t="str">
        <f t="shared" si="11"/>
        <v>M</v>
      </c>
      <c r="CD21" s="447" t="str">
        <f t="shared" si="12"/>
        <v>M</v>
      </c>
      <c r="CE21" s="447" t="str">
        <f t="shared" si="13"/>
        <v>M</v>
      </c>
      <c r="CF21" s="447">
        <f t="shared" si="14"/>
        <v>0</v>
      </c>
      <c r="CG21" s="446"/>
      <c r="CH21" s="446"/>
      <c r="CI21" s="448"/>
    </row>
    <row r="22" spans="1:87" ht="17.25" customHeight="1" thickBot="1">
      <c r="A22" s="93">
        <v>-15</v>
      </c>
      <c r="B22" s="94">
        <f t="shared" si="0"/>
        <v>-15</v>
      </c>
      <c r="C22" s="95">
        <f t="shared" si="15"/>
        <v>-15</v>
      </c>
      <c r="D22" s="108"/>
      <c r="E22" s="112"/>
      <c r="F22" s="113"/>
      <c r="G22" s="114"/>
      <c r="H22" s="112"/>
      <c r="I22" s="113"/>
      <c r="J22" s="114"/>
      <c r="K22" s="112"/>
      <c r="L22" s="113"/>
      <c r="M22" s="114"/>
      <c r="N22" s="112"/>
      <c r="O22" s="113"/>
      <c r="P22" s="114"/>
      <c r="Q22" s="112"/>
      <c r="R22" s="113"/>
      <c r="S22" s="233"/>
      <c r="T22" s="379" t="str">
        <f t="shared" si="16"/>
        <v>M</v>
      </c>
      <c r="U22" s="334" t="str">
        <f t="shared" si="17"/>
        <v>M</v>
      </c>
      <c r="V22" s="224"/>
      <c r="W22" s="335"/>
      <c r="X22" s="436">
        <f t="shared" si="1"/>
        <v>0</v>
      </c>
      <c r="Y22" s="457">
        <f t="shared" si="18"/>
        <v>0</v>
      </c>
      <c r="Z22" s="458">
        <f t="shared" si="19"/>
        <v>0</v>
      </c>
      <c r="AA22" s="460">
        <f t="shared" si="2"/>
        <v>0</v>
      </c>
      <c r="AB22" s="438">
        <f t="shared" si="3"/>
        <v>0</v>
      </c>
      <c r="AC22" s="467" t="str">
        <f>IF(H5="","Enter Gender",IF(H5=1,AA22,AB22))</f>
        <v>Enter Gender</v>
      </c>
      <c r="AD22" s="468"/>
      <c r="AE22" s="607"/>
      <c r="AF22" s="608"/>
      <c r="AG22" s="469"/>
      <c r="AH22" s="470"/>
      <c r="AI22" s="470"/>
      <c r="AJ22" s="470"/>
      <c r="AK22" s="468"/>
      <c r="AL22" s="468"/>
      <c r="AM22" s="468"/>
      <c r="AN22" s="471"/>
      <c r="AO22" s="468"/>
      <c r="AP22" s="403"/>
      <c r="AQ22" s="403"/>
      <c r="AR22" s="403"/>
      <c r="AS22" s="403"/>
      <c r="BD22" s="442" t="b">
        <f t="shared" si="4"/>
        <v>0</v>
      </c>
      <c r="BE22" s="442" t="b">
        <f t="shared" si="5"/>
        <v>0</v>
      </c>
      <c r="BF22" s="442" t="str">
        <f t="shared" si="6"/>
        <v>no</v>
      </c>
      <c r="BG22" s="442" t="str">
        <f t="shared" si="7"/>
        <v>no</v>
      </c>
      <c r="BH22" s="443"/>
      <c r="BI22" s="442" t="e">
        <f t="shared" si="8"/>
        <v>#NUM!</v>
      </c>
      <c r="BJ22" s="444" t="str">
        <f t="shared" si="20"/>
        <v>M</v>
      </c>
      <c r="BK22" s="444" t="str">
        <f t="shared" si="24"/>
        <v>M</v>
      </c>
      <c r="BL22" s="444" t="str">
        <f t="shared" si="25"/>
        <v>M</v>
      </c>
      <c r="BM22" s="444" t="str">
        <f t="shared" si="26"/>
        <v>M</v>
      </c>
      <c r="BN22" s="444" t="str">
        <f t="shared" si="27"/>
        <v>M</v>
      </c>
      <c r="BO22" s="444" t="str">
        <f t="shared" si="28"/>
        <v>M</v>
      </c>
      <c r="BP22" s="444" t="str">
        <f t="shared" si="29"/>
        <v>M</v>
      </c>
      <c r="BQ22" s="445"/>
      <c r="BR22" s="444">
        <f t="shared" si="22"/>
        <v>0</v>
      </c>
      <c r="BS22" s="444">
        <f t="shared" si="30"/>
        <v>0</v>
      </c>
      <c r="BT22" s="444">
        <f t="shared" si="31"/>
        <v>0</v>
      </c>
      <c r="BU22" s="444">
        <f t="shared" si="32"/>
        <v>0</v>
      </c>
      <c r="BV22" s="444">
        <f t="shared" si="33"/>
        <v>0</v>
      </c>
      <c r="BW22" s="444">
        <f t="shared" si="34"/>
        <v>0</v>
      </c>
      <c r="BX22" s="444">
        <f t="shared" si="35"/>
        <v>0</v>
      </c>
      <c r="CA22" s="447" t="str">
        <f t="shared" si="9"/>
        <v>M</v>
      </c>
      <c r="CB22" s="447" t="str">
        <f t="shared" si="10"/>
        <v>M</v>
      </c>
      <c r="CC22" s="447" t="str">
        <f t="shared" si="11"/>
        <v>M</v>
      </c>
      <c r="CD22" s="447" t="str">
        <f t="shared" si="12"/>
        <v>M</v>
      </c>
      <c r="CE22" s="447" t="str">
        <f t="shared" si="13"/>
        <v>M</v>
      </c>
      <c r="CF22" s="447">
        <f t="shared" si="14"/>
        <v>0</v>
      </c>
      <c r="CG22" s="446"/>
      <c r="CH22" s="446"/>
      <c r="CI22" s="448"/>
    </row>
    <row r="23" spans="1:87" ht="17.25" customHeight="1">
      <c r="A23" s="137">
        <v>-14</v>
      </c>
      <c r="B23" s="94">
        <f t="shared" si="0"/>
        <v>-14</v>
      </c>
      <c r="C23" s="95">
        <f t="shared" si="15"/>
        <v>-14</v>
      </c>
      <c r="D23" s="138"/>
      <c r="E23" s="112"/>
      <c r="F23" s="113"/>
      <c r="G23" s="114"/>
      <c r="H23" s="112"/>
      <c r="I23" s="113"/>
      <c r="J23" s="114"/>
      <c r="K23" s="112"/>
      <c r="L23" s="113"/>
      <c r="M23" s="114"/>
      <c r="N23" s="112"/>
      <c r="O23" s="113"/>
      <c r="P23" s="114"/>
      <c r="Q23" s="112"/>
      <c r="R23" s="113"/>
      <c r="S23" s="233"/>
      <c r="T23" s="379" t="str">
        <f t="shared" si="16"/>
        <v>M</v>
      </c>
      <c r="U23" s="334" t="str">
        <f t="shared" si="17"/>
        <v>M</v>
      </c>
      <c r="V23" s="224"/>
      <c r="W23" s="335"/>
      <c r="X23" s="436">
        <f t="shared" si="1"/>
        <v>0</v>
      </c>
      <c r="Y23" s="437">
        <f t="shared" si="18"/>
        <v>0</v>
      </c>
      <c r="Z23" s="437">
        <f t="shared" si="19"/>
        <v>0</v>
      </c>
      <c r="AA23" s="460">
        <f t="shared" si="2"/>
        <v>0</v>
      </c>
      <c r="AB23" s="438">
        <f t="shared" si="3"/>
        <v>0</v>
      </c>
      <c r="AC23" s="462"/>
      <c r="AD23" s="403"/>
      <c r="AE23" s="527"/>
      <c r="AF23" s="470"/>
      <c r="AG23" s="608"/>
      <c r="AH23" s="608"/>
      <c r="AI23" s="608"/>
      <c r="AJ23" s="608"/>
      <c r="AK23" s="403"/>
      <c r="AL23" s="403"/>
      <c r="AM23" s="403"/>
      <c r="AN23" s="403"/>
      <c r="AO23" s="403"/>
      <c r="AP23" s="403"/>
      <c r="AQ23" s="403"/>
      <c r="AR23" s="403"/>
      <c r="AS23" s="403"/>
      <c r="BD23" s="442" t="b">
        <f t="shared" ref="BD23:BD37" si="36">IF(BF23=1,BP23,IF(BF23=2,BJ23,IF(BF23=3,BK23,IF(BF23=4,BL23,IF(BF23=5,BM23,IF(BF23=6,BN23,IF(BF23=7,BO23)))))))</f>
        <v>0</v>
      </c>
      <c r="BE23" s="442" t="b">
        <f t="shared" si="5"/>
        <v>0</v>
      </c>
      <c r="BF23" s="442" t="str">
        <f t="shared" si="6"/>
        <v>no</v>
      </c>
      <c r="BG23" s="442" t="str">
        <f t="shared" si="7"/>
        <v>no</v>
      </c>
      <c r="BH23" s="443"/>
      <c r="BI23" s="442" t="e">
        <f t="shared" si="8"/>
        <v>#NUM!</v>
      </c>
      <c r="BJ23" s="444" t="str">
        <f t="shared" si="20"/>
        <v>M</v>
      </c>
      <c r="BK23" s="444" t="str">
        <f t="shared" si="24"/>
        <v>M</v>
      </c>
      <c r="BL23" s="444" t="str">
        <f t="shared" si="25"/>
        <v>M</v>
      </c>
      <c r="BM23" s="444" t="str">
        <f t="shared" si="26"/>
        <v>M</v>
      </c>
      <c r="BN23" s="444" t="str">
        <f t="shared" si="27"/>
        <v>M</v>
      </c>
      <c r="BO23" s="444" t="str">
        <f t="shared" si="28"/>
        <v>M</v>
      </c>
      <c r="BP23" s="444" t="str">
        <f t="shared" si="29"/>
        <v>M</v>
      </c>
      <c r="BQ23" s="445"/>
      <c r="BR23" s="444">
        <f t="shared" si="22"/>
        <v>0</v>
      </c>
      <c r="BS23" s="444">
        <f t="shared" si="30"/>
        <v>0</v>
      </c>
      <c r="BT23" s="444">
        <f t="shared" si="31"/>
        <v>0</v>
      </c>
      <c r="BU23" s="444">
        <f t="shared" si="32"/>
        <v>0</v>
      </c>
      <c r="BV23" s="444">
        <f t="shared" si="33"/>
        <v>0</v>
      </c>
      <c r="BW23" s="444">
        <f t="shared" si="34"/>
        <v>0</v>
      </c>
      <c r="BX23" s="444">
        <f t="shared" si="35"/>
        <v>0</v>
      </c>
      <c r="CA23" s="447" t="str">
        <f t="shared" si="9"/>
        <v>M</v>
      </c>
      <c r="CB23" s="447" t="str">
        <f t="shared" si="10"/>
        <v>M</v>
      </c>
      <c r="CC23" s="447" t="str">
        <f t="shared" si="11"/>
        <v>M</v>
      </c>
      <c r="CD23" s="447" t="str">
        <f t="shared" si="12"/>
        <v>M</v>
      </c>
      <c r="CE23" s="447" t="str">
        <f t="shared" si="13"/>
        <v>M</v>
      </c>
      <c r="CF23" s="447">
        <f t="shared" si="14"/>
        <v>0</v>
      </c>
      <c r="CG23" s="446"/>
      <c r="CH23" s="446"/>
      <c r="CI23" s="448"/>
    </row>
    <row r="24" spans="1:87" ht="17.25" customHeight="1">
      <c r="A24" s="93">
        <v>-13</v>
      </c>
      <c r="B24" s="94">
        <f t="shared" si="0"/>
        <v>-13</v>
      </c>
      <c r="C24" s="95">
        <f t="shared" si="15"/>
        <v>-13</v>
      </c>
      <c r="D24" s="108"/>
      <c r="E24" s="112"/>
      <c r="F24" s="113"/>
      <c r="G24" s="114"/>
      <c r="H24" s="112"/>
      <c r="I24" s="113"/>
      <c r="J24" s="114"/>
      <c r="K24" s="112"/>
      <c r="L24" s="113"/>
      <c r="M24" s="114"/>
      <c r="N24" s="112"/>
      <c r="O24" s="113"/>
      <c r="P24" s="114"/>
      <c r="Q24" s="112"/>
      <c r="R24" s="113"/>
      <c r="S24" s="233"/>
      <c r="T24" s="379" t="str">
        <f t="shared" si="16"/>
        <v>M</v>
      </c>
      <c r="U24" s="334" t="str">
        <f t="shared" si="17"/>
        <v>M</v>
      </c>
      <c r="V24" s="224"/>
      <c r="W24" s="335"/>
      <c r="X24" s="436">
        <f t="shared" si="1"/>
        <v>0</v>
      </c>
      <c r="Y24" s="449">
        <f t="shared" si="18"/>
        <v>0</v>
      </c>
      <c r="Z24" s="449">
        <f t="shared" si="19"/>
        <v>0</v>
      </c>
      <c r="AA24" s="460">
        <f t="shared" si="2"/>
        <v>0</v>
      </c>
      <c r="AB24" s="438">
        <f t="shared" si="3"/>
        <v>0</v>
      </c>
      <c r="AC24" s="462"/>
      <c r="AD24" s="403"/>
      <c r="AE24" s="527"/>
      <c r="AF24" s="470"/>
      <c r="AG24" s="470"/>
      <c r="AH24" s="470"/>
      <c r="AI24" s="470"/>
      <c r="AJ24" s="470"/>
      <c r="AK24" s="403"/>
      <c r="AL24" s="403"/>
      <c r="AM24" s="403"/>
      <c r="AN24" s="403"/>
      <c r="AO24" s="403"/>
      <c r="AP24" s="403"/>
      <c r="AQ24" s="403"/>
      <c r="AR24" s="403"/>
      <c r="AS24" s="403"/>
      <c r="BD24" s="442" t="b">
        <f t="shared" si="36"/>
        <v>0</v>
      </c>
      <c r="BE24" s="442" t="b">
        <f t="shared" si="5"/>
        <v>0</v>
      </c>
      <c r="BF24" s="442" t="str">
        <f t="shared" si="6"/>
        <v>no</v>
      </c>
      <c r="BG24" s="442" t="str">
        <f t="shared" si="7"/>
        <v>no</v>
      </c>
      <c r="BH24" s="443"/>
      <c r="BI24" s="442" t="e">
        <f t="shared" si="8"/>
        <v>#NUM!</v>
      </c>
      <c r="BJ24" s="444" t="str">
        <f t="shared" si="20"/>
        <v>M</v>
      </c>
      <c r="BK24" s="444" t="str">
        <f t="shared" si="24"/>
        <v>M</v>
      </c>
      <c r="BL24" s="444" t="str">
        <f t="shared" si="25"/>
        <v>M</v>
      </c>
      <c r="BM24" s="444" t="str">
        <f t="shared" si="26"/>
        <v>M</v>
      </c>
      <c r="BN24" s="444" t="str">
        <f t="shared" si="27"/>
        <v>M</v>
      </c>
      <c r="BO24" s="444" t="str">
        <f t="shared" si="28"/>
        <v>M</v>
      </c>
      <c r="BP24" s="444" t="str">
        <f t="shared" si="29"/>
        <v>M</v>
      </c>
      <c r="BQ24" s="445"/>
      <c r="BR24" s="444">
        <f t="shared" si="22"/>
        <v>0</v>
      </c>
      <c r="BS24" s="444">
        <f t="shared" si="30"/>
        <v>0</v>
      </c>
      <c r="BT24" s="444">
        <f t="shared" si="31"/>
        <v>0</v>
      </c>
      <c r="BU24" s="444">
        <f t="shared" si="32"/>
        <v>0</v>
      </c>
      <c r="BV24" s="444">
        <f t="shared" si="33"/>
        <v>0</v>
      </c>
      <c r="BW24" s="444">
        <f t="shared" si="34"/>
        <v>0</v>
      </c>
      <c r="BX24" s="444">
        <f t="shared" si="35"/>
        <v>0</v>
      </c>
      <c r="CA24" s="447" t="str">
        <f t="shared" si="9"/>
        <v>M</v>
      </c>
      <c r="CB24" s="447" t="str">
        <f t="shared" si="10"/>
        <v>M</v>
      </c>
      <c r="CC24" s="447" t="str">
        <f t="shared" si="11"/>
        <v>M</v>
      </c>
      <c r="CD24" s="447" t="str">
        <f t="shared" si="12"/>
        <v>M</v>
      </c>
      <c r="CE24" s="447" t="str">
        <f t="shared" si="13"/>
        <v>M</v>
      </c>
      <c r="CF24" s="447">
        <f t="shared" si="14"/>
        <v>0</v>
      </c>
      <c r="CG24" s="446"/>
      <c r="CH24" s="446"/>
      <c r="CI24" s="448"/>
    </row>
    <row r="25" spans="1:87" ht="17.25" customHeight="1">
      <c r="A25" s="137">
        <v>-12</v>
      </c>
      <c r="B25" s="94">
        <f t="shared" si="0"/>
        <v>-12</v>
      </c>
      <c r="C25" s="95">
        <f t="shared" si="15"/>
        <v>-12</v>
      </c>
      <c r="D25" s="528"/>
      <c r="E25" s="112"/>
      <c r="F25" s="113"/>
      <c r="G25" s="114"/>
      <c r="H25" s="112"/>
      <c r="I25" s="113"/>
      <c r="J25" s="114"/>
      <c r="K25" s="112"/>
      <c r="L25" s="113"/>
      <c r="M25" s="114"/>
      <c r="N25" s="112"/>
      <c r="O25" s="113"/>
      <c r="P25" s="114"/>
      <c r="Q25" s="112"/>
      <c r="R25" s="113"/>
      <c r="S25" s="233"/>
      <c r="T25" s="379" t="str">
        <f t="shared" si="16"/>
        <v>M</v>
      </c>
      <c r="U25" s="334" t="str">
        <f t="shared" si="17"/>
        <v>M</v>
      </c>
      <c r="V25" s="224"/>
      <c r="W25" s="335"/>
      <c r="X25" s="436">
        <f t="shared" si="1"/>
        <v>0</v>
      </c>
      <c r="Y25" s="449">
        <f t="shared" si="18"/>
        <v>0</v>
      </c>
      <c r="Z25" s="449">
        <f t="shared" si="19"/>
        <v>0</v>
      </c>
      <c r="AA25" s="460">
        <f t="shared" si="2"/>
        <v>0</v>
      </c>
      <c r="AB25" s="438">
        <f t="shared" si="3"/>
        <v>0</v>
      </c>
      <c r="AC25" s="526"/>
      <c r="AD25" s="493"/>
      <c r="AE25" s="529"/>
      <c r="AF25" s="529"/>
      <c r="AG25" s="529"/>
      <c r="AH25" s="529"/>
      <c r="AI25" s="529"/>
      <c r="AJ25" s="529"/>
      <c r="AK25" s="472"/>
      <c r="AL25" s="472"/>
      <c r="AM25" s="472"/>
      <c r="AN25" s="472"/>
      <c r="AO25" s="472"/>
      <c r="AP25" s="472"/>
      <c r="AQ25" s="451"/>
      <c r="AR25" s="451"/>
      <c r="AS25" s="493"/>
      <c r="BD25" s="442" t="b">
        <f t="shared" si="36"/>
        <v>0</v>
      </c>
      <c r="BE25" s="442" t="b">
        <f t="shared" si="5"/>
        <v>0</v>
      </c>
      <c r="BF25" s="442" t="str">
        <f t="shared" si="6"/>
        <v>no</v>
      </c>
      <c r="BG25" s="442" t="str">
        <f t="shared" si="7"/>
        <v>no</v>
      </c>
      <c r="BH25" s="443"/>
      <c r="BI25" s="442" t="e">
        <f t="shared" si="8"/>
        <v>#NUM!</v>
      </c>
      <c r="BJ25" s="444" t="str">
        <f t="shared" si="20"/>
        <v>M</v>
      </c>
      <c r="BK25" s="444" t="str">
        <f t="shared" si="24"/>
        <v>M</v>
      </c>
      <c r="BL25" s="444" t="str">
        <f t="shared" si="25"/>
        <v>M</v>
      </c>
      <c r="BM25" s="444" t="str">
        <f t="shared" si="26"/>
        <v>M</v>
      </c>
      <c r="BN25" s="444" t="str">
        <f t="shared" si="27"/>
        <v>M</v>
      </c>
      <c r="BO25" s="444" t="str">
        <f t="shared" si="28"/>
        <v>M</v>
      </c>
      <c r="BP25" s="444" t="str">
        <f t="shared" si="29"/>
        <v>M</v>
      </c>
      <c r="BQ25" s="445"/>
      <c r="BR25" s="444">
        <f t="shared" si="22"/>
        <v>0</v>
      </c>
      <c r="BS25" s="444">
        <f t="shared" si="30"/>
        <v>0</v>
      </c>
      <c r="BT25" s="444">
        <f t="shared" si="31"/>
        <v>0</v>
      </c>
      <c r="BU25" s="444">
        <f t="shared" si="32"/>
        <v>0</v>
      </c>
      <c r="BV25" s="444">
        <f t="shared" si="33"/>
        <v>0</v>
      </c>
      <c r="BW25" s="444">
        <f t="shared" si="34"/>
        <v>0</v>
      </c>
      <c r="BX25" s="444">
        <f t="shared" si="35"/>
        <v>0</v>
      </c>
      <c r="CA25" s="447" t="str">
        <f t="shared" si="9"/>
        <v>M</v>
      </c>
      <c r="CB25" s="447" t="str">
        <f t="shared" si="10"/>
        <v>M</v>
      </c>
      <c r="CC25" s="447" t="str">
        <f t="shared" si="11"/>
        <v>M</v>
      </c>
      <c r="CD25" s="447" t="str">
        <f t="shared" si="12"/>
        <v>M</v>
      </c>
      <c r="CE25" s="447" t="str">
        <f t="shared" si="13"/>
        <v>M</v>
      </c>
      <c r="CF25" s="447">
        <f t="shared" si="14"/>
        <v>0</v>
      </c>
      <c r="CG25" s="446"/>
      <c r="CH25" s="446"/>
      <c r="CI25" s="448"/>
    </row>
    <row r="26" spans="1:87" ht="17.25" customHeight="1">
      <c r="A26" s="93">
        <v>-11</v>
      </c>
      <c r="B26" s="94">
        <f t="shared" si="0"/>
        <v>-11</v>
      </c>
      <c r="C26" s="95">
        <f t="shared" si="15"/>
        <v>-11</v>
      </c>
      <c r="D26" s="530"/>
      <c r="E26" s="112"/>
      <c r="F26" s="113"/>
      <c r="G26" s="114"/>
      <c r="H26" s="112"/>
      <c r="I26" s="113"/>
      <c r="J26" s="114"/>
      <c r="K26" s="112"/>
      <c r="L26" s="113"/>
      <c r="M26" s="114"/>
      <c r="N26" s="112"/>
      <c r="O26" s="113"/>
      <c r="P26" s="114"/>
      <c r="Q26" s="112"/>
      <c r="R26" s="113"/>
      <c r="S26" s="233"/>
      <c r="T26" s="379" t="str">
        <f t="shared" si="16"/>
        <v>M</v>
      </c>
      <c r="U26" s="334" t="str">
        <f t="shared" si="17"/>
        <v>M</v>
      </c>
      <c r="V26" s="224"/>
      <c r="W26" s="335"/>
      <c r="X26" s="436">
        <f t="shared" si="1"/>
        <v>0</v>
      </c>
      <c r="Y26" s="449">
        <f t="shared" si="18"/>
        <v>0</v>
      </c>
      <c r="Z26" s="449">
        <f t="shared" si="19"/>
        <v>0</v>
      </c>
      <c r="AA26" s="460">
        <f t="shared" si="2"/>
        <v>0</v>
      </c>
      <c r="AB26" s="438">
        <f t="shared" si="3"/>
        <v>0</v>
      </c>
      <c r="AC26" s="462"/>
      <c r="AD26" s="468"/>
      <c r="AE26" s="471"/>
      <c r="AF26" s="468"/>
      <c r="AG26" s="468"/>
      <c r="AH26" s="403"/>
      <c r="AI26" s="403"/>
      <c r="AJ26" s="403"/>
      <c r="AK26" s="468"/>
      <c r="AL26" s="468"/>
      <c r="AM26" s="468"/>
      <c r="AN26" s="471"/>
      <c r="AO26" s="468"/>
      <c r="AP26" s="403"/>
      <c r="AQ26" s="403"/>
      <c r="AR26" s="403"/>
      <c r="AS26" s="403"/>
      <c r="BD26" s="442" t="b">
        <f t="shared" si="36"/>
        <v>0</v>
      </c>
      <c r="BE26" s="442" t="b">
        <f t="shared" si="5"/>
        <v>0</v>
      </c>
      <c r="BF26" s="442" t="str">
        <f t="shared" si="6"/>
        <v>no</v>
      </c>
      <c r="BG26" s="442" t="str">
        <f t="shared" si="7"/>
        <v>no</v>
      </c>
      <c r="BH26" s="443"/>
      <c r="BI26" s="442" t="e">
        <f t="shared" si="8"/>
        <v>#NUM!</v>
      </c>
      <c r="BJ26" s="444" t="str">
        <f t="shared" si="20"/>
        <v>M</v>
      </c>
      <c r="BK26" s="444" t="str">
        <f t="shared" si="24"/>
        <v>M</v>
      </c>
      <c r="BL26" s="444" t="str">
        <f t="shared" si="25"/>
        <v>M</v>
      </c>
      <c r="BM26" s="444" t="str">
        <f t="shared" si="26"/>
        <v>M</v>
      </c>
      <c r="BN26" s="444" t="str">
        <f t="shared" si="27"/>
        <v>M</v>
      </c>
      <c r="BO26" s="444" t="str">
        <f t="shared" si="28"/>
        <v>M</v>
      </c>
      <c r="BP26" s="444" t="str">
        <f t="shared" si="29"/>
        <v>M</v>
      </c>
      <c r="BQ26" s="445"/>
      <c r="BR26" s="444">
        <f t="shared" si="22"/>
        <v>0</v>
      </c>
      <c r="BS26" s="444">
        <f t="shared" si="30"/>
        <v>0</v>
      </c>
      <c r="BT26" s="444">
        <f t="shared" si="31"/>
        <v>0</v>
      </c>
      <c r="BU26" s="444">
        <f t="shared" si="32"/>
        <v>0</v>
      </c>
      <c r="BV26" s="444">
        <f t="shared" si="33"/>
        <v>0</v>
      </c>
      <c r="BW26" s="444">
        <f t="shared" si="34"/>
        <v>0</v>
      </c>
      <c r="BX26" s="444">
        <f t="shared" si="35"/>
        <v>0</v>
      </c>
      <c r="CA26" s="447" t="str">
        <f t="shared" si="9"/>
        <v>M</v>
      </c>
      <c r="CB26" s="447" t="str">
        <f t="shared" si="10"/>
        <v>M</v>
      </c>
      <c r="CC26" s="447" t="str">
        <f t="shared" si="11"/>
        <v>M</v>
      </c>
      <c r="CD26" s="447" t="str">
        <f t="shared" si="12"/>
        <v>M</v>
      </c>
      <c r="CE26" s="447" t="str">
        <f t="shared" si="13"/>
        <v>M</v>
      </c>
      <c r="CF26" s="447">
        <f t="shared" si="14"/>
        <v>0</v>
      </c>
      <c r="CG26" s="446"/>
      <c r="CH26" s="446"/>
      <c r="CI26" s="448"/>
    </row>
    <row r="27" spans="1:87" ht="17.25" customHeight="1">
      <c r="A27" s="137">
        <v>-10</v>
      </c>
      <c r="B27" s="94">
        <f t="shared" si="0"/>
        <v>-10</v>
      </c>
      <c r="C27" s="95">
        <f t="shared" si="15"/>
        <v>-10</v>
      </c>
      <c r="D27" s="528"/>
      <c r="E27" s="112"/>
      <c r="F27" s="113"/>
      <c r="G27" s="114"/>
      <c r="H27" s="112"/>
      <c r="I27" s="113"/>
      <c r="J27" s="114"/>
      <c r="K27" s="112"/>
      <c r="L27" s="113"/>
      <c r="M27" s="114"/>
      <c r="N27" s="112"/>
      <c r="O27" s="113"/>
      <c r="P27" s="114"/>
      <c r="Q27" s="112"/>
      <c r="R27" s="113"/>
      <c r="S27" s="233"/>
      <c r="T27" s="379" t="str">
        <f t="shared" si="16"/>
        <v>M</v>
      </c>
      <c r="U27" s="334" t="str">
        <f t="shared" si="17"/>
        <v>M</v>
      </c>
      <c r="V27" s="224"/>
      <c r="W27" s="335"/>
      <c r="X27" s="436">
        <f t="shared" si="1"/>
        <v>0</v>
      </c>
      <c r="Y27" s="449">
        <f t="shared" si="18"/>
        <v>0</v>
      </c>
      <c r="Z27" s="449">
        <f t="shared" si="19"/>
        <v>0</v>
      </c>
      <c r="AA27" s="460">
        <f t="shared" si="2"/>
        <v>0</v>
      </c>
      <c r="AB27" s="438">
        <f t="shared" si="3"/>
        <v>0</v>
      </c>
      <c r="AC27" s="462"/>
      <c r="AD27" s="403"/>
      <c r="AE27" s="403"/>
      <c r="AF27" s="403"/>
      <c r="AG27" s="403"/>
      <c r="AH27" s="403"/>
      <c r="AI27" s="403"/>
      <c r="AJ27" s="403"/>
      <c r="AK27" s="403"/>
      <c r="AL27" s="403"/>
      <c r="AM27" s="403"/>
      <c r="AN27" s="403"/>
      <c r="AO27" s="403"/>
      <c r="AP27" s="403"/>
      <c r="AQ27" s="403"/>
      <c r="AR27" s="403"/>
      <c r="AS27" s="403"/>
      <c r="BD27" s="442" t="b">
        <f t="shared" si="36"/>
        <v>0</v>
      </c>
      <c r="BE27" s="442" t="b">
        <f t="shared" si="5"/>
        <v>0</v>
      </c>
      <c r="BF27" s="442" t="str">
        <f t="shared" si="6"/>
        <v>no</v>
      </c>
      <c r="BG27" s="442" t="str">
        <f t="shared" si="7"/>
        <v>no</v>
      </c>
      <c r="BH27" s="443"/>
      <c r="BI27" s="442" t="e">
        <f t="shared" si="8"/>
        <v>#NUM!</v>
      </c>
      <c r="BJ27" s="444" t="str">
        <f t="shared" si="20"/>
        <v>M</v>
      </c>
      <c r="BK27" s="444" t="str">
        <f t="shared" si="24"/>
        <v>M</v>
      </c>
      <c r="BL27" s="444" t="str">
        <f t="shared" si="25"/>
        <v>M</v>
      </c>
      <c r="BM27" s="444" t="str">
        <f t="shared" si="26"/>
        <v>M</v>
      </c>
      <c r="BN27" s="444" t="str">
        <f t="shared" si="27"/>
        <v>M</v>
      </c>
      <c r="BO27" s="444" t="str">
        <f t="shared" si="28"/>
        <v>M</v>
      </c>
      <c r="BP27" s="444" t="str">
        <f t="shared" si="29"/>
        <v>M</v>
      </c>
      <c r="BQ27" s="445"/>
      <c r="BR27" s="444">
        <f t="shared" si="22"/>
        <v>0</v>
      </c>
      <c r="BS27" s="444">
        <f t="shared" si="30"/>
        <v>0</v>
      </c>
      <c r="BT27" s="444">
        <f t="shared" si="31"/>
        <v>0</v>
      </c>
      <c r="BU27" s="444">
        <f t="shared" si="32"/>
        <v>0</v>
      </c>
      <c r="BV27" s="444">
        <f t="shared" si="33"/>
        <v>0</v>
      </c>
      <c r="BW27" s="444">
        <f t="shared" si="34"/>
        <v>0</v>
      </c>
      <c r="BX27" s="444">
        <f t="shared" si="35"/>
        <v>0</v>
      </c>
      <c r="CA27" s="447" t="str">
        <f t="shared" si="9"/>
        <v>M</v>
      </c>
      <c r="CB27" s="447" t="str">
        <f t="shared" si="10"/>
        <v>M</v>
      </c>
      <c r="CC27" s="447" t="str">
        <f t="shared" si="11"/>
        <v>M</v>
      </c>
      <c r="CD27" s="447" t="str">
        <f t="shared" si="12"/>
        <v>M</v>
      </c>
      <c r="CE27" s="447" t="str">
        <f t="shared" si="13"/>
        <v>M</v>
      </c>
      <c r="CF27" s="447">
        <f t="shared" si="14"/>
        <v>0</v>
      </c>
      <c r="CG27" s="446"/>
      <c r="CH27" s="446"/>
      <c r="CI27" s="448"/>
    </row>
    <row r="28" spans="1:87" ht="17.25" customHeight="1">
      <c r="A28" s="93">
        <v>-9</v>
      </c>
      <c r="B28" s="94">
        <f t="shared" si="0"/>
        <v>-9</v>
      </c>
      <c r="C28" s="95">
        <f t="shared" si="15"/>
        <v>-9</v>
      </c>
      <c r="D28" s="530"/>
      <c r="E28" s="112"/>
      <c r="F28" s="113"/>
      <c r="G28" s="114"/>
      <c r="H28" s="112"/>
      <c r="I28" s="113"/>
      <c r="J28" s="114"/>
      <c r="K28" s="112"/>
      <c r="L28" s="113"/>
      <c r="M28" s="114"/>
      <c r="N28" s="112"/>
      <c r="O28" s="113"/>
      <c r="P28" s="114"/>
      <c r="Q28" s="112"/>
      <c r="R28" s="113"/>
      <c r="S28" s="233"/>
      <c r="T28" s="379" t="str">
        <f t="shared" si="16"/>
        <v>M</v>
      </c>
      <c r="U28" s="334" t="str">
        <f t="shared" si="17"/>
        <v>M</v>
      </c>
      <c r="V28" s="224"/>
      <c r="W28" s="335"/>
      <c r="X28" s="436">
        <f t="shared" si="1"/>
        <v>0</v>
      </c>
      <c r="Y28" s="449">
        <f t="shared" si="18"/>
        <v>0</v>
      </c>
      <c r="Z28" s="449">
        <f t="shared" si="19"/>
        <v>0</v>
      </c>
      <c r="AA28" s="460">
        <f t="shared" si="2"/>
        <v>0</v>
      </c>
      <c r="AB28" s="438">
        <f t="shared" si="3"/>
        <v>0</v>
      </c>
      <c r="AC28" s="462"/>
      <c r="AD28" s="403"/>
      <c r="AE28" s="403"/>
      <c r="AF28" s="403"/>
      <c r="AG28" s="403"/>
      <c r="AH28" s="403"/>
      <c r="AI28" s="403"/>
      <c r="AJ28" s="403"/>
      <c r="AK28" s="403"/>
      <c r="AL28" s="403"/>
      <c r="AM28" s="403"/>
      <c r="AN28" s="403"/>
      <c r="AO28" s="403"/>
      <c r="AP28" s="403"/>
      <c r="AQ28" s="403"/>
      <c r="AR28" s="403"/>
      <c r="AS28" s="403"/>
      <c r="BD28" s="442" t="b">
        <f t="shared" si="36"/>
        <v>0</v>
      </c>
      <c r="BE28" s="442" t="b">
        <f t="shared" si="5"/>
        <v>0</v>
      </c>
      <c r="BF28" s="442" t="str">
        <f t="shared" si="6"/>
        <v>no</v>
      </c>
      <c r="BG28" s="442" t="str">
        <f t="shared" si="7"/>
        <v>no</v>
      </c>
      <c r="BH28" s="443"/>
      <c r="BI28" s="442" t="e">
        <f t="shared" si="8"/>
        <v>#NUM!</v>
      </c>
      <c r="BJ28" s="444" t="str">
        <f t="shared" si="20"/>
        <v>M</v>
      </c>
      <c r="BK28" s="444" t="str">
        <f t="shared" si="24"/>
        <v>M</v>
      </c>
      <c r="BL28" s="444" t="str">
        <f t="shared" si="25"/>
        <v>M</v>
      </c>
      <c r="BM28" s="444" t="str">
        <f t="shared" si="26"/>
        <v>M</v>
      </c>
      <c r="BN28" s="444" t="str">
        <f t="shared" si="27"/>
        <v>M</v>
      </c>
      <c r="BO28" s="444" t="str">
        <f t="shared" si="28"/>
        <v>M</v>
      </c>
      <c r="BP28" s="444" t="str">
        <f t="shared" si="29"/>
        <v>M</v>
      </c>
      <c r="BQ28" s="445"/>
      <c r="BR28" s="444">
        <f t="shared" si="22"/>
        <v>0</v>
      </c>
      <c r="BS28" s="444">
        <f t="shared" si="30"/>
        <v>0</v>
      </c>
      <c r="BT28" s="444">
        <f t="shared" si="31"/>
        <v>0</v>
      </c>
      <c r="BU28" s="444">
        <f t="shared" si="32"/>
        <v>0</v>
      </c>
      <c r="BV28" s="444">
        <f t="shared" si="33"/>
        <v>0</v>
      </c>
      <c r="BW28" s="444">
        <f t="shared" si="34"/>
        <v>0</v>
      </c>
      <c r="BX28" s="444">
        <f t="shared" si="35"/>
        <v>0</v>
      </c>
      <c r="CA28" s="447" t="str">
        <f t="shared" si="9"/>
        <v>M</v>
      </c>
      <c r="CB28" s="447" t="str">
        <f t="shared" si="10"/>
        <v>M</v>
      </c>
      <c r="CC28" s="447" t="str">
        <f t="shared" si="11"/>
        <v>M</v>
      </c>
      <c r="CD28" s="447" t="str">
        <f t="shared" si="12"/>
        <v>M</v>
      </c>
      <c r="CE28" s="447" t="str">
        <f t="shared" si="13"/>
        <v>M</v>
      </c>
      <c r="CF28" s="447">
        <f t="shared" si="14"/>
        <v>0</v>
      </c>
      <c r="CG28" s="446"/>
      <c r="CH28" s="446"/>
      <c r="CI28" s="448"/>
    </row>
    <row r="29" spans="1:87" ht="17.25" customHeight="1" thickBot="1">
      <c r="A29" s="137">
        <v>-8</v>
      </c>
      <c r="B29" s="94">
        <f t="shared" si="0"/>
        <v>-8</v>
      </c>
      <c r="C29" s="95">
        <f t="shared" si="15"/>
        <v>-8</v>
      </c>
      <c r="D29" s="528"/>
      <c r="E29" s="112"/>
      <c r="F29" s="113"/>
      <c r="G29" s="114"/>
      <c r="H29" s="112"/>
      <c r="I29" s="113"/>
      <c r="J29" s="114"/>
      <c r="K29" s="112"/>
      <c r="L29" s="113"/>
      <c r="M29" s="114"/>
      <c r="N29" s="112"/>
      <c r="O29" s="113"/>
      <c r="P29" s="114"/>
      <c r="Q29" s="112"/>
      <c r="R29" s="113"/>
      <c r="S29" s="233"/>
      <c r="T29" s="379" t="str">
        <f t="shared" si="16"/>
        <v>M</v>
      </c>
      <c r="U29" s="334" t="str">
        <f t="shared" si="17"/>
        <v>M</v>
      </c>
      <c r="V29" s="224"/>
      <c r="W29" s="335"/>
      <c r="X29" s="436">
        <f t="shared" si="1"/>
        <v>0</v>
      </c>
      <c r="Y29" s="457">
        <f t="shared" si="18"/>
        <v>0</v>
      </c>
      <c r="Z29" s="458">
        <f t="shared" si="19"/>
        <v>0</v>
      </c>
      <c r="AA29" s="460">
        <f t="shared" si="2"/>
        <v>0</v>
      </c>
      <c r="AB29" s="438">
        <f t="shared" si="3"/>
        <v>0</v>
      </c>
      <c r="AC29" s="459" t="str">
        <f>IF(H5="","Enter Gender",IF(H5=1,AA29,AB29))</f>
        <v>Enter Gender</v>
      </c>
      <c r="AD29" s="456"/>
      <c r="AE29" s="456"/>
      <c r="AF29" s="456"/>
      <c r="AG29" s="456"/>
      <c r="AH29" s="456"/>
      <c r="AI29" s="456"/>
      <c r="AJ29" s="456"/>
      <c r="AK29" s="456"/>
      <c r="AL29" s="456"/>
      <c r="AM29" s="456"/>
      <c r="AN29" s="456"/>
      <c r="AO29" s="399"/>
      <c r="AP29" s="399"/>
      <c r="AQ29" s="399"/>
      <c r="AR29" s="399"/>
      <c r="BD29" s="442" t="b">
        <f t="shared" si="36"/>
        <v>0</v>
      </c>
      <c r="BE29" s="442" t="b">
        <f t="shared" si="5"/>
        <v>0</v>
      </c>
      <c r="BF29" s="442" t="str">
        <f t="shared" si="6"/>
        <v>no</v>
      </c>
      <c r="BG29" s="442" t="str">
        <f t="shared" si="7"/>
        <v>no</v>
      </c>
      <c r="BH29" s="443"/>
      <c r="BI29" s="442" t="e">
        <f t="shared" si="8"/>
        <v>#NUM!</v>
      </c>
      <c r="BJ29" s="444" t="str">
        <f t="shared" si="20"/>
        <v>M</v>
      </c>
      <c r="BK29" s="444" t="str">
        <f t="shared" si="24"/>
        <v>M</v>
      </c>
      <c r="BL29" s="444" t="str">
        <f t="shared" si="25"/>
        <v>M</v>
      </c>
      <c r="BM29" s="444" t="str">
        <f t="shared" si="26"/>
        <v>M</v>
      </c>
      <c r="BN29" s="444" t="str">
        <f t="shared" si="27"/>
        <v>M</v>
      </c>
      <c r="BO29" s="444" t="str">
        <f t="shared" si="28"/>
        <v>M</v>
      </c>
      <c r="BP29" s="444" t="str">
        <f t="shared" si="29"/>
        <v>M</v>
      </c>
      <c r="BQ29" s="445"/>
      <c r="BR29" s="444">
        <f t="shared" si="22"/>
        <v>0</v>
      </c>
      <c r="BS29" s="444">
        <f t="shared" si="30"/>
        <v>0</v>
      </c>
      <c r="BT29" s="444">
        <f t="shared" si="31"/>
        <v>0</v>
      </c>
      <c r="BU29" s="444">
        <f t="shared" si="32"/>
        <v>0</v>
      </c>
      <c r="BV29" s="444">
        <f t="shared" si="33"/>
        <v>0</v>
      </c>
      <c r="BW29" s="444">
        <f t="shared" si="34"/>
        <v>0</v>
      </c>
      <c r="BX29" s="444">
        <f t="shared" si="35"/>
        <v>0</v>
      </c>
      <c r="CA29" s="447" t="str">
        <f t="shared" si="9"/>
        <v>M</v>
      </c>
      <c r="CB29" s="447" t="str">
        <f t="shared" si="10"/>
        <v>M</v>
      </c>
      <c r="CC29" s="447" t="str">
        <f t="shared" si="11"/>
        <v>M</v>
      </c>
      <c r="CD29" s="447" t="str">
        <f t="shared" si="12"/>
        <v>M</v>
      </c>
      <c r="CE29" s="447" t="str">
        <f t="shared" si="13"/>
        <v>M</v>
      </c>
      <c r="CF29" s="447">
        <f t="shared" si="14"/>
        <v>0</v>
      </c>
      <c r="CG29" s="446"/>
      <c r="CH29" s="446"/>
      <c r="CI29" s="448"/>
    </row>
    <row r="30" spans="1:87" ht="17.25" customHeight="1">
      <c r="A30" s="93">
        <v>-7</v>
      </c>
      <c r="B30" s="94">
        <f t="shared" si="0"/>
        <v>-7</v>
      </c>
      <c r="C30" s="95">
        <f t="shared" si="15"/>
        <v>-7</v>
      </c>
      <c r="D30" s="530"/>
      <c r="E30" s="112"/>
      <c r="F30" s="113"/>
      <c r="G30" s="114"/>
      <c r="H30" s="112"/>
      <c r="I30" s="113"/>
      <c r="J30" s="114"/>
      <c r="K30" s="112"/>
      <c r="L30" s="113"/>
      <c r="M30" s="114"/>
      <c r="N30" s="112"/>
      <c r="O30" s="113"/>
      <c r="P30" s="114"/>
      <c r="Q30" s="112"/>
      <c r="R30" s="113"/>
      <c r="S30" s="233"/>
      <c r="T30" s="379" t="str">
        <f t="shared" si="16"/>
        <v>M</v>
      </c>
      <c r="U30" s="334" t="str">
        <f t="shared" si="17"/>
        <v>M</v>
      </c>
      <c r="V30" s="224"/>
      <c r="W30" s="335"/>
      <c r="X30" s="436">
        <f t="shared" si="1"/>
        <v>0</v>
      </c>
      <c r="Y30" s="437">
        <f t="shared" si="18"/>
        <v>0</v>
      </c>
      <c r="Z30" s="437">
        <f t="shared" si="19"/>
        <v>0</v>
      </c>
      <c r="AA30" s="460">
        <f t="shared" si="2"/>
        <v>0</v>
      </c>
      <c r="AB30" s="438">
        <f t="shared" si="3"/>
        <v>0</v>
      </c>
      <c r="AC30" s="526"/>
      <c r="AD30" s="531"/>
      <c r="AE30" s="493"/>
      <c r="AF30" s="493"/>
      <c r="AG30" s="493"/>
      <c r="AH30" s="493"/>
      <c r="AI30" s="493"/>
      <c r="AJ30" s="493"/>
      <c r="AK30" s="399"/>
      <c r="AL30" s="399"/>
      <c r="AM30" s="399"/>
      <c r="AN30" s="399"/>
      <c r="AO30" s="399"/>
      <c r="AP30" s="399"/>
      <c r="AQ30" s="451"/>
      <c r="AR30" s="451"/>
      <c r="AS30" s="493"/>
      <c r="BD30" s="442" t="b">
        <f t="shared" si="36"/>
        <v>0</v>
      </c>
      <c r="BE30" s="442" t="b">
        <f t="shared" si="5"/>
        <v>0</v>
      </c>
      <c r="BF30" s="442" t="str">
        <f t="shared" si="6"/>
        <v>no</v>
      </c>
      <c r="BG30" s="442" t="str">
        <f t="shared" si="7"/>
        <v>no</v>
      </c>
      <c r="BH30" s="443"/>
      <c r="BI30" s="442" t="e">
        <f t="shared" si="8"/>
        <v>#NUM!</v>
      </c>
      <c r="BJ30" s="444" t="str">
        <f t="shared" si="20"/>
        <v>M</v>
      </c>
      <c r="BK30" s="444" t="str">
        <f t="shared" si="24"/>
        <v>M</v>
      </c>
      <c r="BL30" s="444" t="str">
        <f t="shared" si="25"/>
        <v>M</v>
      </c>
      <c r="BM30" s="444" t="str">
        <f t="shared" si="26"/>
        <v>M</v>
      </c>
      <c r="BN30" s="444" t="str">
        <f t="shared" si="27"/>
        <v>M</v>
      </c>
      <c r="BO30" s="444" t="str">
        <f t="shared" si="28"/>
        <v>M</v>
      </c>
      <c r="BP30" s="444" t="str">
        <f t="shared" si="29"/>
        <v>M</v>
      </c>
      <c r="BQ30" s="445"/>
      <c r="BR30" s="444">
        <f t="shared" si="22"/>
        <v>0</v>
      </c>
      <c r="BS30" s="444">
        <f t="shared" si="30"/>
        <v>0</v>
      </c>
      <c r="BT30" s="444">
        <f t="shared" si="31"/>
        <v>0</v>
      </c>
      <c r="BU30" s="444">
        <f t="shared" si="32"/>
        <v>0</v>
      </c>
      <c r="BV30" s="444">
        <f t="shared" si="33"/>
        <v>0</v>
      </c>
      <c r="BW30" s="444">
        <f t="shared" si="34"/>
        <v>0</v>
      </c>
      <c r="BX30" s="444">
        <f t="shared" si="35"/>
        <v>0</v>
      </c>
      <c r="CA30" s="447" t="str">
        <f t="shared" si="9"/>
        <v>M</v>
      </c>
      <c r="CB30" s="447" t="str">
        <f t="shared" si="10"/>
        <v>M</v>
      </c>
      <c r="CC30" s="447" t="str">
        <f t="shared" si="11"/>
        <v>M</v>
      </c>
      <c r="CD30" s="447" t="str">
        <f t="shared" si="12"/>
        <v>M</v>
      </c>
      <c r="CE30" s="447" t="str">
        <f t="shared" si="13"/>
        <v>M</v>
      </c>
      <c r="CF30" s="447">
        <f t="shared" si="14"/>
        <v>0</v>
      </c>
      <c r="CG30" s="446"/>
      <c r="CH30" s="446"/>
      <c r="CI30" s="448"/>
    </row>
    <row r="31" spans="1:87" ht="17.25" customHeight="1">
      <c r="A31" s="137">
        <v>-6</v>
      </c>
      <c r="B31" s="94">
        <f t="shared" si="0"/>
        <v>-6</v>
      </c>
      <c r="C31" s="95">
        <f t="shared" si="15"/>
        <v>-6</v>
      </c>
      <c r="D31" s="528"/>
      <c r="E31" s="112"/>
      <c r="F31" s="113"/>
      <c r="G31" s="114"/>
      <c r="H31" s="112"/>
      <c r="I31" s="113"/>
      <c r="J31" s="114"/>
      <c r="K31" s="112"/>
      <c r="L31" s="113"/>
      <c r="M31" s="114"/>
      <c r="N31" s="112"/>
      <c r="O31" s="113"/>
      <c r="P31" s="114"/>
      <c r="Q31" s="112"/>
      <c r="R31" s="113"/>
      <c r="S31" s="233"/>
      <c r="T31" s="379" t="str">
        <f t="shared" si="16"/>
        <v>M</v>
      </c>
      <c r="U31" s="334" t="str">
        <f t="shared" si="17"/>
        <v>M</v>
      </c>
      <c r="V31" s="224"/>
      <c r="W31" s="335"/>
      <c r="X31" s="436">
        <f t="shared" si="1"/>
        <v>0</v>
      </c>
      <c r="Y31" s="449">
        <f t="shared" si="18"/>
        <v>0</v>
      </c>
      <c r="Z31" s="449">
        <f t="shared" si="19"/>
        <v>0</v>
      </c>
      <c r="AA31" s="460">
        <f t="shared" si="2"/>
        <v>0</v>
      </c>
      <c r="AB31" s="438">
        <f t="shared" si="3"/>
        <v>0</v>
      </c>
      <c r="AC31" s="526"/>
      <c r="AD31" s="493"/>
      <c r="AE31" s="493"/>
      <c r="AF31" s="493"/>
      <c r="AG31" s="493"/>
      <c r="AH31" s="493"/>
      <c r="AI31" s="493"/>
      <c r="AJ31" s="493"/>
      <c r="AK31" s="399"/>
      <c r="AL31" s="399"/>
      <c r="AM31" s="399"/>
      <c r="AN31" s="399"/>
      <c r="AO31" s="399"/>
      <c r="AP31" s="399"/>
      <c r="AQ31" s="451"/>
      <c r="AR31" s="451"/>
      <c r="AS31" s="493"/>
      <c r="BD31" s="442" t="b">
        <f t="shared" si="36"/>
        <v>0</v>
      </c>
      <c r="BE31" s="442" t="b">
        <f t="shared" si="5"/>
        <v>0</v>
      </c>
      <c r="BF31" s="442" t="str">
        <f t="shared" si="6"/>
        <v>no</v>
      </c>
      <c r="BG31" s="442" t="str">
        <f t="shared" si="7"/>
        <v>no</v>
      </c>
      <c r="BH31" s="443"/>
      <c r="BI31" s="442" t="e">
        <f t="shared" si="8"/>
        <v>#NUM!</v>
      </c>
      <c r="BJ31" s="444" t="str">
        <f t="shared" si="20"/>
        <v>M</v>
      </c>
      <c r="BK31" s="444" t="str">
        <f t="shared" si="24"/>
        <v>M</v>
      </c>
      <c r="BL31" s="444" t="str">
        <f t="shared" si="25"/>
        <v>M</v>
      </c>
      <c r="BM31" s="444" t="str">
        <f t="shared" si="26"/>
        <v>M</v>
      </c>
      <c r="BN31" s="444" t="str">
        <f t="shared" si="27"/>
        <v>M</v>
      </c>
      <c r="BO31" s="444" t="str">
        <f t="shared" si="28"/>
        <v>M</v>
      </c>
      <c r="BP31" s="444" t="str">
        <f t="shared" si="29"/>
        <v>M</v>
      </c>
      <c r="BQ31" s="445"/>
      <c r="BR31" s="444">
        <f t="shared" si="22"/>
        <v>0</v>
      </c>
      <c r="BS31" s="444">
        <f t="shared" si="30"/>
        <v>0</v>
      </c>
      <c r="BT31" s="444">
        <f t="shared" si="31"/>
        <v>0</v>
      </c>
      <c r="BU31" s="444">
        <f t="shared" si="32"/>
        <v>0</v>
      </c>
      <c r="BV31" s="444">
        <f t="shared" si="33"/>
        <v>0</v>
      </c>
      <c r="BW31" s="444">
        <f t="shared" si="34"/>
        <v>0</v>
      </c>
      <c r="BX31" s="444">
        <f t="shared" si="35"/>
        <v>0</v>
      </c>
      <c r="CA31" s="447" t="str">
        <f t="shared" si="9"/>
        <v>M</v>
      </c>
      <c r="CB31" s="447" t="str">
        <f t="shared" si="10"/>
        <v>M</v>
      </c>
      <c r="CC31" s="447" t="str">
        <f t="shared" si="11"/>
        <v>M</v>
      </c>
      <c r="CD31" s="447" t="str">
        <f t="shared" si="12"/>
        <v>M</v>
      </c>
      <c r="CE31" s="447" t="str">
        <f t="shared" si="13"/>
        <v>M</v>
      </c>
      <c r="CF31" s="447">
        <f t="shared" si="14"/>
        <v>0</v>
      </c>
      <c r="CG31" s="446"/>
      <c r="CH31" s="446"/>
      <c r="CI31" s="448"/>
    </row>
    <row r="32" spans="1:87" ht="17.25" customHeight="1">
      <c r="A32" s="93">
        <v>-5</v>
      </c>
      <c r="B32" s="94">
        <f t="shared" si="0"/>
        <v>-5</v>
      </c>
      <c r="C32" s="95">
        <f t="shared" si="15"/>
        <v>-5</v>
      </c>
      <c r="D32" s="530"/>
      <c r="E32" s="112"/>
      <c r="F32" s="113"/>
      <c r="G32" s="114"/>
      <c r="H32" s="112"/>
      <c r="I32" s="113"/>
      <c r="J32" s="114"/>
      <c r="K32" s="112"/>
      <c r="L32" s="113"/>
      <c r="M32" s="114"/>
      <c r="N32" s="112"/>
      <c r="O32" s="113"/>
      <c r="P32" s="114"/>
      <c r="Q32" s="112"/>
      <c r="R32" s="113"/>
      <c r="S32" s="233"/>
      <c r="T32" s="379" t="str">
        <f t="shared" si="16"/>
        <v>M</v>
      </c>
      <c r="U32" s="334" t="str">
        <f t="shared" si="17"/>
        <v>M</v>
      </c>
      <c r="V32" s="224"/>
      <c r="W32" s="335"/>
      <c r="X32" s="436">
        <f t="shared" si="1"/>
        <v>0</v>
      </c>
      <c r="Y32" s="449">
        <f t="shared" si="18"/>
        <v>0</v>
      </c>
      <c r="Z32" s="449">
        <f t="shared" si="19"/>
        <v>0</v>
      </c>
      <c r="AA32" s="460">
        <f t="shared" si="2"/>
        <v>0</v>
      </c>
      <c r="AB32" s="438">
        <f t="shared" si="3"/>
        <v>0</v>
      </c>
      <c r="AC32" s="526"/>
      <c r="AD32" s="493"/>
      <c r="AE32" s="493"/>
      <c r="AF32" s="493"/>
      <c r="AG32" s="493"/>
      <c r="AH32" s="493"/>
      <c r="AI32" s="493"/>
      <c r="AJ32" s="493"/>
      <c r="AK32" s="399"/>
      <c r="AL32" s="399"/>
      <c r="AM32" s="399"/>
      <c r="AN32" s="399"/>
      <c r="AO32" s="399"/>
      <c r="AP32" s="399"/>
      <c r="AQ32" s="451"/>
      <c r="AR32" s="451"/>
      <c r="AS32" s="493"/>
      <c r="BD32" s="442" t="b">
        <f t="shared" si="36"/>
        <v>0</v>
      </c>
      <c r="BE32" s="442" t="b">
        <f t="shared" si="5"/>
        <v>0</v>
      </c>
      <c r="BF32" s="442" t="str">
        <f t="shared" si="6"/>
        <v>no</v>
      </c>
      <c r="BG32" s="442" t="str">
        <f t="shared" si="7"/>
        <v>no</v>
      </c>
      <c r="BH32" s="443"/>
      <c r="BI32" s="442" t="e">
        <f t="shared" si="8"/>
        <v>#NUM!</v>
      </c>
      <c r="BJ32" s="444" t="str">
        <f t="shared" si="20"/>
        <v>M</v>
      </c>
      <c r="BK32" s="444" t="str">
        <f t="shared" si="24"/>
        <v>M</v>
      </c>
      <c r="BL32" s="444" t="str">
        <f t="shared" si="25"/>
        <v>M</v>
      </c>
      <c r="BM32" s="444" t="str">
        <f t="shared" si="26"/>
        <v>M</v>
      </c>
      <c r="BN32" s="444" t="str">
        <f t="shared" si="27"/>
        <v>M</v>
      </c>
      <c r="BO32" s="444" t="str">
        <f t="shared" si="28"/>
        <v>M</v>
      </c>
      <c r="BP32" s="444" t="str">
        <f t="shared" si="29"/>
        <v>M</v>
      </c>
      <c r="BQ32" s="445"/>
      <c r="BR32" s="444">
        <f t="shared" si="22"/>
        <v>0</v>
      </c>
      <c r="BS32" s="444">
        <f t="shared" si="30"/>
        <v>0</v>
      </c>
      <c r="BT32" s="444">
        <f t="shared" si="31"/>
        <v>0</v>
      </c>
      <c r="BU32" s="444">
        <f t="shared" si="32"/>
        <v>0</v>
      </c>
      <c r="BV32" s="444">
        <f t="shared" si="33"/>
        <v>0</v>
      </c>
      <c r="BW32" s="444">
        <f t="shared" si="34"/>
        <v>0</v>
      </c>
      <c r="BX32" s="444">
        <f t="shared" si="35"/>
        <v>0</v>
      </c>
      <c r="CA32" s="447" t="str">
        <f t="shared" si="9"/>
        <v>M</v>
      </c>
      <c r="CB32" s="447" t="str">
        <f t="shared" si="10"/>
        <v>M</v>
      </c>
      <c r="CC32" s="447" t="str">
        <f t="shared" si="11"/>
        <v>M</v>
      </c>
      <c r="CD32" s="447" t="str">
        <f t="shared" si="12"/>
        <v>M</v>
      </c>
      <c r="CE32" s="447" t="str">
        <f t="shared" si="13"/>
        <v>M</v>
      </c>
      <c r="CF32" s="447">
        <f t="shared" si="14"/>
        <v>0</v>
      </c>
      <c r="CG32" s="446"/>
      <c r="CH32" s="446"/>
      <c r="CI32" s="448"/>
    </row>
    <row r="33" spans="1:89" ht="17.25" customHeight="1">
      <c r="A33" s="137">
        <v>-4</v>
      </c>
      <c r="B33" s="94">
        <f t="shared" si="0"/>
        <v>-4</v>
      </c>
      <c r="C33" s="95">
        <f t="shared" si="15"/>
        <v>-4</v>
      </c>
      <c r="D33" s="528"/>
      <c r="E33" s="112"/>
      <c r="F33" s="113"/>
      <c r="G33" s="114"/>
      <c r="H33" s="112"/>
      <c r="I33" s="113"/>
      <c r="J33" s="114"/>
      <c r="K33" s="112"/>
      <c r="L33" s="113"/>
      <c r="M33" s="114"/>
      <c r="N33" s="112"/>
      <c r="O33" s="113"/>
      <c r="P33" s="114"/>
      <c r="Q33" s="112"/>
      <c r="R33" s="113"/>
      <c r="S33" s="233"/>
      <c r="T33" s="379" t="str">
        <f t="shared" si="16"/>
        <v>M</v>
      </c>
      <c r="U33" s="334" t="str">
        <f t="shared" si="17"/>
        <v>M</v>
      </c>
      <c r="V33" s="224"/>
      <c r="W33" s="335"/>
      <c r="X33" s="436">
        <f t="shared" si="1"/>
        <v>0</v>
      </c>
      <c r="Y33" s="449">
        <f t="shared" si="18"/>
        <v>0</v>
      </c>
      <c r="Z33" s="449">
        <f t="shared" si="19"/>
        <v>0</v>
      </c>
      <c r="AA33" s="460">
        <f t="shared" si="2"/>
        <v>0</v>
      </c>
      <c r="AB33" s="438">
        <f t="shared" si="3"/>
        <v>0</v>
      </c>
      <c r="AC33" s="526"/>
      <c r="AD33" s="493"/>
      <c r="AE33" s="493"/>
      <c r="AF33" s="493"/>
      <c r="AG33" s="493"/>
      <c r="AH33" s="493"/>
      <c r="AI33" s="493"/>
      <c r="AJ33" s="493"/>
      <c r="AK33" s="451"/>
      <c r="AL33" s="451"/>
      <c r="AM33" s="451"/>
      <c r="AN33" s="451"/>
      <c r="AO33" s="451"/>
      <c r="AP33" s="451"/>
      <c r="AQ33" s="451"/>
      <c r="AR33" s="451"/>
      <c r="AS33" s="493"/>
      <c r="BD33" s="442" t="b">
        <f t="shared" si="36"/>
        <v>0</v>
      </c>
      <c r="BE33" s="442" t="b">
        <f t="shared" si="5"/>
        <v>0</v>
      </c>
      <c r="BF33" s="442" t="str">
        <f t="shared" si="6"/>
        <v>no</v>
      </c>
      <c r="BG33" s="442" t="str">
        <f t="shared" si="7"/>
        <v>no</v>
      </c>
      <c r="BH33" s="443"/>
      <c r="BI33" s="442" t="e">
        <f t="shared" si="8"/>
        <v>#NUM!</v>
      </c>
      <c r="BJ33" s="444" t="str">
        <f t="shared" si="20"/>
        <v>M</v>
      </c>
      <c r="BK33" s="444" t="str">
        <f t="shared" si="24"/>
        <v>M</v>
      </c>
      <c r="BL33" s="444" t="str">
        <f t="shared" si="25"/>
        <v>M</v>
      </c>
      <c r="BM33" s="444" t="str">
        <f t="shared" si="26"/>
        <v>M</v>
      </c>
      <c r="BN33" s="444" t="str">
        <f t="shared" si="27"/>
        <v>M</v>
      </c>
      <c r="BO33" s="444" t="str">
        <f t="shared" si="28"/>
        <v>M</v>
      </c>
      <c r="BP33" s="444" t="str">
        <f t="shared" si="29"/>
        <v>M</v>
      </c>
      <c r="BQ33" s="445"/>
      <c r="BR33" s="444">
        <f t="shared" si="22"/>
        <v>0</v>
      </c>
      <c r="BS33" s="444">
        <f t="shared" si="30"/>
        <v>0</v>
      </c>
      <c r="BT33" s="444">
        <f t="shared" si="31"/>
        <v>0</v>
      </c>
      <c r="BU33" s="444">
        <f t="shared" si="32"/>
        <v>0</v>
      </c>
      <c r="BV33" s="444">
        <f t="shared" si="33"/>
        <v>0</v>
      </c>
      <c r="BW33" s="444">
        <f t="shared" si="34"/>
        <v>0</v>
      </c>
      <c r="BX33" s="444">
        <f t="shared" si="35"/>
        <v>0</v>
      </c>
      <c r="CA33" s="447" t="str">
        <f t="shared" si="9"/>
        <v>M</v>
      </c>
      <c r="CB33" s="447" t="str">
        <f t="shared" si="10"/>
        <v>M</v>
      </c>
      <c r="CC33" s="447" t="str">
        <f t="shared" si="11"/>
        <v>M</v>
      </c>
      <c r="CD33" s="447" t="str">
        <f t="shared" si="12"/>
        <v>M</v>
      </c>
      <c r="CE33" s="447" t="str">
        <f t="shared" si="13"/>
        <v>M</v>
      </c>
      <c r="CF33" s="447">
        <f t="shared" si="14"/>
        <v>0</v>
      </c>
      <c r="CG33" s="446"/>
      <c r="CH33" s="446"/>
      <c r="CI33" s="448"/>
    </row>
    <row r="34" spans="1:89" ht="17.25" customHeight="1">
      <c r="A34" s="93">
        <v>-3</v>
      </c>
      <c r="B34" s="94">
        <f t="shared" si="0"/>
        <v>-3</v>
      </c>
      <c r="C34" s="95">
        <f t="shared" si="15"/>
        <v>-3</v>
      </c>
      <c r="D34" s="530"/>
      <c r="E34" s="112"/>
      <c r="F34" s="113"/>
      <c r="G34" s="114"/>
      <c r="H34" s="112"/>
      <c r="I34" s="113"/>
      <c r="J34" s="114"/>
      <c r="K34" s="112"/>
      <c r="L34" s="113"/>
      <c r="M34" s="114"/>
      <c r="N34" s="112"/>
      <c r="O34" s="113"/>
      <c r="P34" s="114"/>
      <c r="Q34" s="112"/>
      <c r="R34" s="113"/>
      <c r="S34" s="233"/>
      <c r="T34" s="379" t="str">
        <f t="shared" si="16"/>
        <v>M</v>
      </c>
      <c r="U34" s="334" t="str">
        <f t="shared" si="17"/>
        <v>M</v>
      </c>
      <c r="V34" s="224"/>
      <c r="W34" s="335"/>
      <c r="X34" s="436">
        <f t="shared" si="1"/>
        <v>0</v>
      </c>
      <c r="Y34" s="449">
        <f t="shared" si="18"/>
        <v>0</v>
      </c>
      <c r="Z34" s="449">
        <f t="shared" si="19"/>
        <v>0</v>
      </c>
      <c r="AA34" s="460">
        <f t="shared" si="2"/>
        <v>0</v>
      </c>
      <c r="AB34" s="438">
        <f t="shared" si="3"/>
        <v>0</v>
      </c>
      <c r="AC34" s="526"/>
      <c r="AD34" s="493"/>
      <c r="AE34" s="493"/>
      <c r="AF34" s="493"/>
      <c r="AG34" s="493"/>
      <c r="AH34" s="493"/>
      <c r="AI34" s="493"/>
      <c r="AJ34" s="493"/>
      <c r="AK34" s="399"/>
      <c r="AL34" s="399"/>
      <c r="AM34" s="399"/>
      <c r="AN34" s="399"/>
      <c r="AO34" s="399"/>
      <c r="AP34" s="399"/>
      <c r="AQ34" s="451"/>
      <c r="AR34" s="451"/>
      <c r="AS34" s="493"/>
      <c r="BD34" s="442" t="b">
        <f t="shared" si="36"/>
        <v>0</v>
      </c>
      <c r="BE34" s="442" t="b">
        <f t="shared" si="5"/>
        <v>0</v>
      </c>
      <c r="BF34" s="442" t="str">
        <f t="shared" si="6"/>
        <v>no</v>
      </c>
      <c r="BG34" s="442" t="str">
        <f t="shared" si="7"/>
        <v>no</v>
      </c>
      <c r="BH34" s="443"/>
      <c r="BI34" s="442" t="e">
        <f t="shared" si="8"/>
        <v>#NUM!</v>
      </c>
      <c r="BJ34" s="444" t="str">
        <f t="shared" si="20"/>
        <v>M</v>
      </c>
      <c r="BK34" s="444" t="str">
        <f t="shared" si="24"/>
        <v>M</v>
      </c>
      <c r="BL34" s="444" t="str">
        <f t="shared" si="25"/>
        <v>M</v>
      </c>
      <c r="BM34" s="444" t="str">
        <f t="shared" si="26"/>
        <v>M</v>
      </c>
      <c r="BN34" s="444" t="str">
        <f t="shared" si="27"/>
        <v>M</v>
      </c>
      <c r="BO34" s="444" t="str">
        <f t="shared" si="28"/>
        <v>M</v>
      </c>
      <c r="BP34" s="444" t="str">
        <f t="shared" si="29"/>
        <v>M</v>
      </c>
      <c r="BQ34" s="445"/>
      <c r="BR34" s="444">
        <f t="shared" si="22"/>
        <v>0</v>
      </c>
      <c r="BS34" s="444">
        <f t="shared" si="30"/>
        <v>0</v>
      </c>
      <c r="BT34" s="444">
        <f t="shared" si="31"/>
        <v>0</v>
      </c>
      <c r="BU34" s="444">
        <f t="shared" si="32"/>
        <v>0</v>
      </c>
      <c r="BV34" s="444">
        <f t="shared" si="33"/>
        <v>0</v>
      </c>
      <c r="BW34" s="444">
        <f t="shared" si="34"/>
        <v>0</v>
      </c>
      <c r="BX34" s="444">
        <f t="shared" si="35"/>
        <v>0</v>
      </c>
      <c r="CA34" s="447" t="str">
        <f t="shared" si="9"/>
        <v>M</v>
      </c>
      <c r="CB34" s="447" t="str">
        <f t="shared" si="10"/>
        <v>M</v>
      </c>
      <c r="CC34" s="447" t="str">
        <f t="shared" si="11"/>
        <v>M</v>
      </c>
      <c r="CD34" s="447" t="str">
        <f t="shared" si="12"/>
        <v>M</v>
      </c>
      <c r="CE34" s="447" t="str">
        <f t="shared" si="13"/>
        <v>M</v>
      </c>
      <c r="CF34" s="447">
        <f t="shared" si="14"/>
        <v>0</v>
      </c>
      <c r="CG34" s="446"/>
      <c r="CH34" s="446"/>
      <c r="CI34" s="448"/>
    </row>
    <row r="35" spans="1:89" ht="17.25" customHeight="1">
      <c r="A35" s="137">
        <v>-2</v>
      </c>
      <c r="B35" s="94">
        <f t="shared" si="0"/>
        <v>-2</v>
      </c>
      <c r="C35" s="95">
        <f t="shared" si="15"/>
        <v>-2</v>
      </c>
      <c r="D35" s="528"/>
      <c r="E35" s="112"/>
      <c r="F35" s="113"/>
      <c r="G35" s="114"/>
      <c r="H35" s="112"/>
      <c r="I35" s="113"/>
      <c r="J35" s="114"/>
      <c r="K35" s="112"/>
      <c r="L35" s="113"/>
      <c r="M35" s="114"/>
      <c r="N35" s="112"/>
      <c r="O35" s="113"/>
      <c r="P35" s="114"/>
      <c r="Q35" s="112"/>
      <c r="R35" s="113"/>
      <c r="S35" s="233"/>
      <c r="T35" s="379" t="str">
        <f t="shared" si="16"/>
        <v>M</v>
      </c>
      <c r="U35" s="334" t="str">
        <f t="shared" si="17"/>
        <v>M</v>
      </c>
      <c r="V35" s="224"/>
      <c r="W35" s="335"/>
      <c r="X35" s="436">
        <f t="shared" si="1"/>
        <v>0</v>
      </c>
      <c r="Y35" s="449">
        <f t="shared" si="18"/>
        <v>0</v>
      </c>
      <c r="Z35" s="449">
        <f t="shared" si="19"/>
        <v>0</v>
      </c>
      <c r="AA35" s="460">
        <f t="shared" si="2"/>
        <v>0</v>
      </c>
      <c r="AB35" s="438">
        <f t="shared" si="3"/>
        <v>0</v>
      </c>
      <c r="AC35" s="526"/>
      <c r="AD35" s="493"/>
      <c r="AE35" s="493"/>
      <c r="AF35" s="493"/>
      <c r="AG35" s="493"/>
      <c r="AH35" s="493"/>
      <c r="AI35" s="493"/>
      <c r="AJ35" s="493"/>
      <c r="AK35" s="399"/>
      <c r="AL35" s="399"/>
      <c r="AM35" s="399"/>
      <c r="AN35" s="399"/>
      <c r="AO35" s="399"/>
      <c r="AP35" s="399"/>
      <c r="AQ35" s="451"/>
      <c r="AR35" s="451"/>
      <c r="AS35" s="493"/>
      <c r="BD35" s="442" t="b">
        <f t="shared" si="36"/>
        <v>0</v>
      </c>
      <c r="BE35" s="442" t="b">
        <f t="shared" si="5"/>
        <v>0</v>
      </c>
      <c r="BF35" s="442" t="str">
        <f t="shared" si="6"/>
        <v>no</v>
      </c>
      <c r="BG35" s="442" t="str">
        <f t="shared" si="7"/>
        <v>no</v>
      </c>
      <c r="BH35" s="443"/>
      <c r="BI35" s="442" t="e">
        <f t="shared" si="8"/>
        <v>#NUM!</v>
      </c>
      <c r="BJ35" s="444" t="str">
        <f t="shared" si="20"/>
        <v>M</v>
      </c>
      <c r="BK35" s="444" t="str">
        <f t="shared" si="24"/>
        <v>M</v>
      </c>
      <c r="BL35" s="444" t="str">
        <f t="shared" si="25"/>
        <v>M</v>
      </c>
      <c r="BM35" s="444" t="str">
        <f t="shared" si="26"/>
        <v>M</v>
      </c>
      <c r="BN35" s="444" t="str">
        <f t="shared" si="27"/>
        <v>M</v>
      </c>
      <c r="BO35" s="444" t="str">
        <f t="shared" si="28"/>
        <v>M</v>
      </c>
      <c r="BP35" s="444" t="str">
        <f t="shared" si="29"/>
        <v>M</v>
      </c>
      <c r="BQ35" s="445"/>
      <c r="BR35" s="444">
        <f t="shared" si="22"/>
        <v>0</v>
      </c>
      <c r="BS35" s="444">
        <f t="shared" si="30"/>
        <v>0</v>
      </c>
      <c r="BT35" s="444">
        <f t="shared" si="31"/>
        <v>0</v>
      </c>
      <c r="BU35" s="444">
        <f t="shared" si="32"/>
        <v>0</v>
      </c>
      <c r="BV35" s="444">
        <f t="shared" si="33"/>
        <v>0</v>
      </c>
      <c r="BW35" s="444">
        <f t="shared" si="34"/>
        <v>0</v>
      </c>
      <c r="BX35" s="444">
        <f t="shared" si="35"/>
        <v>0</v>
      </c>
      <c r="CA35" s="447" t="str">
        <f t="shared" si="9"/>
        <v>M</v>
      </c>
      <c r="CB35" s="447" t="str">
        <f t="shared" si="10"/>
        <v>M</v>
      </c>
      <c r="CC35" s="447" t="str">
        <f t="shared" si="11"/>
        <v>M</v>
      </c>
      <c r="CD35" s="447" t="str">
        <f t="shared" si="12"/>
        <v>M</v>
      </c>
      <c r="CE35" s="447" t="str">
        <f t="shared" si="13"/>
        <v>M</v>
      </c>
      <c r="CF35" s="447">
        <f t="shared" si="14"/>
        <v>0</v>
      </c>
      <c r="CG35" s="446"/>
      <c r="CH35" s="446"/>
      <c r="CI35" s="448"/>
    </row>
    <row r="36" spans="1:89" ht="17.25" customHeight="1">
      <c r="A36" s="93">
        <v>-1</v>
      </c>
      <c r="B36" s="94">
        <f t="shared" si="0"/>
        <v>-1</v>
      </c>
      <c r="C36" s="95">
        <f t="shared" si="15"/>
        <v>-1</v>
      </c>
      <c r="D36" s="530"/>
      <c r="E36" s="112"/>
      <c r="F36" s="113"/>
      <c r="G36" s="114"/>
      <c r="H36" s="190"/>
      <c r="I36" s="191"/>
      <c r="J36" s="192"/>
      <c r="K36" s="190"/>
      <c r="L36" s="191"/>
      <c r="M36" s="192"/>
      <c r="N36" s="190"/>
      <c r="O36" s="191"/>
      <c r="P36" s="192"/>
      <c r="Q36" s="190"/>
      <c r="R36" s="191"/>
      <c r="S36" s="234"/>
      <c r="T36" s="379" t="str">
        <f t="shared" si="16"/>
        <v>M</v>
      </c>
      <c r="U36" s="334" t="str">
        <f t="shared" si="17"/>
        <v>M</v>
      </c>
      <c r="V36" s="224"/>
      <c r="W36" s="335"/>
      <c r="X36" s="436">
        <f t="shared" si="1"/>
        <v>0</v>
      </c>
      <c r="Y36" s="449">
        <f t="shared" si="18"/>
        <v>0</v>
      </c>
      <c r="Z36" s="473">
        <f t="shared" si="19"/>
        <v>0</v>
      </c>
      <c r="AA36" s="460">
        <f t="shared" si="2"/>
        <v>0</v>
      </c>
      <c r="AB36" s="460">
        <f t="shared" si="3"/>
        <v>0</v>
      </c>
      <c r="AC36" s="532" t="str">
        <f>IF(H5="","Enter Gender",IF(H5=1,AA36,AB36))</f>
        <v>Enter Gender</v>
      </c>
      <c r="AD36" s="493"/>
      <c r="AE36" s="493"/>
      <c r="AF36" s="493"/>
      <c r="AG36" s="493"/>
      <c r="AH36" s="493"/>
      <c r="AI36" s="493"/>
      <c r="AJ36" s="493"/>
      <c r="AK36" s="399"/>
      <c r="AL36" s="399"/>
      <c r="AM36" s="399"/>
      <c r="AN36" s="399"/>
      <c r="AO36" s="399"/>
      <c r="AP36" s="399"/>
      <c r="AQ36" s="451"/>
      <c r="AR36" s="451"/>
      <c r="AS36" s="493"/>
      <c r="BD36" s="442" t="b">
        <f t="shared" si="36"/>
        <v>0</v>
      </c>
      <c r="BE36" s="442" t="b">
        <f t="shared" si="5"/>
        <v>0</v>
      </c>
      <c r="BF36" s="442" t="str">
        <f t="shared" si="6"/>
        <v>no</v>
      </c>
      <c r="BG36" s="442" t="str">
        <f t="shared" si="7"/>
        <v>no</v>
      </c>
      <c r="BH36" s="443"/>
      <c r="BI36" s="442" t="e">
        <f t="shared" si="8"/>
        <v>#NUM!</v>
      </c>
      <c r="BJ36" s="444" t="str">
        <f t="shared" si="20"/>
        <v>M</v>
      </c>
      <c r="BK36" s="444" t="str">
        <f t="shared" si="24"/>
        <v>M</v>
      </c>
      <c r="BL36" s="444" t="str">
        <f t="shared" si="25"/>
        <v>M</v>
      </c>
      <c r="BM36" s="444" t="str">
        <f t="shared" si="26"/>
        <v>M</v>
      </c>
      <c r="BN36" s="444" t="str">
        <f t="shared" si="27"/>
        <v>M</v>
      </c>
      <c r="BO36" s="444" t="str">
        <f t="shared" si="28"/>
        <v>M</v>
      </c>
      <c r="BP36" s="444" t="str">
        <f t="shared" si="29"/>
        <v>M</v>
      </c>
      <c r="BQ36" s="445"/>
      <c r="BR36" s="444">
        <f t="shared" si="22"/>
        <v>0</v>
      </c>
      <c r="BS36" s="444">
        <f t="shared" si="30"/>
        <v>0</v>
      </c>
      <c r="BT36" s="444">
        <f t="shared" si="31"/>
        <v>0</v>
      </c>
      <c r="BU36" s="444">
        <f t="shared" si="32"/>
        <v>0</v>
      </c>
      <c r="BV36" s="444">
        <f t="shared" si="33"/>
        <v>0</v>
      </c>
      <c r="BW36" s="444">
        <f t="shared" si="34"/>
        <v>0</v>
      </c>
      <c r="BX36" s="444">
        <f t="shared" si="35"/>
        <v>0</v>
      </c>
      <c r="CA36" s="447" t="str">
        <f t="shared" si="9"/>
        <v>M</v>
      </c>
      <c r="CB36" s="447" t="str">
        <f t="shared" si="10"/>
        <v>M</v>
      </c>
      <c r="CC36" s="447" t="str">
        <f t="shared" si="11"/>
        <v>M</v>
      </c>
      <c r="CD36" s="447" t="str">
        <f t="shared" si="12"/>
        <v>M</v>
      </c>
      <c r="CE36" s="447" t="str">
        <f t="shared" si="13"/>
        <v>M</v>
      </c>
      <c r="CF36" s="447">
        <f t="shared" si="14"/>
        <v>0</v>
      </c>
      <c r="CG36" s="447"/>
      <c r="CH36" s="447"/>
      <c r="CI36" s="448"/>
    </row>
    <row r="37" spans="1:89" ht="17.25" customHeight="1">
      <c r="A37" s="388" t="s">
        <v>69</v>
      </c>
      <c r="B37" s="389">
        <f>O4</f>
        <v>0</v>
      </c>
      <c r="C37" s="390">
        <f>O4</f>
        <v>0</v>
      </c>
      <c r="D37" s="200"/>
      <c r="E37" s="201"/>
      <c r="F37" s="201"/>
      <c r="G37" s="201"/>
      <c r="H37" s="201"/>
      <c r="I37" s="201"/>
      <c r="J37" s="201"/>
      <c r="K37" s="201"/>
      <c r="L37" s="201"/>
      <c r="M37" s="201"/>
      <c r="N37" s="201"/>
      <c r="O37" s="201"/>
      <c r="P37" s="201"/>
      <c r="Q37" s="201"/>
      <c r="R37" s="201"/>
      <c r="S37" s="201"/>
      <c r="T37" s="380"/>
      <c r="U37" s="336"/>
      <c r="V37" s="337"/>
      <c r="W37" s="335"/>
      <c r="X37" s="451"/>
      <c r="Y37" s="451"/>
      <c r="Z37" s="474"/>
      <c r="AA37" s="474"/>
      <c r="AB37" s="474"/>
      <c r="AC37" s="533"/>
      <c r="AD37" s="534"/>
      <c r="AE37" s="535"/>
      <c r="AF37" s="493"/>
      <c r="AG37" s="493"/>
      <c r="AH37" s="531"/>
      <c r="AI37" s="493"/>
      <c r="AJ37" s="493"/>
      <c r="AK37" s="399"/>
      <c r="AL37" s="399"/>
      <c r="AM37" s="399"/>
      <c r="AN37" s="399"/>
      <c r="AO37" s="399"/>
      <c r="AP37" s="399"/>
      <c r="AQ37" s="451"/>
      <c r="AR37" s="451"/>
      <c r="AS37" s="493"/>
      <c r="BD37" s="475" t="b">
        <f t="shared" si="36"/>
        <v>0</v>
      </c>
      <c r="BE37" s="475" t="b">
        <f t="shared" si="5"/>
        <v>0</v>
      </c>
      <c r="BF37" s="475" t="str">
        <f t="shared" si="6"/>
        <v>no</v>
      </c>
      <c r="BG37" s="475" t="str">
        <f t="shared" si="7"/>
        <v>no</v>
      </c>
      <c r="BH37" s="476"/>
      <c r="BI37" s="475">
        <f t="shared" si="8"/>
        <v>7</v>
      </c>
      <c r="BJ37" s="477" t="str">
        <f t="shared" si="20"/>
        <v>M</v>
      </c>
      <c r="BK37" s="477" t="str">
        <f t="shared" si="24"/>
        <v>M</v>
      </c>
      <c r="BL37" s="477" t="str">
        <f t="shared" si="25"/>
        <v>M</v>
      </c>
      <c r="BM37" s="477" t="str">
        <f t="shared" si="26"/>
        <v>M</v>
      </c>
      <c r="BN37" s="477" t="str">
        <f t="shared" si="27"/>
        <v>M</v>
      </c>
      <c r="BO37" s="477" t="str">
        <f t="shared" si="28"/>
        <v>M</v>
      </c>
      <c r="BP37" s="477" t="str">
        <f t="shared" si="29"/>
        <v>M</v>
      </c>
      <c r="BQ37" s="478"/>
      <c r="BR37" s="477">
        <f t="shared" si="22"/>
        <v>0</v>
      </c>
      <c r="BS37" s="477">
        <f t="shared" si="30"/>
        <v>0</v>
      </c>
      <c r="BT37" s="477">
        <f t="shared" si="31"/>
        <v>0</v>
      </c>
      <c r="BU37" s="477">
        <f t="shared" si="32"/>
        <v>0</v>
      </c>
      <c r="BV37" s="477">
        <f t="shared" si="33"/>
        <v>0</v>
      </c>
      <c r="BW37" s="477">
        <f t="shared" si="34"/>
        <v>0</v>
      </c>
      <c r="BX37" s="477">
        <f t="shared" si="35"/>
        <v>0</v>
      </c>
      <c r="CI37" s="479"/>
    </row>
    <row r="38" spans="1:89" ht="17.25" customHeight="1" thickBot="1">
      <c r="A38" s="338"/>
      <c r="B38" s="339"/>
      <c r="C38" s="340"/>
      <c r="D38" s="341"/>
      <c r="E38" s="342"/>
      <c r="F38" s="343"/>
      <c r="G38" s="341"/>
      <c r="H38" s="344"/>
      <c r="I38" s="345"/>
      <c r="J38" s="346"/>
      <c r="K38" s="344"/>
      <c r="L38" s="345"/>
      <c r="M38" s="346"/>
      <c r="N38" s="344"/>
      <c r="O38" s="345"/>
      <c r="P38" s="346"/>
      <c r="Q38" s="344"/>
      <c r="R38" s="345"/>
      <c r="S38" s="347"/>
      <c r="T38" s="381"/>
      <c r="U38" s="348"/>
      <c r="V38" s="349"/>
      <c r="W38" s="335"/>
      <c r="X38" s="451"/>
      <c r="Y38" s="451"/>
      <c r="Z38" s="474"/>
      <c r="AA38" s="474"/>
      <c r="AB38" s="474"/>
      <c r="AC38" s="533"/>
      <c r="AD38" s="534"/>
      <c r="AE38" s="493"/>
      <c r="AF38" s="493"/>
      <c r="AG38" s="493"/>
      <c r="AH38" s="480" t="s">
        <v>70</v>
      </c>
      <c r="AI38" s="481"/>
      <c r="AJ38" s="481"/>
      <c r="AK38" s="481"/>
      <c r="AL38" s="482"/>
      <c r="AM38" s="451" t="s">
        <v>71</v>
      </c>
      <c r="AN38" s="451" t="s">
        <v>72</v>
      </c>
      <c r="AO38" s="451"/>
      <c r="AP38" s="451"/>
      <c r="AQ38" s="451"/>
      <c r="AR38" s="451"/>
      <c r="AS38" s="493"/>
      <c r="BD38" s="456"/>
      <c r="BE38" s="456"/>
      <c r="BF38" s="456"/>
      <c r="BG38" s="456"/>
      <c r="BH38" s="456"/>
      <c r="BI38" s="456"/>
      <c r="BJ38" s="400"/>
      <c r="BQ38" s="399"/>
      <c r="BR38" s="400"/>
      <c r="BS38" s="400"/>
      <c r="BT38" s="400"/>
      <c r="BU38" s="400"/>
      <c r="BV38" s="400"/>
      <c r="BW38" s="400"/>
      <c r="BX38" s="400"/>
      <c r="CI38" s="479"/>
    </row>
    <row r="39" spans="1:89" ht="17.25" customHeight="1">
      <c r="A39" s="612"/>
      <c r="B39" s="612"/>
      <c r="C39" s="612"/>
      <c r="D39" s="612"/>
      <c r="E39" s="612"/>
      <c r="F39" s="612"/>
      <c r="G39" s="612"/>
      <c r="H39" s="612"/>
      <c r="I39" s="612"/>
      <c r="J39" s="612"/>
      <c r="S39" s="335"/>
      <c r="T39" s="88"/>
      <c r="U39" s="159"/>
      <c r="V39" s="335"/>
      <c r="W39" s="335"/>
      <c r="X39" s="451"/>
      <c r="Y39" s="451"/>
      <c r="Z39" s="474"/>
      <c r="AA39" s="474"/>
      <c r="AB39" s="474"/>
      <c r="AC39" s="533"/>
      <c r="AD39" s="534"/>
      <c r="AE39" s="534"/>
      <c r="AF39" s="534"/>
      <c r="AG39" s="483"/>
      <c r="AH39" s="484" t="s">
        <v>73</v>
      </c>
      <c r="AI39" s="485" t="s">
        <v>74</v>
      </c>
      <c r="AJ39" s="486" t="s">
        <v>75</v>
      </c>
      <c r="AK39" s="486"/>
      <c r="AL39" s="486" t="s">
        <v>76</v>
      </c>
      <c r="AM39" s="486" t="s">
        <v>77</v>
      </c>
      <c r="AN39" s="536" t="s">
        <v>78</v>
      </c>
      <c r="AO39" s="451"/>
      <c r="AP39" s="451"/>
      <c r="AQ39" s="451"/>
      <c r="AR39" s="451"/>
      <c r="AS39" s="451"/>
      <c r="AT39" s="451"/>
      <c r="AU39" s="493"/>
      <c r="BF39" s="456"/>
      <c r="BG39" s="456"/>
      <c r="BH39" s="456"/>
      <c r="BI39" s="456"/>
      <c r="BJ39" s="456"/>
      <c r="BK39" s="456"/>
      <c r="BR39" s="400"/>
      <c r="BT39" s="400"/>
      <c r="BU39" s="400"/>
      <c r="BV39" s="400"/>
      <c r="BW39" s="400"/>
      <c r="BX39" s="400"/>
      <c r="BY39" s="400"/>
      <c r="BZ39" s="400"/>
      <c r="CK39" s="479"/>
    </row>
    <row r="40" spans="1:89" ht="17.25" customHeight="1" thickBot="1">
      <c r="A40" s="611" t="s">
        <v>79</v>
      </c>
      <c r="B40" s="611"/>
      <c r="C40" s="611"/>
      <c r="D40" s="611"/>
      <c r="S40" s="335"/>
      <c r="T40" s="88"/>
      <c r="U40" s="159"/>
      <c r="V40" s="335"/>
      <c r="W40" s="335"/>
      <c r="X40" s="451"/>
      <c r="Y40" s="451"/>
      <c r="Z40" s="451"/>
      <c r="AA40" s="451"/>
      <c r="AB40" s="451"/>
      <c r="AC40" s="474"/>
      <c r="AD40" s="537"/>
      <c r="AE40" s="537"/>
      <c r="AF40" s="488"/>
      <c r="AG40" s="537"/>
      <c r="AH40" s="534"/>
      <c r="AI40" s="488"/>
      <c r="AJ40" s="488"/>
      <c r="AK40" s="474"/>
      <c r="AL40" s="474"/>
      <c r="AM40" s="451"/>
      <c r="AN40" s="451"/>
      <c r="AO40" s="451"/>
      <c r="AP40" s="451"/>
      <c r="AQ40" s="451"/>
      <c r="AR40" s="451"/>
      <c r="AS40" s="493"/>
      <c r="BD40" s="456"/>
      <c r="BE40" s="456"/>
      <c r="BF40" s="456"/>
      <c r="BG40" s="456"/>
      <c r="BH40" s="456"/>
      <c r="BI40" s="456"/>
      <c r="BJ40" s="400"/>
      <c r="BQ40" s="399"/>
      <c r="BR40" s="400"/>
      <c r="BS40" s="400"/>
      <c r="BT40" s="400"/>
      <c r="BU40" s="400"/>
      <c r="BV40" s="400"/>
      <c r="BW40" s="400"/>
      <c r="BX40" s="400"/>
      <c r="CI40" s="479"/>
    </row>
    <row r="41" spans="1:89" ht="17.25" customHeight="1">
      <c r="A41" s="142" t="s">
        <v>80</v>
      </c>
      <c r="B41" s="538">
        <f>O4</f>
        <v>0</v>
      </c>
      <c r="C41" s="143">
        <f>C37</f>
        <v>0</v>
      </c>
      <c r="D41" s="141"/>
      <c r="E41" s="144"/>
      <c r="F41" s="145"/>
      <c r="G41" s="146"/>
      <c r="H41" s="147"/>
      <c r="I41" s="145"/>
      <c r="J41" s="146"/>
      <c r="K41" s="147"/>
      <c r="L41" s="145"/>
      <c r="M41" s="146"/>
      <c r="N41" s="147"/>
      <c r="O41" s="145"/>
      <c r="P41" s="146"/>
      <c r="Q41" s="147"/>
      <c r="R41" s="145"/>
      <c r="S41" s="229"/>
      <c r="T41" s="382" t="str">
        <f>IF(CF41=0,"M",((E41*F41)*G41/0.6)+((H41*I41)*J41/0.6)+((K41*L41)*M41/0.6)+((N41*O41)*P41/0.6)+((Q41*R41)*S41/0.6))</f>
        <v>M</v>
      </c>
      <c r="U41" s="350" t="str">
        <f t="shared" ref="U41:U101" si="37">IF(T41="M", "M", IF(T41&gt;40, "YES", "NO"))</f>
        <v>M</v>
      </c>
      <c r="V41" s="225"/>
      <c r="W41" s="335"/>
      <c r="X41" s="438">
        <f t="shared" ref="X41:X72" si="38">IF(T41="M",0,IF(T41=0,0,IF(T41&gt;0,1,0)))</f>
        <v>0</v>
      </c>
      <c r="Y41" s="451"/>
      <c r="Z41" s="451"/>
      <c r="AA41" s="451"/>
      <c r="AB41" s="451"/>
      <c r="AC41" s="451"/>
      <c r="AD41" s="451"/>
      <c r="AE41" s="451"/>
      <c r="AF41" s="451"/>
      <c r="AG41" s="451"/>
      <c r="AH41" s="451"/>
      <c r="AI41" s="451"/>
      <c r="AJ41" s="451"/>
      <c r="AK41" s="451"/>
      <c r="AL41" s="451"/>
      <c r="AM41" s="451"/>
      <c r="AN41" s="451"/>
      <c r="AO41" s="451"/>
      <c r="AP41" s="451"/>
      <c r="AQ41" s="451"/>
      <c r="AR41" s="451"/>
      <c r="AS41" s="493"/>
      <c r="BD41" s="456"/>
      <c r="BE41" s="456"/>
      <c r="BF41" s="456"/>
      <c r="BG41" s="456"/>
      <c r="BH41" s="456"/>
      <c r="BI41" s="456"/>
      <c r="BJ41" s="400"/>
      <c r="BQ41" s="399"/>
      <c r="BR41" s="400"/>
      <c r="BS41" s="400"/>
      <c r="BT41" s="400"/>
      <c r="BU41" s="400"/>
      <c r="BV41" s="400"/>
      <c r="BW41" s="400"/>
      <c r="BX41" s="400"/>
      <c r="CA41" s="487" t="str">
        <f t="shared" ref="CA41:CA72" si="39">IF(OR(E41="",F41="",G41=""),"M",1)</f>
        <v>M</v>
      </c>
      <c r="CB41" s="487" t="str">
        <f t="shared" ref="CB41:CB72" si="40">IF(OR(H41="",I41="",J41=""),"M",1)</f>
        <v>M</v>
      </c>
      <c r="CC41" s="487" t="str">
        <f t="shared" ref="CC41:CC72" si="41">IF(OR(K41="",L41="",M41=""),"M",1)</f>
        <v>M</v>
      </c>
      <c r="CD41" s="487" t="str">
        <f t="shared" ref="CD41:CD72" si="42">IF(OR(N41="",O41="",P41=""),"M",1)</f>
        <v>M</v>
      </c>
      <c r="CE41" s="487" t="str">
        <f t="shared" ref="CE41:CE72" si="43">IF(OR(Q41="",R41="",S41=""),"M",1)</f>
        <v>M</v>
      </c>
      <c r="CF41" s="487">
        <f t="shared" ref="CF41:CF72" si="44">IF(AND(CA41="M",CB41="M",CC41="M",CD41="M",CE41="M",D41=""),0,1)</f>
        <v>0</v>
      </c>
      <c r="CG41" s="487"/>
      <c r="CH41" s="487"/>
      <c r="CI41" s="448"/>
    </row>
    <row r="42" spans="1:89" ht="17.25" customHeight="1">
      <c r="A42" s="512" t="s">
        <v>81</v>
      </c>
      <c r="B42" s="539">
        <f>B41+1</f>
        <v>1</v>
      </c>
      <c r="C42" s="140">
        <f>C41+1</f>
        <v>1</v>
      </c>
      <c r="D42" s="139"/>
      <c r="E42" s="115"/>
      <c r="F42" s="116"/>
      <c r="G42" s="117"/>
      <c r="H42" s="115"/>
      <c r="I42" s="116"/>
      <c r="J42" s="117"/>
      <c r="K42" s="115"/>
      <c r="L42" s="116"/>
      <c r="M42" s="117"/>
      <c r="N42" s="115"/>
      <c r="O42" s="116"/>
      <c r="P42" s="117"/>
      <c r="Q42" s="115"/>
      <c r="R42" s="116"/>
      <c r="S42" s="230"/>
      <c r="T42" s="379" t="str">
        <f t="shared" ref="T42:T104" si="45">IF(CF42=0,"M",((E42*F42)*G42/0.6)+((H42*I42)*J42/0.6)+((K42*L42)*M42/0.6)+((N42*O42)*P42/0.6)+((Q42*R42)*S42/0.6))</f>
        <v>M</v>
      </c>
      <c r="U42" s="334" t="str">
        <f t="shared" si="37"/>
        <v>M</v>
      </c>
      <c r="V42" s="224"/>
      <c r="W42" s="335"/>
      <c r="X42" s="438">
        <f t="shared" si="38"/>
        <v>0</v>
      </c>
      <c r="Y42" s="451"/>
      <c r="Z42" s="451"/>
      <c r="AA42" s="451"/>
      <c r="AB42" s="451"/>
      <c r="AC42" s="451"/>
      <c r="AD42" s="451"/>
      <c r="AE42" s="451"/>
      <c r="AF42" s="451"/>
      <c r="AG42" s="451"/>
      <c r="AH42" s="451"/>
      <c r="AI42" s="451"/>
      <c r="AJ42" s="451"/>
      <c r="AK42" s="451"/>
      <c r="AL42" s="451"/>
      <c r="AM42" s="451"/>
      <c r="AN42" s="451"/>
      <c r="AO42" s="451"/>
      <c r="AP42" s="451"/>
      <c r="AQ42" s="451"/>
      <c r="AR42" s="451"/>
      <c r="AS42" s="493"/>
      <c r="BD42" s="456"/>
      <c r="BE42" s="456"/>
      <c r="BF42" s="456"/>
      <c r="BG42" s="456"/>
      <c r="BH42" s="456"/>
      <c r="BI42" s="456"/>
      <c r="BJ42" s="400"/>
      <c r="BQ42" s="399"/>
      <c r="BR42" s="400"/>
      <c r="BS42" s="400"/>
      <c r="BT42" s="400"/>
      <c r="BU42" s="400"/>
      <c r="BV42" s="400"/>
      <c r="BW42" s="400"/>
      <c r="BX42" s="400"/>
      <c r="CA42" s="487" t="str">
        <f t="shared" si="39"/>
        <v>M</v>
      </c>
      <c r="CB42" s="487" t="str">
        <f t="shared" si="40"/>
        <v>M</v>
      </c>
      <c r="CC42" s="487" t="str">
        <f t="shared" si="41"/>
        <v>M</v>
      </c>
      <c r="CD42" s="487" t="str">
        <f t="shared" si="42"/>
        <v>M</v>
      </c>
      <c r="CE42" s="487" t="str">
        <f t="shared" si="43"/>
        <v>M</v>
      </c>
      <c r="CF42" s="487">
        <f t="shared" si="44"/>
        <v>0</v>
      </c>
      <c r="CG42" s="446"/>
      <c r="CH42" s="446"/>
      <c r="CI42" s="448"/>
    </row>
    <row r="43" spans="1:89" ht="17.25" customHeight="1">
      <c r="A43" s="512" t="s">
        <v>82</v>
      </c>
      <c r="B43" s="539">
        <f t="shared" ref="B43:B106" si="46">B42+1</f>
        <v>2</v>
      </c>
      <c r="C43" s="140">
        <f t="shared" ref="C43:C106" si="47">C42+1</f>
        <v>2</v>
      </c>
      <c r="D43" s="139"/>
      <c r="E43" s="115"/>
      <c r="F43" s="116"/>
      <c r="G43" s="117"/>
      <c r="H43" s="115"/>
      <c r="I43" s="116"/>
      <c r="J43" s="117"/>
      <c r="K43" s="115"/>
      <c r="L43" s="116"/>
      <c r="M43" s="117"/>
      <c r="N43" s="115"/>
      <c r="O43" s="116"/>
      <c r="P43" s="117"/>
      <c r="Q43" s="115"/>
      <c r="R43" s="116"/>
      <c r="S43" s="230"/>
      <c r="T43" s="379" t="str">
        <f t="shared" si="45"/>
        <v>M</v>
      </c>
      <c r="U43" s="334" t="str">
        <f t="shared" si="37"/>
        <v>M</v>
      </c>
      <c r="V43" s="224"/>
      <c r="W43" s="335"/>
      <c r="X43" s="438">
        <f t="shared" si="38"/>
        <v>0</v>
      </c>
      <c r="Y43" s="451"/>
      <c r="Z43" s="451"/>
      <c r="AA43" s="451"/>
      <c r="AB43" s="451"/>
      <c r="AC43" s="451"/>
      <c r="AD43" s="451"/>
      <c r="AE43" s="451"/>
      <c r="AF43" s="451"/>
      <c r="AG43" s="451"/>
      <c r="AH43" s="451"/>
      <c r="AI43" s="451"/>
      <c r="AJ43" s="451"/>
      <c r="AK43" s="451"/>
      <c r="AL43" s="451"/>
      <c r="AM43" s="451"/>
      <c r="AN43" s="451"/>
      <c r="AO43" s="451"/>
      <c r="AP43" s="451"/>
      <c r="AQ43" s="451"/>
      <c r="AR43" s="451"/>
      <c r="AS43" s="493"/>
      <c r="BD43" s="456"/>
      <c r="BE43" s="456"/>
      <c r="BF43" s="456"/>
      <c r="BG43" s="456"/>
      <c r="BH43" s="456"/>
      <c r="BI43" s="456"/>
      <c r="BJ43" s="400"/>
      <c r="BQ43" s="399"/>
      <c r="BR43" s="400"/>
      <c r="BS43" s="400"/>
      <c r="BT43" s="400"/>
      <c r="BU43" s="400"/>
      <c r="BV43" s="400"/>
      <c r="BW43" s="400"/>
      <c r="BX43" s="400"/>
      <c r="CA43" s="487" t="str">
        <f t="shared" si="39"/>
        <v>M</v>
      </c>
      <c r="CB43" s="487" t="str">
        <f t="shared" si="40"/>
        <v>M</v>
      </c>
      <c r="CC43" s="487" t="str">
        <f t="shared" si="41"/>
        <v>M</v>
      </c>
      <c r="CD43" s="487" t="str">
        <f t="shared" si="42"/>
        <v>M</v>
      </c>
      <c r="CE43" s="487" t="str">
        <f t="shared" si="43"/>
        <v>M</v>
      </c>
      <c r="CF43" s="487">
        <f t="shared" si="44"/>
        <v>0</v>
      </c>
      <c r="CG43" s="446"/>
      <c r="CH43" s="446"/>
      <c r="CI43" s="448"/>
    </row>
    <row r="44" spans="1:89" ht="17.25" customHeight="1">
      <c r="A44" s="512" t="s">
        <v>83</v>
      </c>
      <c r="B44" s="539">
        <f t="shared" si="46"/>
        <v>3</v>
      </c>
      <c r="C44" s="140">
        <f t="shared" si="47"/>
        <v>3</v>
      </c>
      <c r="D44" s="139"/>
      <c r="E44" s="115"/>
      <c r="F44" s="116"/>
      <c r="G44" s="117"/>
      <c r="H44" s="115"/>
      <c r="I44" s="116"/>
      <c r="J44" s="117"/>
      <c r="K44" s="115"/>
      <c r="L44" s="116"/>
      <c r="M44" s="117"/>
      <c r="N44" s="115"/>
      <c r="O44" s="116"/>
      <c r="P44" s="117"/>
      <c r="Q44" s="115"/>
      <c r="R44" s="116"/>
      <c r="S44" s="230"/>
      <c r="T44" s="379" t="str">
        <f t="shared" si="45"/>
        <v>M</v>
      </c>
      <c r="U44" s="334" t="str">
        <f t="shared" si="37"/>
        <v>M</v>
      </c>
      <c r="V44" s="224"/>
      <c r="W44" s="335"/>
      <c r="X44" s="438">
        <f t="shared" si="38"/>
        <v>0</v>
      </c>
      <c r="Y44" s="451"/>
      <c r="Z44" s="451"/>
      <c r="AA44" s="451"/>
      <c r="AB44" s="451"/>
      <c r="AC44" s="451"/>
      <c r="AD44" s="451"/>
      <c r="AE44" s="451"/>
      <c r="AF44" s="451"/>
      <c r="AG44" s="451"/>
      <c r="AH44" s="451"/>
      <c r="AI44" s="451"/>
      <c r="AJ44" s="451"/>
      <c r="AK44" s="451"/>
      <c r="AL44" s="451"/>
      <c r="AM44" s="451"/>
      <c r="AN44" s="451"/>
      <c r="AO44" s="451"/>
      <c r="AP44" s="451"/>
      <c r="AQ44" s="451"/>
      <c r="AR44" s="451"/>
      <c r="AS44" s="493"/>
      <c r="BD44" s="456"/>
      <c r="BE44" s="456"/>
      <c r="BF44" s="456"/>
      <c r="BG44" s="456"/>
      <c r="BH44" s="456"/>
      <c r="BI44" s="456"/>
      <c r="BJ44" s="400"/>
      <c r="BQ44" s="399"/>
      <c r="BR44" s="400"/>
      <c r="BS44" s="400"/>
      <c r="BT44" s="400"/>
      <c r="BU44" s="400"/>
      <c r="BV44" s="400"/>
      <c r="BW44" s="400"/>
      <c r="BX44" s="400"/>
      <c r="CA44" s="487" t="str">
        <f t="shared" si="39"/>
        <v>M</v>
      </c>
      <c r="CB44" s="487" t="str">
        <f t="shared" si="40"/>
        <v>M</v>
      </c>
      <c r="CC44" s="487" t="str">
        <f t="shared" si="41"/>
        <v>M</v>
      </c>
      <c r="CD44" s="487" t="str">
        <f t="shared" si="42"/>
        <v>M</v>
      </c>
      <c r="CE44" s="487" t="str">
        <f t="shared" si="43"/>
        <v>M</v>
      </c>
      <c r="CF44" s="487">
        <f t="shared" si="44"/>
        <v>0</v>
      </c>
      <c r="CG44" s="446"/>
      <c r="CH44" s="446"/>
      <c r="CI44" s="448"/>
    </row>
    <row r="45" spans="1:89" ht="17.25" customHeight="1">
      <c r="A45" s="512" t="s">
        <v>84</v>
      </c>
      <c r="B45" s="539">
        <f t="shared" si="46"/>
        <v>4</v>
      </c>
      <c r="C45" s="140">
        <f t="shared" si="47"/>
        <v>4</v>
      </c>
      <c r="D45" s="139"/>
      <c r="E45" s="115"/>
      <c r="F45" s="116"/>
      <c r="G45" s="117"/>
      <c r="H45" s="115"/>
      <c r="I45" s="116"/>
      <c r="J45" s="117"/>
      <c r="K45" s="115"/>
      <c r="L45" s="116"/>
      <c r="M45" s="117"/>
      <c r="N45" s="115"/>
      <c r="O45" s="116"/>
      <c r="P45" s="117"/>
      <c r="Q45" s="115"/>
      <c r="R45" s="116"/>
      <c r="S45" s="230"/>
      <c r="T45" s="379" t="str">
        <f t="shared" si="45"/>
        <v>M</v>
      </c>
      <c r="U45" s="334" t="str">
        <f t="shared" si="37"/>
        <v>M</v>
      </c>
      <c r="V45" s="224"/>
      <c r="W45" s="335"/>
      <c r="X45" s="438">
        <f t="shared" si="38"/>
        <v>0</v>
      </c>
      <c r="Y45" s="451"/>
      <c r="Z45" s="451"/>
      <c r="AA45" s="451"/>
      <c r="AB45" s="451"/>
      <c r="AC45" s="451"/>
      <c r="AD45" s="451"/>
      <c r="AE45" s="451"/>
      <c r="AF45" s="451"/>
      <c r="AG45" s="451"/>
      <c r="AH45" s="451"/>
      <c r="AI45" s="451"/>
      <c r="AJ45" s="451"/>
      <c r="AK45" s="451"/>
      <c r="AL45" s="451"/>
      <c r="AM45" s="451"/>
      <c r="AN45" s="451"/>
      <c r="AO45" s="451"/>
      <c r="AP45" s="451"/>
      <c r="AQ45" s="451"/>
      <c r="AR45" s="451"/>
      <c r="AS45" s="493"/>
      <c r="BD45" s="456"/>
      <c r="BE45" s="456"/>
      <c r="BF45" s="456"/>
      <c r="BG45" s="456"/>
      <c r="BH45" s="456"/>
      <c r="BI45" s="456"/>
      <c r="BJ45" s="400"/>
      <c r="BQ45" s="399"/>
      <c r="BR45" s="400"/>
      <c r="BS45" s="400"/>
      <c r="BT45" s="400"/>
      <c r="BU45" s="400"/>
      <c r="BV45" s="400"/>
      <c r="BW45" s="400"/>
      <c r="BX45" s="400"/>
      <c r="CA45" s="487" t="str">
        <f t="shared" si="39"/>
        <v>M</v>
      </c>
      <c r="CB45" s="487" t="str">
        <f t="shared" si="40"/>
        <v>M</v>
      </c>
      <c r="CC45" s="487" t="str">
        <f t="shared" si="41"/>
        <v>M</v>
      </c>
      <c r="CD45" s="487" t="str">
        <f t="shared" si="42"/>
        <v>M</v>
      </c>
      <c r="CE45" s="487" t="str">
        <f t="shared" si="43"/>
        <v>M</v>
      </c>
      <c r="CF45" s="487">
        <f t="shared" si="44"/>
        <v>0</v>
      </c>
      <c r="CG45" s="446"/>
      <c r="CH45" s="446"/>
      <c r="CI45" s="448"/>
    </row>
    <row r="46" spans="1:89" ht="17.25" customHeight="1">
      <c r="A46" s="512" t="s">
        <v>85</v>
      </c>
      <c r="B46" s="539">
        <f t="shared" si="46"/>
        <v>5</v>
      </c>
      <c r="C46" s="140">
        <f t="shared" si="47"/>
        <v>5</v>
      </c>
      <c r="D46" s="139"/>
      <c r="E46" s="115"/>
      <c r="F46" s="116"/>
      <c r="G46" s="117"/>
      <c r="H46" s="115"/>
      <c r="I46" s="116"/>
      <c r="J46" s="117"/>
      <c r="K46" s="115"/>
      <c r="L46" s="116"/>
      <c r="M46" s="117"/>
      <c r="N46" s="115"/>
      <c r="O46" s="116"/>
      <c r="P46" s="117"/>
      <c r="Q46" s="115"/>
      <c r="R46" s="116"/>
      <c r="S46" s="230"/>
      <c r="T46" s="379" t="str">
        <f t="shared" si="45"/>
        <v>M</v>
      </c>
      <c r="U46" s="334" t="str">
        <f t="shared" si="37"/>
        <v>M</v>
      </c>
      <c r="V46" s="224"/>
      <c r="W46" s="335"/>
      <c r="X46" s="438">
        <f t="shared" si="38"/>
        <v>0</v>
      </c>
      <c r="Y46" s="451"/>
      <c r="Z46" s="451"/>
      <c r="AA46" s="451"/>
      <c r="AB46" s="451"/>
      <c r="AC46" s="451"/>
      <c r="AD46" s="451"/>
      <c r="AE46" s="451"/>
      <c r="AF46" s="451"/>
      <c r="AG46" s="451"/>
      <c r="AH46" s="451"/>
      <c r="AI46" s="451"/>
      <c r="AJ46" s="451"/>
      <c r="AK46" s="451"/>
      <c r="AL46" s="451"/>
      <c r="AM46" s="451"/>
      <c r="AN46" s="451"/>
      <c r="AO46" s="451"/>
      <c r="AP46" s="451"/>
      <c r="AQ46" s="451"/>
      <c r="AR46" s="451"/>
      <c r="AS46" s="493"/>
      <c r="BD46" s="456"/>
      <c r="BE46" s="456"/>
      <c r="BF46" s="456"/>
      <c r="BG46" s="456"/>
      <c r="BH46" s="456"/>
      <c r="BI46" s="456"/>
      <c r="BJ46" s="400"/>
      <c r="BQ46" s="399"/>
      <c r="BR46" s="400"/>
      <c r="BS46" s="400"/>
      <c r="BT46" s="400"/>
      <c r="BU46" s="400"/>
      <c r="BV46" s="400"/>
      <c r="BW46" s="400"/>
      <c r="BX46" s="400"/>
      <c r="CA46" s="487" t="str">
        <f t="shared" si="39"/>
        <v>M</v>
      </c>
      <c r="CB46" s="487" t="str">
        <f t="shared" si="40"/>
        <v>M</v>
      </c>
      <c r="CC46" s="487" t="str">
        <f t="shared" si="41"/>
        <v>M</v>
      </c>
      <c r="CD46" s="487" t="str">
        <f t="shared" si="42"/>
        <v>M</v>
      </c>
      <c r="CE46" s="487" t="str">
        <f t="shared" si="43"/>
        <v>M</v>
      </c>
      <c r="CF46" s="487">
        <f t="shared" si="44"/>
        <v>0</v>
      </c>
      <c r="CG46" s="446"/>
      <c r="CH46" s="446"/>
      <c r="CI46" s="448"/>
    </row>
    <row r="47" spans="1:89" ht="17.25" customHeight="1">
      <c r="A47" s="512" t="s">
        <v>86</v>
      </c>
      <c r="B47" s="539">
        <f t="shared" si="46"/>
        <v>6</v>
      </c>
      <c r="C47" s="140">
        <f t="shared" si="47"/>
        <v>6</v>
      </c>
      <c r="D47" s="139"/>
      <c r="E47" s="115"/>
      <c r="F47" s="116"/>
      <c r="G47" s="117"/>
      <c r="H47" s="115"/>
      <c r="I47" s="116"/>
      <c r="J47" s="117"/>
      <c r="K47" s="115"/>
      <c r="L47" s="116"/>
      <c r="M47" s="117"/>
      <c r="N47" s="115"/>
      <c r="O47" s="116"/>
      <c r="P47" s="117"/>
      <c r="Q47" s="115"/>
      <c r="R47" s="116"/>
      <c r="S47" s="230"/>
      <c r="T47" s="379" t="str">
        <f t="shared" si="45"/>
        <v>M</v>
      </c>
      <c r="U47" s="334" t="str">
        <f t="shared" si="37"/>
        <v>M</v>
      </c>
      <c r="V47" s="224"/>
      <c r="W47" s="335"/>
      <c r="X47" s="438">
        <f t="shared" si="38"/>
        <v>0</v>
      </c>
      <c r="Y47" s="451"/>
      <c r="Z47" s="451"/>
      <c r="AA47" s="451"/>
      <c r="AB47" s="451"/>
      <c r="AC47" s="451"/>
      <c r="AD47" s="451"/>
      <c r="AE47" s="451"/>
      <c r="AF47" s="451"/>
      <c r="AG47" s="451"/>
      <c r="AH47" s="451"/>
      <c r="AI47" s="451"/>
      <c r="AJ47" s="451"/>
      <c r="AK47" s="451"/>
      <c r="AL47" s="451"/>
      <c r="AM47" s="451"/>
      <c r="AN47" s="451"/>
      <c r="AO47" s="451"/>
      <c r="AP47" s="451"/>
      <c r="AQ47" s="451"/>
      <c r="AR47" s="451"/>
      <c r="AS47" s="493"/>
      <c r="BD47" s="456"/>
      <c r="BE47" s="456"/>
      <c r="BF47" s="456"/>
      <c r="BG47" s="456"/>
      <c r="BH47" s="456"/>
      <c r="BI47" s="456"/>
      <c r="BJ47" s="400"/>
      <c r="BQ47" s="399"/>
      <c r="BR47" s="400"/>
      <c r="BS47" s="400"/>
      <c r="BT47" s="400"/>
      <c r="BU47" s="400"/>
      <c r="BV47" s="400"/>
      <c r="BW47" s="400"/>
      <c r="BX47" s="400"/>
      <c r="CA47" s="487" t="str">
        <f t="shared" si="39"/>
        <v>M</v>
      </c>
      <c r="CB47" s="487" t="str">
        <f t="shared" si="40"/>
        <v>M</v>
      </c>
      <c r="CC47" s="487" t="str">
        <f t="shared" si="41"/>
        <v>M</v>
      </c>
      <c r="CD47" s="487" t="str">
        <f t="shared" si="42"/>
        <v>M</v>
      </c>
      <c r="CE47" s="487" t="str">
        <f t="shared" si="43"/>
        <v>M</v>
      </c>
      <c r="CF47" s="487">
        <f t="shared" si="44"/>
        <v>0</v>
      </c>
      <c r="CG47" s="446"/>
      <c r="CH47" s="446"/>
      <c r="CI47" s="448"/>
    </row>
    <row r="48" spans="1:89" ht="17.25" customHeight="1">
      <c r="A48" s="512" t="s">
        <v>87</v>
      </c>
      <c r="B48" s="539">
        <f t="shared" si="46"/>
        <v>7</v>
      </c>
      <c r="C48" s="140">
        <f t="shared" si="47"/>
        <v>7</v>
      </c>
      <c r="D48" s="139"/>
      <c r="E48" s="115"/>
      <c r="F48" s="116"/>
      <c r="G48" s="117"/>
      <c r="H48" s="115"/>
      <c r="I48" s="116"/>
      <c r="J48" s="117"/>
      <c r="K48" s="115"/>
      <c r="L48" s="116"/>
      <c r="M48" s="117"/>
      <c r="N48" s="115"/>
      <c r="O48" s="116"/>
      <c r="P48" s="117"/>
      <c r="Q48" s="115"/>
      <c r="R48" s="116"/>
      <c r="S48" s="230"/>
      <c r="T48" s="379" t="str">
        <f t="shared" si="45"/>
        <v>M</v>
      </c>
      <c r="U48" s="334" t="str">
        <f t="shared" si="37"/>
        <v>M</v>
      </c>
      <c r="V48" s="224"/>
      <c r="W48" s="335"/>
      <c r="X48" s="438">
        <f t="shared" si="38"/>
        <v>0</v>
      </c>
      <c r="Y48" s="451"/>
      <c r="Z48" s="451"/>
      <c r="AA48" s="451"/>
      <c r="AB48" s="451"/>
      <c r="AC48" s="451"/>
      <c r="AD48" s="451"/>
      <c r="AE48" s="451"/>
      <c r="AF48" s="451"/>
      <c r="AG48" s="451"/>
      <c r="AH48" s="451"/>
      <c r="AI48" s="451"/>
      <c r="AJ48" s="451"/>
      <c r="AK48" s="451"/>
      <c r="AL48" s="451"/>
      <c r="AM48" s="451"/>
      <c r="AN48" s="451"/>
      <c r="AO48" s="451"/>
      <c r="AP48" s="451"/>
      <c r="AQ48" s="451"/>
      <c r="AR48" s="451"/>
      <c r="AS48" s="493"/>
      <c r="BD48" s="456"/>
      <c r="BE48" s="456"/>
      <c r="BF48" s="456"/>
      <c r="BG48" s="456"/>
      <c r="BH48" s="456"/>
      <c r="BI48" s="456"/>
      <c r="BJ48" s="400"/>
      <c r="BQ48" s="399"/>
      <c r="BR48" s="400"/>
      <c r="BS48" s="400"/>
      <c r="BT48" s="400"/>
      <c r="BU48" s="400"/>
      <c r="BV48" s="400"/>
      <c r="BW48" s="400"/>
      <c r="BX48" s="400"/>
      <c r="CA48" s="487" t="str">
        <f t="shared" si="39"/>
        <v>M</v>
      </c>
      <c r="CB48" s="487" t="str">
        <f t="shared" si="40"/>
        <v>M</v>
      </c>
      <c r="CC48" s="487" t="str">
        <f t="shared" si="41"/>
        <v>M</v>
      </c>
      <c r="CD48" s="487" t="str">
        <f t="shared" si="42"/>
        <v>M</v>
      </c>
      <c r="CE48" s="487" t="str">
        <f t="shared" si="43"/>
        <v>M</v>
      </c>
      <c r="CF48" s="487">
        <f t="shared" si="44"/>
        <v>0</v>
      </c>
      <c r="CG48" s="446"/>
      <c r="CH48" s="446"/>
      <c r="CI48" s="448"/>
    </row>
    <row r="49" spans="1:87" ht="17.25" customHeight="1">
      <c r="A49" s="512" t="s">
        <v>88</v>
      </c>
      <c r="B49" s="539">
        <f t="shared" si="46"/>
        <v>8</v>
      </c>
      <c r="C49" s="140">
        <f t="shared" si="47"/>
        <v>8</v>
      </c>
      <c r="D49" s="139"/>
      <c r="E49" s="115"/>
      <c r="F49" s="116"/>
      <c r="G49" s="117"/>
      <c r="H49" s="115"/>
      <c r="I49" s="116"/>
      <c r="J49" s="117"/>
      <c r="K49" s="115"/>
      <c r="L49" s="116"/>
      <c r="M49" s="117"/>
      <c r="N49" s="115"/>
      <c r="O49" s="116"/>
      <c r="P49" s="117"/>
      <c r="Q49" s="115"/>
      <c r="R49" s="116"/>
      <c r="S49" s="230"/>
      <c r="T49" s="379" t="str">
        <f t="shared" si="45"/>
        <v>M</v>
      </c>
      <c r="U49" s="334" t="str">
        <f t="shared" si="37"/>
        <v>M</v>
      </c>
      <c r="V49" s="224"/>
      <c r="W49" s="335"/>
      <c r="X49" s="438">
        <f t="shared" si="38"/>
        <v>0</v>
      </c>
      <c r="Y49" s="451"/>
      <c r="Z49" s="451"/>
      <c r="AA49" s="451"/>
      <c r="AB49" s="451"/>
      <c r="AC49" s="451"/>
      <c r="AD49" s="451"/>
      <c r="AE49" s="451"/>
      <c r="AF49" s="451"/>
      <c r="AG49" s="451"/>
      <c r="AH49" s="451"/>
      <c r="AI49" s="451"/>
      <c r="AJ49" s="451"/>
      <c r="AK49" s="451"/>
      <c r="AL49" s="451"/>
      <c r="AM49" s="451"/>
      <c r="AN49" s="451"/>
      <c r="AO49" s="451"/>
      <c r="AP49" s="451"/>
      <c r="AQ49" s="451"/>
      <c r="AR49" s="451"/>
      <c r="AS49" s="493"/>
      <c r="BD49" s="456"/>
      <c r="BE49" s="456"/>
      <c r="BF49" s="456"/>
      <c r="BG49" s="456"/>
      <c r="BH49" s="456"/>
      <c r="BI49" s="456"/>
      <c r="BJ49" s="400"/>
      <c r="BQ49" s="399"/>
      <c r="BR49" s="400"/>
      <c r="BS49" s="400"/>
      <c r="BT49" s="400"/>
      <c r="BU49" s="400"/>
      <c r="BV49" s="400"/>
      <c r="BW49" s="400"/>
      <c r="BX49" s="400"/>
      <c r="CA49" s="487" t="str">
        <f t="shared" si="39"/>
        <v>M</v>
      </c>
      <c r="CB49" s="487" t="str">
        <f t="shared" si="40"/>
        <v>M</v>
      </c>
      <c r="CC49" s="487" t="str">
        <f t="shared" si="41"/>
        <v>M</v>
      </c>
      <c r="CD49" s="487" t="str">
        <f t="shared" si="42"/>
        <v>M</v>
      </c>
      <c r="CE49" s="487" t="str">
        <f t="shared" si="43"/>
        <v>M</v>
      </c>
      <c r="CF49" s="487">
        <f t="shared" si="44"/>
        <v>0</v>
      </c>
      <c r="CG49" s="446"/>
      <c r="CH49" s="446"/>
      <c r="CI49" s="448"/>
    </row>
    <row r="50" spans="1:87" ht="17.25" customHeight="1">
      <c r="A50" s="512" t="s">
        <v>89</v>
      </c>
      <c r="B50" s="539">
        <f t="shared" si="46"/>
        <v>9</v>
      </c>
      <c r="C50" s="140">
        <f t="shared" si="47"/>
        <v>9</v>
      </c>
      <c r="D50" s="139"/>
      <c r="E50" s="115"/>
      <c r="F50" s="116"/>
      <c r="G50" s="117"/>
      <c r="H50" s="115"/>
      <c r="I50" s="116"/>
      <c r="J50" s="117"/>
      <c r="K50" s="115"/>
      <c r="L50" s="116"/>
      <c r="M50" s="117"/>
      <c r="N50" s="115"/>
      <c r="O50" s="116"/>
      <c r="P50" s="117"/>
      <c r="Q50" s="115"/>
      <c r="R50" s="116"/>
      <c r="S50" s="230"/>
      <c r="T50" s="379" t="str">
        <f t="shared" si="45"/>
        <v>M</v>
      </c>
      <c r="U50" s="334" t="str">
        <f t="shared" si="37"/>
        <v>M</v>
      </c>
      <c r="V50" s="224"/>
      <c r="W50" s="335"/>
      <c r="X50" s="438">
        <f t="shared" si="38"/>
        <v>0</v>
      </c>
      <c r="Y50" s="451"/>
      <c r="Z50" s="451"/>
      <c r="AA50" s="451"/>
      <c r="AB50" s="451"/>
      <c r="AC50" s="451"/>
      <c r="AD50" s="451"/>
      <c r="AE50" s="451"/>
      <c r="AF50" s="451"/>
      <c r="AG50" s="451"/>
      <c r="AH50" s="451"/>
      <c r="AI50" s="451"/>
      <c r="AJ50" s="451"/>
      <c r="AK50" s="451"/>
      <c r="AL50" s="451"/>
      <c r="AM50" s="451"/>
      <c r="AN50" s="451"/>
      <c r="AO50" s="451"/>
      <c r="AP50" s="451"/>
      <c r="AQ50" s="451"/>
      <c r="AR50" s="451"/>
      <c r="AS50" s="493"/>
      <c r="BD50" s="456"/>
      <c r="BE50" s="456"/>
      <c r="BF50" s="456"/>
      <c r="BG50" s="456"/>
      <c r="BH50" s="456"/>
      <c r="BI50" s="456"/>
      <c r="BJ50" s="400"/>
      <c r="BQ50" s="399"/>
      <c r="BR50" s="400"/>
      <c r="BS50" s="400"/>
      <c r="BT50" s="400"/>
      <c r="BU50" s="400"/>
      <c r="BV50" s="400"/>
      <c r="BW50" s="400"/>
      <c r="BX50" s="400"/>
      <c r="CA50" s="487" t="str">
        <f t="shared" si="39"/>
        <v>M</v>
      </c>
      <c r="CB50" s="487" t="str">
        <f t="shared" si="40"/>
        <v>M</v>
      </c>
      <c r="CC50" s="487" t="str">
        <f t="shared" si="41"/>
        <v>M</v>
      </c>
      <c r="CD50" s="487" t="str">
        <f t="shared" si="42"/>
        <v>M</v>
      </c>
      <c r="CE50" s="487" t="str">
        <f t="shared" si="43"/>
        <v>M</v>
      </c>
      <c r="CF50" s="487">
        <f t="shared" si="44"/>
        <v>0</v>
      </c>
      <c r="CG50" s="446"/>
      <c r="CH50" s="446"/>
      <c r="CI50" s="448"/>
    </row>
    <row r="51" spans="1:87" ht="17.25" customHeight="1">
      <c r="A51" s="512" t="s">
        <v>90</v>
      </c>
      <c r="B51" s="539">
        <f t="shared" si="46"/>
        <v>10</v>
      </c>
      <c r="C51" s="140">
        <f t="shared" si="47"/>
        <v>10</v>
      </c>
      <c r="D51" s="139"/>
      <c r="E51" s="115"/>
      <c r="F51" s="116"/>
      <c r="G51" s="117"/>
      <c r="H51" s="115"/>
      <c r="I51" s="116"/>
      <c r="J51" s="117"/>
      <c r="K51" s="115"/>
      <c r="L51" s="116"/>
      <c r="M51" s="117"/>
      <c r="N51" s="115"/>
      <c r="O51" s="116"/>
      <c r="P51" s="117"/>
      <c r="Q51" s="115"/>
      <c r="R51" s="116"/>
      <c r="S51" s="230"/>
      <c r="T51" s="379" t="str">
        <f t="shared" si="45"/>
        <v>M</v>
      </c>
      <c r="U51" s="334" t="str">
        <f t="shared" si="37"/>
        <v>M</v>
      </c>
      <c r="V51" s="224"/>
      <c r="W51" s="335"/>
      <c r="X51" s="438">
        <f t="shared" si="38"/>
        <v>0</v>
      </c>
      <c r="Y51" s="451"/>
      <c r="Z51" s="451"/>
      <c r="AA51" s="451"/>
      <c r="AB51" s="451"/>
      <c r="AC51" s="451"/>
      <c r="AD51" s="451"/>
      <c r="AE51" s="451"/>
      <c r="AF51" s="451"/>
      <c r="AG51" s="451"/>
      <c r="AH51" s="451"/>
      <c r="AI51" s="451"/>
      <c r="AJ51" s="451"/>
      <c r="AK51" s="451"/>
      <c r="AL51" s="451"/>
      <c r="AM51" s="451"/>
      <c r="AN51" s="451"/>
      <c r="AO51" s="451"/>
      <c r="AP51" s="451"/>
      <c r="AQ51" s="451"/>
      <c r="AR51" s="451"/>
      <c r="AS51" s="493"/>
      <c r="BD51" s="456"/>
      <c r="BE51" s="456"/>
      <c r="BF51" s="456"/>
      <c r="BG51" s="456"/>
      <c r="BH51" s="456"/>
      <c r="BI51" s="456"/>
      <c r="BJ51" s="400"/>
      <c r="BQ51" s="399"/>
      <c r="BR51" s="400"/>
      <c r="BS51" s="400"/>
      <c r="BT51" s="400"/>
      <c r="BU51" s="400"/>
      <c r="BV51" s="400"/>
      <c r="BW51" s="400"/>
      <c r="BX51" s="400"/>
      <c r="CA51" s="487" t="str">
        <f t="shared" si="39"/>
        <v>M</v>
      </c>
      <c r="CB51" s="487" t="str">
        <f t="shared" si="40"/>
        <v>M</v>
      </c>
      <c r="CC51" s="487" t="str">
        <f t="shared" si="41"/>
        <v>M</v>
      </c>
      <c r="CD51" s="487" t="str">
        <f t="shared" si="42"/>
        <v>M</v>
      </c>
      <c r="CE51" s="487" t="str">
        <f t="shared" si="43"/>
        <v>M</v>
      </c>
      <c r="CF51" s="487">
        <f t="shared" si="44"/>
        <v>0</v>
      </c>
      <c r="CG51" s="446"/>
      <c r="CH51" s="446"/>
      <c r="CI51" s="448"/>
    </row>
    <row r="52" spans="1:87" ht="17.25" customHeight="1">
      <c r="A52" s="512" t="s">
        <v>91</v>
      </c>
      <c r="B52" s="539">
        <f t="shared" si="46"/>
        <v>11</v>
      </c>
      <c r="C52" s="140">
        <f t="shared" si="47"/>
        <v>11</v>
      </c>
      <c r="D52" s="139"/>
      <c r="E52" s="115"/>
      <c r="F52" s="116"/>
      <c r="G52" s="117"/>
      <c r="H52" s="115"/>
      <c r="I52" s="116"/>
      <c r="J52" s="117"/>
      <c r="K52" s="115"/>
      <c r="L52" s="116"/>
      <c r="M52" s="117"/>
      <c r="N52" s="115"/>
      <c r="O52" s="116"/>
      <c r="P52" s="117"/>
      <c r="Q52" s="115"/>
      <c r="R52" s="116"/>
      <c r="S52" s="230"/>
      <c r="T52" s="379" t="str">
        <f t="shared" si="45"/>
        <v>M</v>
      </c>
      <c r="U52" s="334" t="str">
        <f t="shared" si="37"/>
        <v>M</v>
      </c>
      <c r="V52" s="224"/>
      <c r="W52" s="335"/>
      <c r="X52" s="438">
        <f t="shared" si="38"/>
        <v>0</v>
      </c>
      <c r="Y52" s="451"/>
      <c r="Z52" s="451"/>
      <c r="AA52" s="451"/>
      <c r="AB52" s="451"/>
      <c r="AC52" s="451"/>
      <c r="AD52" s="451"/>
      <c r="AE52" s="451"/>
      <c r="AF52" s="451"/>
      <c r="AG52" s="451"/>
      <c r="AH52" s="451"/>
      <c r="AI52" s="451"/>
      <c r="AJ52" s="451"/>
      <c r="AK52" s="451"/>
      <c r="AL52" s="451"/>
      <c r="AM52" s="451"/>
      <c r="AN52" s="451"/>
      <c r="AO52" s="451"/>
      <c r="AP52" s="451"/>
      <c r="AQ52" s="451"/>
      <c r="AR52" s="451"/>
      <c r="AS52" s="493"/>
      <c r="BD52" s="456"/>
      <c r="BE52" s="456"/>
      <c r="BF52" s="456"/>
      <c r="BG52" s="456"/>
      <c r="BH52" s="456"/>
      <c r="BI52" s="456"/>
      <c r="BJ52" s="400"/>
      <c r="BQ52" s="399"/>
      <c r="BR52" s="400"/>
      <c r="BS52" s="400"/>
      <c r="BT52" s="400"/>
      <c r="BU52" s="400"/>
      <c r="BV52" s="400"/>
      <c r="BW52" s="400"/>
      <c r="BX52" s="400"/>
      <c r="CA52" s="487" t="str">
        <f t="shared" si="39"/>
        <v>M</v>
      </c>
      <c r="CB52" s="487" t="str">
        <f t="shared" si="40"/>
        <v>M</v>
      </c>
      <c r="CC52" s="487" t="str">
        <f t="shared" si="41"/>
        <v>M</v>
      </c>
      <c r="CD52" s="487" t="str">
        <f t="shared" si="42"/>
        <v>M</v>
      </c>
      <c r="CE52" s="487" t="str">
        <f t="shared" si="43"/>
        <v>M</v>
      </c>
      <c r="CF52" s="487">
        <f t="shared" si="44"/>
        <v>0</v>
      </c>
      <c r="CG52" s="446"/>
      <c r="CH52" s="446"/>
      <c r="CI52" s="448"/>
    </row>
    <row r="53" spans="1:87" ht="17.25" customHeight="1">
      <c r="A53" s="512" t="s">
        <v>92</v>
      </c>
      <c r="B53" s="539">
        <f t="shared" si="46"/>
        <v>12</v>
      </c>
      <c r="C53" s="140">
        <f t="shared" si="47"/>
        <v>12</v>
      </c>
      <c r="D53" s="139"/>
      <c r="E53" s="115"/>
      <c r="F53" s="116"/>
      <c r="G53" s="117"/>
      <c r="H53" s="115"/>
      <c r="I53" s="116"/>
      <c r="J53" s="117"/>
      <c r="K53" s="115"/>
      <c r="L53" s="116"/>
      <c r="M53" s="117"/>
      <c r="N53" s="115"/>
      <c r="O53" s="116"/>
      <c r="P53" s="117"/>
      <c r="Q53" s="115"/>
      <c r="R53" s="116"/>
      <c r="S53" s="230"/>
      <c r="T53" s="379" t="str">
        <f t="shared" si="45"/>
        <v>M</v>
      </c>
      <c r="U53" s="334" t="str">
        <f t="shared" si="37"/>
        <v>M</v>
      </c>
      <c r="V53" s="224"/>
      <c r="W53" s="335"/>
      <c r="X53" s="438">
        <f t="shared" si="38"/>
        <v>0</v>
      </c>
      <c r="Y53" s="451"/>
      <c r="Z53" s="451"/>
      <c r="AA53" s="451"/>
      <c r="AB53" s="451"/>
      <c r="AC53" s="451"/>
      <c r="AD53" s="451"/>
      <c r="AE53" s="451"/>
      <c r="AF53" s="451"/>
      <c r="AG53" s="451"/>
      <c r="AH53" s="451"/>
      <c r="AI53" s="451"/>
      <c r="AJ53" s="451"/>
      <c r="AK53" s="451"/>
      <c r="AL53" s="451"/>
      <c r="AM53" s="451"/>
      <c r="AN53" s="451"/>
      <c r="AO53" s="451"/>
      <c r="AP53" s="451"/>
      <c r="AQ53" s="451"/>
      <c r="AR53" s="451"/>
      <c r="AS53" s="493"/>
      <c r="BD53" s="456"/>
      <c r="BE53" s="456"/>
      <c r="BF53" s="456"/>
      <c r="BG53" s="456"/>
      <c r="BH53" s="456"/>
      <c r="BI53" s="456"/>
      <c r="BJ53" s="400"/>
      <c r="BQ53" s="399"/>
      <c r="BR53" s="400"/>
      <c r="BS53" s="400"/>
      <c r="BT53" s="400"/>
      <c r="BU53" s="400"/>
      <c r="BV53" s="400"/>
      <c r="BW53" s="400"/>
      <c r="BX53" s="400"/>
      <c r="CA53" s="487" t="str">
        <f t="shared" si="39"/>
        <v>M</v>
      </c>
      <c r="CB53" s="487" t="str">
        <f t="shared" si="40"/>
        <v>M</v>
      </c>
      <c r="CC53" s="487" t="str">
        <f t="shared" si="41"/>
        <v>M</v>
      </c>
      <c r="CD53" s="487" t="str">
        <f t="shared" si="42"/>
        <v>M</v>
      </c>
      <c r="CE53" s="487" t="str">
        <f t="shared" si="43"/>
        <v>M</v>
      </c>
      <c r="CF53" s="487">
        <f t="shared" si="44"/>
        <v>0</v>
      </c>
      <c r="CG53" s="446"/>
      <c r="CH53" s="446"/>
      <c r="CI53" s="448"/>
    </row>
    <row r="54" spans="1:87" ht="17.25" customHeight="1">
      <c r="A54" s="512" t="s">
        <v>93</v>
      </c>
      <c r="B54" s="539">
        <f t="shared" si="46"/>
        <v>13</v>
      </c>
      <c r="C54" s="140">
        <f t="shared" si="47"/>
        <v>13</v>
      </c>
      <c r="D54" s="139"/>
      <c r="E54" s="115"/>
      <c r="F54" s="116"/>
      <c r="G54" s="117"/>
      <c r="H54" s="115"/>
      <c r="I54" s="116"/>
      <c r="J54" s="117"/>
      <c r="K54" s="115"/>
      <c r="L54" s="116"/>
      <c r="M54" s="117"/>
      <c r="N54" s="115"/>
      <c r="O54" s="116"/>
      <c r="P54" s="117"/>
      <c r="Q54" s="115"/>
      <c r="R54" s="116"/>
      <c r="S54" s="230"/>
      <c r="T54" s="379" t="str">
        <f t="shared" si="45"/>
        <v>M</v>
      </c>
      <c r="U54" s="334" t="str">
        <f t="shared" si="37"/>
        <v>M</v>
      </c>
      <c r="V54" s="224"/>
      <c r="W54" s="335"/>
      <c r="X54" s="438">
        <f t="shared" si="38"/>
        <v>0</v>
      </c>
      <c r="Y54" s="451"/>
      <c r="Z54" s="451"/>
      <c r="AA54" s="451"/>
      <c r="AB54" s="451"/>
      <c r="AC54" s="451"/>
      <c r="AD54" s="451"/>
      <c r="AE54" s="451"/>
      <c r="AF54" s="451"/>
      <c r="AG54" s="451"/>
      <c r="AH54" s="451"/>
      <c r="AI54" s="451"/>
      <c r="AJ54" s="451"/>
      <c r="AK54" s="451"/>
      <c r="AL54" s="451"/>
      <c r="AM54" s="451"/>
      <c r="AN54" s="451"/>
      <c r="AO54" s="451"/>
      <c r="AP54" s="451"/>
      <c r="AQ54" s="451"/>
      <c r="AR54" s="451"/>
      <c r="AS54" s="493"/>
      <c r="BD54" s="456"/>
      <c r="BE54" s="456"/>
      <c r="BF54" s="456"/>
      <c r="BG54" s="456"/>
      <c r="BH54" s="456"/>
      <c r="BI54" s="456"/>
      <c r="BJ54" s="400"/>
      <c r="BQ54" s="399"/>
      <c r="BR54" s="400"/>
      <c r="BS54" s="400"/>
      <c r="BT54" s="400"/>
      <c r="BU54" s="400"/>
      <c r="BV54" s="400"/>
      <c r="BW54" s="400"/>
      <c r="BX54" s="400"/>
      <c r="CA54" s="487" t="str">
        <f t="shared" si="39"/>
        <v>M</v>
      </c>
      <c r="CB54" s="487" t="str">
        <f t="shared" si="40"/>
        <v>M</v>
      </c>
      <c r="CC54" s="487" t="str">
        <f t="shared" si="41"/>
        <v>M</v>
      </c>
      <c r="CD54" s="487" t="str">
        <f t="shared" si="42"/>
        <v>M</v>
      </c>
      <c r="CE54" s="487" t="str">
        <f t="shared" si="43"/>
        <v>M</v>
      </c>
      <c r="CF54" s="487">
        <f t="shared" si="44"/>
        <v>0</v>
      </c>
      <c r="CG54" s="446"/>
      <c r="CH54" s="446"/>
      <c r="CI54" s="448"/>
    </row>
    <row r="55" spans="1:87" ht="17.25" customHeight="1">
      <c r="A55" s="512" t="s">
        <v>94</v>
      </c>
      <c r="B55" s="539">
        <f t="shared" si="46"/>
        <v>14</v>
      </c>
      <c r="C55" s="140">
        <f t="shared" si="47"/>
        <v>14</v>
      </c>
      <c r="D55" s="139"/>
      <c r="E55" s="115"/>
      <c r="F55" s="116"/>
      <c r="G55" s="117"/>
      <c r="H55" s="115"/>
      <c r="I55" s="116"/>
      <c r="J55" s="117"/>
      <c r="K55" s="115"/>
      <c r="L55" s="116"/>
      <c r="M55" s="117"/>
      <c r="N55" s="115"/>
      <c r="O55" s="116"/>
      <c r="P55" s="117"/>
      <c r="Q55" s="115"/>
      <c r="R55" s="116"/>
      <c r="S55" s="230"/>
      <c r="T55" s="379" t="str">
        <f t="shared" si="45"/>
        <v>M</v>
      </c>
      <c r="U55" s="334" t="str">
        <f t="shared" si="37"/>
        <v>M</v>
      </c>
      <c r="V55" s="224"/>
      <c r="W55" s="335"/>
      <c r="X55" s="438">
        <f t="shared" si="38"/>
        <v>0</v>
      </c>
      <c r="Y55" s="451"/>
      <c r="Z55" s="451"/>
      <c r="AA55" s="451"/>
      <c r="AB55" s="451"/>
      <c r="AC55" s="451"/>
      <c r="AD55" s="451"/>
      <c r="AE55" s="451"/>
      <c r="AF55" s="451"/>
      <c r="AG55" s="451"/>
      <c r="AH55" s="451"/>
      <c r="AI55" s="451"/>
      <c r="AJ55" s="451"/>
      <c r="AK55" s="451"/>
      <c r="AL55" s="451"/>
      <c r="AM55" s="451"/>
      <c r="AN55" s="451"/>
      <c r="AO55" s="451"/>
      <c r="AP55" s="451"/>
      <c r="AQ55" s="451"/>
      <c r="AR55" s="451"/>
      <c r="AS55" s="493"/>
      <c r="BD55" s="456"/>
      <c r="BE55" s="456"/>
      <c r="BF55" s="456"/>
      <c r="BG55" s="456"/>
      <c r="BH55" s="456"/>
      <c r="BI55" s="456"/>
      <c r="BJ55" s="400"/>
      <c r="BQ55" s="399"/>
      <c r="BR55" s="400"/>
      <c r="BS55" s="400"/>
      <c r="BT55" s="400"/>
      <c r="BU55" s="400"/>
      <c r="BV55" s="400"/>
      <c r="BW55" s="400"/>
      <c r="BX55" s="400"/>
      <c r="CA55" s="487" t="str">
        <f t="shared" si="39"/>
        <v>M</v>
      </c>
      <c r="CB55" s="487" t="str">
        <f t="shared" si="40"/>
        <v>M</v>
      </c>
      <c r="CC55" s="487" t="str">
        <f t="shared" si="41"/>
        <v>M</v>
      </c>
      <c r="CD55" s="487" t="str">
        <f t="shared" si="42"/>
        <v>M</v>
      </c>
      <c r="CE55" s="487" t="str">
        <f t="shared" si="43"/>
        <v>M</v>
      </c>
      <c r="CF55" s="487">
        <f t="shared" si="44"/>
        <v>0</v>
      </c>
      <c r="CG55" s="446"/>
      <c r="CH55" s="446"/>
      <c r="CI55" s="448"/>
    </row>
    <row r="56" spans="1:87" ht="17.25" customHeight="1">
      <c r="A56" s="512" t="s">
        <v>95</v>
      </c>
      <c r="B56" s="539">
        <f t="shared" si="46"/>
        <v>15</v>
      </c>
      <c r="C56" s="140">
        <f t="shared" si="47"/>
        <v>15</v>
      </c>
      <c r="D56" s="139"/>
      <c r="E56" s="115"/>
      <c r="F56" s="116"/>
      <c r="G56" s="117"/>
      <c r="H56" s="115"/>
      <c r="I56" s="116"/>
      <c r="J56" s="117"/>
      <c r="K56" s="115"/>
      <c r="L56" s="116"/>
      <c r="M56" s="117"/>
      <c r="N56" s="115"/>
      <c r="O56" s="116"/>
      <c r="P56" s="117"/>
      <c r="Q56" s="115"/>
      <c r="R56" s="116"/>
      <c r="S56" s="230"/>
      <c r="T56" s="379" t="str">
        <f t="shared" si="45"/>
        <v>M</v>
      </c>
      <c r="U56" s="334" t="str">
        <f t="shared" si="37"/>
        <v>M</v>
      </c>
      <c r="V56" s="224"/>
      <c r="W56" s="335"/>
      <c r="X56" s="438">
        <f t="shared" si="38"/>
        <v>0</v>
      </c>
      <c r="Y56" s="451"/>
      <c r="Z56" s="451"/>
      <c r="AA56" s="451"/>
      <c r="AB56" s="451"/>
      <c r="AC56" s="451"/>
      <c r="AD56" s="451"/>
      <c r="AE56" s="451"/>
      <c r="AF56" s="451"/>
      <c r="AG56" s="451"/>
      <c r="AH56" s="451"/>
      <c r="AI56" s="451"/>
      <c r="AJ56" s="451"/>
      <c r="AK56" s="451"/>
      <c r="AL56" s="451"/>
      <c r="AM56" s="451"/>
      <c r="AN56" s="451"/>
      <c r="AO56" s="451"/>
      <c r="AP56" s="451"/>
      <c r="AQ56" s="451"/>
      <c r="AR56" s="451"/>
      <c r="AS56" s="493"/>
      <c r="BD56" s="456"/>
      <c r="BE56" s="456"/>
      <c r="BF56" s="456"/>
      <c r="BG56" s="456"/>
      <c r="BH56" s="456"/>
      <c r="BI56" s="456"/>
      <c r="BJ56" s="400"/>
      <c r="BQ56" s="399"/>
      <c r="BR56" s="400"/>
      <c r="BS56" s="400"/>
      <c r="BT56" s="400"/>
      <c r="BU56" s="400"/>
      <c r="BV56" s="400"/>
      <c r="BW56" s="400"/>
      <c r="BX56" s="400"/>
      <c r="CA56" s="487" t="str">
        <f t="shared" si="39"/>
        <v>M</v>
      </c>
      <c r="CB56" s="487" t="str">
        <f t="shared" si="40"/>
        <v>M</v>
      </c>
      <c r="CC56" s="487" t="str">
        <f t="shared" si="41"/>
        <v>M</v>
      </c>
      <c r="CD56" s="487" t="str">
        <f t="shared" si="42"/>
        <v>M</v>
      </c>
      <c r="CE56" s="487" t="str">
        <f t="shared" si="43"/>
        <v>M</v>
      </c>
      <c r="CF56" s="487">
        <f t="shared" si="44"/>
        <v>0</v>
      </c>
      <c r="CG56" s="446"/>
      <c r="CH56" s="446"/>
      <c r="CI56" s="448"/>
    </row>
    <row r="57" spans="1:87" ht="17.25" customHeight="1">
      <c r="A57" s="512" t="s">
        <v>96</v>
      </c>
      <c r="B57" s="539">
        <f t="shared" si="46"/>
        <v>16</v>
      </c>
      <c r="C57" s="140">
        <f t="shared" si="47"/>
        <v>16</v>
      </c>
      <c r="D57" s="139"/>
      <c r="E57" s="115"/>
      <c r="F57" s="116"/>
      <c r="G57" s="117"/>
      <c r="H57" s="115"/>
      <c r="I57" s="116"/>
      <c r="J57" s="117"/>
      <c r="K57" s="115"/>
      <c r="L57" s="116"/>
      <c r="M57" s="117"/>
      <c r="N57" s="115"/>
      <c r="O57" s="116"/>
      <c r="P57" s="117"/>
      <c r="Q57" s="115"/>
      <c r="R57" s="116"/>
      <c r="S57" s="230"/>
      <c r="T57" s="379" t="str">
        <f t="shared" si="45"/>
        <v>M</v>
      </c>
      <c r="U57" s="334" t="str">
        <f t="shared" si="37"/>
        <v>M</v>
      </c>
      <c r="V57" s="224"/>
      <c r="W57" s="335"/>
      <c r="X57" s="438">
        <f t="shared" si="38"/>
        <v>0</v>
      </c>
      <c r="Y57" s="451"/>
      <c r="Z57" s="451"/>
      <c r="AA57" s="451"/>
      <c r="AB57" s="451"/>
      <c r="AC57" s="451"/>
      <c r="AD57" s="451"/>
      <c r="AE57" s="451"/>
      <c r="AF57" s="451"/>
      <c r="AG57" s="451"/>
      <c r="AH57" s="451"/>
      <c r="AI57" s="451"/>
      <c r="AJ57" s="451"/>
      <c r="AK57" s="451"/>
      <c r="AL57" s="451"/>
      <c r="AM57" s="451"/>
      <c r="AN57" s="451"/>
      <c r="AO57" s="451"/>
      <c r="AP57" s="451"/>
      <c r="AQ57" s="451"/>
      <c r="AR57" s="451"/>
      <c r="AS57" s="493"/>
      <c r="BD57" s="456"/>
      <c r="BE57" s="456"/>
      <c r="BF57" s="456"/>
      <c r="BG57" s="456"/>
      <c r="BH57" s="456"/>
      <c r="BI57" s="456"/>
      <c r="BJ57" s="400"/>
      <c r="BQ57" s="399"/>
      <c r="BR57" s="400"/>
      <c r="BS57" s="400"/>
      <c r="BT57" s="400"/>
      <c r="BU57" s="400"/>
      <c r="BV57" s="400"/>
      <c r="BW57" s="400"/>
      <c r="BX57" s="400"/>
      <c r="CA57" s="487" t="str">
        <f t="shared" si="39"/>
        <v>M</v>
      </c>
      <c r="CB57" s="487" t="str">
        <f t="shared" si="40"/>
        <v>M</v>
      </c>
      <c r="CC57" s="487" t="str">
        <f t="shared" si="41"/>
        <v>M</v>
      </c>
      <c r="CD57" s="487" t="str">
        <f t="shared" si="42"/>
        <v>M</v>
      </c>
      <c r="CE57" s="487" t="str">
        <f t="shared" si="43"/>
        <v>M</v>
      </c>
      <c r="CF57" s="487">
        <f t="shared" si="44"/>
        <v>0</v>
      </c>
      <c r="CG57" s="446"/>
      <c r="CH57" s="446"/>
      <c r="CI57" s="448"/>
    </row>
    <row r="58" spans="1:87" ht="17.25" customHeight="1">
      <c r="A58" s="512" t="s">
        <v>97</v>
      </c>
      <c r="B58" s="539">
        <f t="shared" si="46"/>
        <v>17</v>
      </c>
      <c r="C58" s="140">
        <f t="shared" si="47"/>
        <v>17</v>
      </c>
      <c r="D58" s="139"/>
      <c r="E58" s="115"/>
      <c r="F58" s="116"/>
      <c r="G58" s="117"/>
      <c r="H58" s="115"/>
      <c r="I58" s="116"/>
      <c r="J58" s="117"/>
      <c r="K58" s="115"/>
      <c r="L58" s="116"/>
      <c r="M58" s="117"/>
      <c r="N58" s="115"/>
      <c r="O58" s="116"/>
      <c r="P58" s="117"/>
      <c r="Q58" s="115"/>
      <c r="R58" s="116"/>
      <c r="S58" s="230"/>
      <c r="T58" s="379" t="str">
        <f t="shared" si="45"/>
        <v>M</v>
      </c>
      <c r="U58" s="334" t="str">
        <f t="shared" si="37"/>
        <v>M</v>
      </c>
      <c r="V58" s="224"/>
      <c r="W58" s="335"/>
      <c r="X58" s="438">
        <f t="shared" si="38"/>
        <v>0</v>
      </c>
      <c r="Y58" s="451"/>
      <c r="Z58" s="451"/>
      <c r="AA58" s="451"/>
      <c r="AB58" s="451"/>
      <c r="AC58" s="451"/>
      <c r="AD58" s="451"/>
      <c r="AE58" s="451"/>
      <c r="AF58" s="451"/>
      <c r="AG58" s="451"/>
      <c r="AH58" s="451"/>
      <c r="AI58" s="451"/>
      <c r="AJ58" s="451"/>
      <c r="AK58" s="451"/>
      <c r="AL58" s="451"/>
      <c r="AM58" s="451"/>
      <c r="AN58" s="451"/>
      <c r="AO58" s="451"/>
      <c r="AP58" s="451"/>
      <c r="AQ58" s="451"/>
      <c r="AR58" s="451"/>
      <c r="AS58" s="493"/>
      <c r="BD58" s="456"/>
      <c r="BE58" s="456"/>
      <c r="BF58" s="456"/>
      <c r="BG58" s="456"/>
      <c r="BH58" s="456"/>
      <c r="BI58" s="456"/>
      <c r="BJ58" s="400"/>
      <c r="BQ58" s="399"/>
      <c r="BR58" s="400"/>
      <c r="BS58" s="400"/>
      <c r="BT58" s="400"/>
      <c r="BU58" s="400"/>
      <c r="BV58" s="400"/>
      <c r="BW58" s="400"/>
      <c r="BX58" s="400"/>
      <c r="CA58" s="487" t="str">
        <f t="shared" si="39"/>
        <v>M</v>
      </c>
      <c r="CB58" s="487" t="str">
        <f t="shared" si="40"/>
        <v>M</v>
      </c>
      <c r="CC58" s="487" t="str">
        <f t="shared" si="41"/>
        <v>M</v>
      </c>
      <c r="CD58" s="487" t="str">
        <f t="shared" si="42"/>
        <v>M</v>
      </c>
      <c r="CE58" s="487" t="str">
        <f t="shared" si="43"/>
        <v>M</v>
      </c>
      <c r="CF58" s="487">
        <f t="shared" si="44"/>
        <v>0</v>
      </c>
      <c r="CG58" s="446"/>
      <c r="CH58" s="446"/>
      <c r="CI58" s="448"/>
    </row>
    <row r="59" spans="1:87" ht="17.25" customHeight="1">
      <c r="A59" s="512" t="s">
        <v>98</v>
      </c>
      <c r="B59" s="539">
        <f t="shared" si="46"/>
        <v>18</v>
      </c>
      <c r="C59" s="140">
        <f t="shared" si="47"/>
        <v>18</v>
      </c>
      <c r="D59" s="139"/>
      <c r="E59" s="115"/>
      <c r="F59" s="116"/>
      <c r="G59" s="117"/>
      <c r="H59" s="115"/>
      <c r="I59" s="116"/>
      <c r="J59" s="117"/>
      <c r="K59" s="115"/>
      <c r="L59" s="116"/>
      <c r="M59" s="117"/>
      <c r="N59" s="115"/>
      <c r="O59" s="116"/>
      <c r="P59" s="117"/>
      <c r="Q59" s="115"/>
      <c r="R59" s="116"/>
      <c r="S59" s="230"/>
      <c r="T59" s="379" t="str">
        <f t="shared" si="45"/>
        <v>M</v>
      </c>
      <c r="U59" s="334" t="str">
        <f t="shared" si="37"/>
        <v>M</v>
      </c>
      <c r="V59" s="224"/>
      <c r="W59" s="335"/>
      <c r="X59" s="438">
        <f t="shared" si="38"/>
        <v>0</v>
      </c>
      <c r="Y59" s="451"/>
      <c r="Z59" s="451"/>
      <c r="AA59" s="451"/>
      <c r="AB59" s="451"/>
      <c r="AC59" s="451"/>
      <c r="AD59" s="451"/>
      <c r="AE59" s="451"/>
      <c r="AF59" s="451"/>
      <c r="AG59" s="451"/>
      <c r="AH59" s="451"/>
      <c r="AI59" s="451"/>
      <c r="AJ59" s="451"/>
      <c r="AK59" s="451"/>
      <c r="AL59" s="451"/>
      <c r="AM59" s="451"/>
      <c r="AN59" s="451"/>
      <c r="AO59" s="451"/>
      <c r="AP59" s="451"/>
      <c r="AQ59" s="451"/>
      <c r="AR59" s="451"/>
      <c r="AS59" s="493"/>
      <c r="BD59" s="456"/>
      <c r="BE59" s="456"/>
      <c r="BF59" s="456"/>
      <c r="BG59" s="456"/>
      <c r="BH59" s="456"/>
      <c r="BI59" s="456"/>
      <c r="BJ59" s="400"/>
      <c r="BQ59" s="399"/>
      <c r="BR59" s="400"/>
      <c r="BS59" s="400"/>
      <c r="BT59" s="400"/>
      <c r="BU59" s="400"/>
      <c r="BV59" s="400"/>
      <c r="BW59" s="400"/>
      <c r="BX59" s="400"/>
      <c r="CA59" s="487" t="str">
        <f t="shared" si="39"/>
        <v>M</v>
      </c>
      <c r="CB59" s="487" t="str">
        <f t="shared" si="40"/>
        <v>M</v>
      </c>
      <c r="CC59" s="487" t="str">
        <f t="shared" si="41"/>
        <v>M</v>
      </c>
      <c r="CD59" s="487" t="str">
        <f t="shared" si="42"/>
        <v>M</v>
      </c>
      <c r="CE59" s="487" t="str">
        <f t="shared" si="43"/>
        <v>M</v>
      </c>
      <c r="CF59" s="487">
        <f t="shared" si="44"/>
        <v>0</v>
      </c>
      <c r="CG59" s="446"/>
      <c r="CH59" s="446"/>
      <c r="CI59" s="448"/>
    </row>
    <row r="60" spans="1:87" ht="17.25" customHeight="1">
      <c r="A60" s="512" t="s">
        <v>99</v>
      </c>
      <c r="B60" s="539">
        <f t="shared" si="46"/>
        <v>19</v>
      </c>
      <c r="C60" s="140">
        <f t="shared" si="47"/>
        <v>19</v>
      </c>
      <c r="D60" s="139"/>
      <c r="E60" s="115"/>
      <c r="F60" s="116"/>
      <c r="G60" s="117"/>
      <c r="H60" s="115"/>
      <c r="I60" s="116"/>
      <c r="J60" s="117"/>
      <c r="K60" s="115"/>
      <c r="L60" s="116"/>
      <c r="M60" s="117"/>
      <c r="N60" s="115"/>
      <c r="O60" s="116"/>
      <c r="P60" s="117"/>
      <c r="Q60" s="115"/>
      <c r="R60" s="116"/>
      <c r="S60" s="230"/>
      <c r="T60" s="379" t="str">
        <f t="shared" si="45"/>
        <v>M</v>
      </c>
      <c r="U60" s="334" t="str">
        <f t="shared" si="37"/>
        <v>M</v>
      </c>
      <c r="V60" s="224"/>
      <c r="W60" s="335"/>
      <c r="X60" s="438">
        <f t="shared" si="38"/>
        <v>0</v>
      </c>
      <c r="Y60" s="451"/>
      <c r="Z60" s="451"/>
      <c r="AA60" s="451"/>
      <c r="AB60" s="451"/>
      <c r="AC60" s="451"/>
      <c r="AD60" s="451"/>
      <c r="AE60" s="451"/>
      <c r="AF60" s="451"/>
      <c r="AG60" s="451"/>
      <c r="AH60" s="451"/>
      <c r="AI60" s="451"/>
      <c r="AJ60" s="451"/>
      <c r="AK60" s="451"/>
      <c r="AL60" s="451"/>
      <c r="AM60" s="451"/>
      <c r="AN60" s="451"/>
      <c r="AO60" s="451"/>
      <c r="AP60" s="451"/>
      <c r="AQ60" s="451"/>
      <c r="AR60" s="451"/>
      <c r="AS60" s="493"/>
      <c r="BD60" s="456"/>
      <c r="BE60" s="456"/>
      <c r="BF60" s="456"/>
      <c r="BG60" s="456"/>
      <c r="BH60" s="456"/>
      <c r="BI60" s="456"/>
      <c r="BJ60" s="400"/>
      <c r="BQ60" s="399"/>
      <c r="BR60" s="400"/>
      <c r="BS60" s="400"/>
      <c r="BT60" s="400"/>
      <c r="BU60" s="400"/>
      <c r="BV60" s="400"/>
      <c r="BW60" s="400"/>
      <c r="BX60" s="400"/>
      <c r="CA60" s="487" t="str">
        <f t="shared" si="39"/>
        <v>M</v>
      </c>
      <c r="CB60" s="487" t="str">
        <f t="shared" si="40"/>
        <v>M</v>
      </c>
      <c r="CC60" s="487" t="str">
        <f t="shared" si="41"/>
        <v>M</v>
      </c>
      <c r="CD60" s="487" t="str">
        <f t="shared" si="42"/>
        <v>M</v>
      </c>
      <c r="CE60" s="487" t="str">
        <f t="shared" si="43"/>
        <v>M</v>
      </c>
      <c r="CF60" s="487">
        <f t="shared" si="44"/>
        <v>0</v>
      </c>
      <c r="CG60" s="446"/>
      <c r="CH60" s="446"/>
      <c r="CI60" s="448"/>
    </row>
    <row r="61" spans="1:87" ht="17.25" customHeight="1">
      <c r="A61" s="512" t="s">
        <v>100</v>
      </c>
      <c r="B61" s="539">
        <f t="shared" si="46"/>
        <v>20</v>
      </c>
      <c r="C61" s="140">
        <f t="shared" si="47"/>
        <v>20</v>
      </c>
      <c r="D61" s="139"/>
      <c r="E61" s="115"/>
      <c r="F61" s="116"/>
      <c r="G61" s="117"/>
      <c r="H61" s="115"/>
      <c r="I61" s="116"/>
      <c r="J61" s="117"/>
      <c r="K61" s="115"/>
      <c r="L61" s="116"/>
      <c r="M61" s="117"/>
      <c r="N61" s="115"/>
      <c r="O61" s="116"/>
      <c r="P61" s="117"/>
      <c r="Q61" s="115"/>
      <c r="R61" s="116"/>
      <c r="S61" s="230"/>
      <c r="T61" s="379" t="str">
        <f t="shared" si="45"/>
        <v>M</v>
      </c>
      <c r="U61" s="334" t="str">
        <f t="shared" si="37"/>
        <v>M</v>
      </c>
      <c r="V61" s="224"/>
      <c r="W61" s="335"/>
      <c r="X61" s="438">
        <f t="shared" si="38"/>
        <v>0</v>
      </c>
      <c r="Y61" s="451"/>
      <c r="Z61" s="451"/>
      <c r="AA61" s="451"/>
      <c r="AB61" s="451"/>
      <c r="AC61" s="451"/>
      <c r="AD61" s="451"/>
      <c r="AE61" s="451"/>
      <c r="AF61" s="451"/>
      <c r="AG61" s="451"/>
      <c r="AH61" s="451"/>
      <c r="AI61" s="451"/>
      <c r="AJ61" s="451"/>
      <c r="AK61" s="451"/>
      <c r="AL61" s="451"/>
      <c r="AM61" s="451"/>
      <c r="AN61" s="451"/>
      <c r="AO61" s="451"/>
      <c r="AP61" s="451"/>
      <c r="AQ61" s="451"/>
      <c r="AR61" s="451"/>
      <c r="AS61" s="493"/>
      <c r="BD61" s="456"/>
      <c r="BE61" s="456"/>
      <c r="BF61" s="456"/>
      <c r="BG61" s="456"/>
      <c r="BH61" s="456"/>
      <c r="BI61" s="456"/>
      <c r="BJ61" s="400"/>
      <c r="BQ61" s="399"/>
      <c r="BR61" s="400"/>
      <c r="BS61" s="400"/>
      <c r="BT61" s="400"/>
      <c r="BU61" s="400"/>
      <c r="BV61" s="400"/>
      <c r="BW61" s="400"/>
      <c r="BX61" s="400"/>
      <c r="CA61" s="487" t="str">
        <f t="shared" si="39"/>
        <v>M</v>
      </c>
      <c r="CB61" s="487" t="str">
        <f t="shared" si="40"/>
        <v>M</v>
      </c>
      <c r="CC61" s="487" t="str">
        <f t="shared" si="41"/>
        <v>M</v>
      </c>
      <c r="CD61" s="487" t="str">
        <f t="shared" si="42"/>
        <v>M</v>
      </c>
      <c r="CE61" s="487" t="str">
        <f t="shared" si="43"/>
        <v>M</v>
      </c>
      <c r="CF61" s="487">
        <f t="shared" si="44"/>
        <v>0</v>
      </c>
      <c r="CG61" s="446"/>
      <c r="CH61" s="446"/>
      <c r="CI61" s="448"/>
    </row>
    <row r="62" spans="1:87" ht="17.25" customHeight="1">
      <c r="A62" s="512" t="s">
        <v>101</v>
      </c>
      <c r="B62" s="539">
        <f t="shared" si="46"/>
        <v>21</v>
      </c>
      <c r="C62" s="140">
        <f t="shared" si="47"/>
        <v>21</v>
      </c>
      <c r="D62" s="139"/>
      <c r="E62" s="115"/>
      <c r="F62" s="116"/>
      <c r="G62" s="117"/>
      <c r="H62" s="115"/>
      <c r="I62" s="116"/>
      <c r="J62" s="117"/>
      <c r="K62" s="115"/>
      <c r="L62" s="116"/>
      <c r="M62" s="117"/>
      <c r="N62" s="115"/>
      <c r="O62" s="116"/>
      <c r="P62" s="117"/>
      <c r="Q62" s="115"/>
      <c r="R62" s="116"/>
      <c r="S62" s="230"/>
      <c r="T62" s="379" t="str">
        <f t="shared" si="45"/>
        <v>M</v>
      </c>
      <c r="U62" s="334" t="str">
        <f t="shared" si="37"/>
        <v>M</v>
      </c>
      <c r="V62" s="224"/>
      <c r="W62" s="335"/>
      <c r="X62" s="438">
        <f t="shared" si="38"/>
        <v>0</v>
      </c>
      <c r="Y62" s="451"/>
      <c r="Z62" s="451"/>
      <c r="AA62" s="451"/>
      <c r="AB62" s="451"/>
      <c r="AC62" s="451"/>
      <c r="AD62" s="451"/>
      <c r="AE62" s="451"/>
      <c r="AF62" s="451"/>
      <c r="AG62" s="451"/>
      <c r="AH62" s="451"/>
      <c r="AI62" s="451"/>
      <c r="AJ62" s="451"/>
      <c r="AK62" s="451"/>
      <c r="AL62" s="451"/>
      <c r="AM62" s="451"/>
      <c r="AN62" s="451"/>
      <c r="AO62" s="451"/>
      <c r="AP62" s="451"/>
      <c r="AQ62" s="451"/>
      <c r="AR62" s="451"/>
      <c r="AS62" s="493"/>
      <c r="BD62" s="456"/>
      <c r="BE62" s="456"/>
      <c r="BF62" s="456"/>
      <c r="BG62" s="456"/>
      <c r="BH62" s="456"/>
      <c r="BI62" s="456"/>
      <c r="BJ62" s="400"/>
      <c r="BQ62" s="399"/>
      <c r="BR62" s="400"/>
      <c r="BS62" s="400"/>
      <c r="BT62" s="400"/>
      <c r="BU62" s="400"/>
      <c r="BV62" s="400"/>
      <c r="BW62" s="400"/>
      <c r="BX62" s="400"/>
      <c r="CA62" s="487" t="str">
        <f t="shared" si="39"/>
        <v>M</v>
      </c>
      <c r="CB62" s="487" t="str">
        <f t="shared" si="40"/>
        <v>M</v>
      </c>
      <c r="CC62" s="487" t="str">
        <f t="shared" si="41"/>
        <v>M</v>
      </c>
      <c r="CD62" s="487" t="str">
        <f t="shared" si="42"/>
        <v>M</v>
      </c>
      <c r="CE62" s="487" t="str">
        <f t="shared" si="43"/>
        <v>M</v>
      </c>
      <c r="CF62" s="487">
        <f t="shared" si="44"/>
        <v>0</v>
      </c>
      <c r="CG62" s="446"/>
      <c r="CH62" s="446"/>
      <c r="CI62" s="448"/>
    </row>
    <row r="63" spans="1:87" ht="17.25" customHeight="1">
      <c r="A63" s="512" t="s">
        <v>102</v>
      </c>
      <c r="B63" s="539">
        <f t="shared" si="46"/>
        <v>22</v>
      </c>
      <c r="C63" s="140">
        <f t="shared" si="47"/>
        <v>22</v>
      </c>
      <c r="D63" s="139"/>
      <c r="E63" s="115"/>
      <c r="F63" s="116"/>
      <c r="G63" s="117"/>
      <c r="H63" s="115"/>
      <c r="I63" s="116"/>
      <c r="J63" s="117"/>
      <c r="K63" s="115"/>
      <c r="L63" s="116"/>
      <c r="M63" s="117"/>
      <c r="N63" s="115"/>
      <c r="O63" s="116"/>
      <c r="P63" s="117"/>
      <c r="Q63" s="115"/>
      <c r="R63" s="116"/>
      <c r="S63" s="230"/>
      <c r="T63" s="379" t="str">
        <f t="shared" si="45"/>
        <v>M</v>
      </c>
      <c r="U63" s="334" t="str">
        <f t="shared" si="37"/>
        <v>M</v>
      </c>
      <c r="V63" s="224"/>
      <c r="W63" s="335"/>
      <c r="X63" s="438">
        <f t="shared" si="38"/>
        <v>0</v>
      </c>
      <c r="Y63" s="451"/>
      <c r="Z63" s="451"/>
      <c r="AA63" s="451"/>
      <c r="AB63" s="451"/>
      <c r="AC63" s="451"/>
      <c r="AD63" s="451"/>
      <c r="AE63" s="451"/>
      <c r="AF63" s="451"/>
      <c r="AG63" s="451"/>
      <c r="AH63" s="451"/>
      <c r="AI63" s="451"/>
      <c r="AJ63" s="451"/>
      <c r="AK63" s="451"/>
      <c r="AL63" s="451"/>
      <c r="AM63" s="451"/>
      <c r="AN63" s="451"/>
      <c r="AO63" s="451"/>
      <c r="AP63" s="451"/>
      <c r="AQ63" s="451"/>
      <c r="AR63" s="451"/>
      <c r="AS63" s="493"/>
      <c r="BD63" s="456"/>
      <c r="BE63" s="456"/>
      <c r="BF63" s="456"/>
      <c r="BG63" s="456"/>
      <c r="BH63" s="456"/>
      <c r="BI63" s="456"/>
      <c r="BJ63" s="400"/>
      <c r="BQ63" s="399"/>
      <c r="BR63" s="400"/>
      <c r="BS63" s="400"/>
      <c r="BT63" s="400"/>
      <c r="BU63" s="400"/>
      <c r="BV63" s="400"/>
      <c r="BW63" s="400"/>
      <c r="BX63" s="400"/>
      <c r="CA63" s="487" t="str">
        <f t="shared" si="39"/>
        <v>M</v>
      </c>
      <c r="CB63" s="487" t="str">
        <f t="shared" si="40"/>
        <v>M</v>
      </c>
      <c r="CC63" s="487" t="str">
        <f t="shared" si="41"/>
        <v>M</v>
      </c>
      <c r="CD63" s="487" t="str">
        <f t="shared" si="42"/>
        <v>M</v>
      </c>
      <c r="CE63" s="487" t="str">
        <f t="shared" si="43"/>
        <v>M</v>
      </c>
      <c r="CF63" s="487">
        <f t="shared" si="44"/>
        <v>0</v>
      </c>
      <c r="CG63" s="446"/>
      <c r="CH63" s="446"/>
      <c r="CI63" s="448"/>
    </row>
    <row r="64" spans="1:87" ht="17.25" customHeight="1">
      <c r="A64" s="512" t="s">
        <v>103</v>
      </c>
      <c r="B64" s="539">
        <f t="shared" si="46"/>
        <v>23</v>
      </c>
      <c r="C64" s="140">
        <f t="shared" si="47"/>
        <v>23</v>
      </c>
      <c r="D64" s="139"/>
      <c r="E64" s="115"/>
      <c r="F64" s="116"/>
      <c r="G64" s="117"/>
      <c r="H64" s="115"/>
      <c r="I64" s="116"/>
      <c r="J64" s="117"/>
      <c r="K64" s="115"/>
      <c r="L64" s="116"/>
      <c r="M64" s="117"/>
      <c r="N64" s="115"/>
      <c r="O64" s="116"/>
      <c r="P64" s="117"/>
      <c r="Q64" s="115"/>
      <c r="R64" s="116"/>
      <c r="S64" s="230"/>
      <c r="T64" s="379" t="str">
        <f t="shared" si="45"/>
        <v>M</v>
      </c>
      <c r="U64" s="334" t="str">
        <f t="shared" si="37"/>
        <v>M</v>
      </c>
      <c r="V64" s="224"/>
      <c r="W64" s="335"/>
      <c r="X64" s="438">
        <f t="shared" si="38"/>
        <v>0</v>
      </c>
      <c r="Y64" s="451"/>
      <c r="Z64" s="451"/>
      <c r="AA64" s="451"/>
      <c r="AB64" s="451"/>
      <c r="AC64" s="451"/>
      <c r="AD64" s="451"/>
      <c r="AE64" s="451"/>
      <c r="AF64" s="451"/>
      <c r="AG64" s="451"/>
      <c r="AH64" s="451"/>
      <c r="AI64" s="451"/>
      <c r="AJ64" s="451"/>
      <c r="AK64" s="451"/>
      <c r="AL64" s="451"/>
      <c r="AM64" s="451"/>
      <c r="AN64" s="451"/>
      <c r="AO64" s="451"/>
      <c r="AP64" s="451"/>
      <c r="AQ64" s="451"/>
      <c r="AR64" s="451"/>
      <c r="AS64" s="493"/>
      <c r="BD64" s="456"/>
      <c r="BE64" s="456"/>
      <c r="BF64" s="456"/>
      <c r="BG64" s="456"/>
      <c r="BH64" s="456"/>
      <c r="BI64" s="456"/>
      <c r="BJ64" s="400"/>
      <c r="BQ64" s="399"/>
      <c r="BR64" s="400"/>
      <c r="BS64" s="400"/>
      <c r="BT64" s="400"/>
      <c r="BU64" s="400"/>
      <c r="BV64" s="400"/>
      <c r="BW64" s="400"/>
      <c r="BX64" s="400"/>
      <c r="CA64" s="487" t="str">
        <f t="shared" si="39"/>
        <v>M</v>
      </c>
      <c r="CB64" s="487" t="str">
        <f t="shared" si="40"/>
        <v>M</v>
      </c>
      <c r="CC64" s="487" t="str">
        <f t="shared" si="41"/>
        <v>M</v>
      </c>
      <c r="CD64" s="487" t="str">
        <f t="shared" si="42"/>
        <v>M</v>
      </c>
      <c r="CE64" s="487" t="str">
        <f t="shared" si="43"/>
        <v>M</v>
      </c>
      <c r="CF64" s="487">
        <f t="shared" si="44"/>
        <v>0</v>
      </c>
      <c r="CG64" s="446"/>
      <c r="CH64" s="446"/>
      <c r="CI64" s="448"/>
    </row>
    <row r="65" spans="1:87" ht="17.25" customHeight="1">
      <c r="A65" s="512" t="s">
        <v>104</v>
      </c>
      <c r="B65" s="539">
        <f t="shared" si="46"/>
        <v>24</v>
      </c>
      <c r="C65" s="140">
        <f t="shared" si="47"/>
        <v>24</v>
      </c>
      <c r="D65" s="139"/>
      <c r="E65" s="115"/>
      <c r="F65" s="116"/>
      <c r="G65" s="117"/>
      <c r="H65" s="115"/>
      <c r="I65" s="116"/>
      <c r="J65" s="117"/>
      <c r="K65" s="115"/>
      <c r="L65" s="116"/>
      <c r="M65" s="117"/>
      <c r="N65" s="115"/>
      <c r="O65" s="116"/>
      <c r="P65" s="117"/>
      <c r="Q65" s="115"/>
      <c r="R65" s="116"/>
      <c r="S65" s="230"/>
      <c r="T65" s="379" t="str">
        <f t="shared" si="45"/>
        <v>M</v>
      </c>
      <c r="U65" s="334" t="str">
        <f t="shared" si="37"/>
        <v>M</v>
      </c>
      <c r="V65" s="224"/>
      <c r="W65" s="335"/>
      <c r="X65" s="438">
        <f t="shared" si="38"/>
        <v>0</v>
      </c>
      <c r="Y65" s="451"/>
      <c r="Z65" s="451"/>
      <c r="AA65" s="451"/>
      <c r="AB65" s="451"/>
      <c r="AC65" s="451"/>
      <c r="AD65" s="451"/>
      <c r="AE65" s="451"/>
      <c r="AF65" s="451"/>
      <c r="AG65" s="451"/>
      <c r="AH65" s="451"/>
      <c r="AI65" s="451"/>
      <c r="AJ65" s="451"/>
      <c r="AK65" s="451"/>
      <c r="AL65" s="451"/>
      <c r="AM65" s="451"/>
      <c r="AN65" s="451"/>
      <c r="AO65" s="451"/>
      <c r="AP65" s="451"/>
      <c r="AQ65" s="451"/>
      <c r="AR65" s="451"/>
      <c r="AS65" s="493"/>
      <c r="BD65" s="456"/>
      <c r="BE65" s="456"/>
      <c r="BF65" s="456"/>
      <c r="BG65" s="456"/>
      <c r="BH65" s="456"/>
      <c r="BI65" s="456"/>
      <c r="BJ65" s="400"/>
      <c r="BQ65" s="399"/>
      <c r="BR65" s="400"/>
      <c r="BS65" s="400"/>
      <c r="BT65" s="400"/>
      <c r="BU65" s="400"/>
      <c r="BV65" s="400"/>
      <c r="BW65" s="400"/>
      <c r="BX65" s="400"/>
      <c r="CA65" s="487" t="str">
        <f t="shared" si="39"/>
        <v>M</v>
      </c>
      <c r="CB65" s="487" t="str">
        <f t="shared" si="40"/>
        <v>M</v>
      </c>
      <c r="CC65" s="487" t="str">
        <f t="shared" si="41"/>
        <v>M</v>
      </c>
      <c r="CD65" s="487" t="str">
        <f t="shared" si="42"/>
        <v>M</v>
      </c>
      <c r="CE65" s="487" t="str">
        <f t="shared" si="43"/>
        <v>M</v>
      </c>
      <c r="CF65" s="487">
        <f t="shared" si="44"/>
        <v>0</v>
      </c>
      <c r="CG65" s="446"/>
      <c r="CH65" s="446"/>
      <c r="CI65" s="448"/>
    </row>
    <row r="66" spans="1:87" ht="17.25" customHeight="1">
      <c r="A66" s="512" t="s">
        <v>105</v>
      </c>
      <c r="B66" s="539">
        <f t="shared" si="46"/>
        <v>25</v>
      </c>
      <c r="C66" s="140">
        <f t="shared" si="47"/>
        <v>25</v>
      </c>
      <c r="D66" s="139"/>
      <c r="E66" s="115"/>
      <c r="F66" s="116"/>
      <c r="G66" s="117"/>
      <c r="H66" s="115"/>
      <c r="I66" s="116"/>
      <c r="J66" s="117"/>
      <c r="K66" s="115"/>
      <c r="L66" s="116"/>
      <c r="M66" s="117"/>
      <c r="N66" s="115"/>
      <c r="O66" s="116"/>
      <c r="P66" s="117"/>
      <c r="Q66" s="115"/>
      <c r="R66" s="116"/>
      <c r="S66" s="230"/>
      <c r="T66" s="379" t="str">
        <f t="shared" si="45"/>
        <v>M</v>
      </c>
      <c r="U66" s="334" t="str">
        <f t="shared" si="37"/>
        <v>M</v>
      </c>
      <c r="V66" s="224"/>
      <c r="W66" s="335"/>
      <c r="X66" s="438">
        <f t="shared" si="38"/>
        <v>0</v>
      </c>
      <c r="Y66" s="451"/>
      <c r="Z66" s="451"/>
      <c r="AA66" s="451"/>
      <c r="AB66" s="451"/>
      <c r="AC66" s="451"/>
      <c r="AD66" s="451"/>
      <c r="AE66" s="451"/>
      <c r="AF66" s="451"/>
      <c r="AG66" s="451"/>
      <c r="AH66" s="451"/>
      <c r="AI66" s="451"/>
      <c r="AJ66" s="451"/>
      <c r="AK66" s="451"/>
      <c r="AL66" s="451"/>
      <c r="AM66" s="451"/>
      <c r="AN66" s="451"/>
      <c r="AO66" s="451"/>
      <c r="AP66" s="451"/>
      <c r="AQ66" s="451"/>
      <c r="AR66" s="451"/>
      <c r="AS66" s="493"/>
      <c r="BD66" s="456"/>
      <c r="BE66" s="456"/>
      <c r="BF66" s="456"/>
      <c r="BG66" s="456"/>
      <c r="BH66" s="456"/>
      <c r="BI66" s="456"/>
      <c r="BJ66" s="400"/>
      <c r="BQ66" s="399"/>
      <c r="BR66" s="400"/>
      <c r="BS66" s="400"/>
      <c r="BT66" s="400"/>
      <c r="BU66" s="400"/>
      <c r="BV66" s="400"/>
      <c r="BW66" s="400"/>
      <c r="BX66" s="400"/>
      <c r="CA66" s="487" t="str">
        <f t="shared" si="39"/>
        <v>M</v>
      </c>
      <c r="CB66" s="487" t="str">
        <f t="shared" si="40"/>
        <v>M</v>
      </c>
      <c r="CC66" s="487" t="str">
        <f t="shared" si="41"/>
        <v>M</v>
      </c>
      <c r="CD66" s="487" t="str">
        <f t="shared" si="42"/>
        <v>M</v>
      </c>
      <c r="CE66" s="487" t="str">
        <f t="shared" si="43"/>
        <v>M</v>
      </c>
      <c r="CF66" s="487">
        <f t="shared" si="44"/>
        <v>0</v>
      </c>
      <c r="CG66" s="446"/>
      <c r="CH66" s="446"/>
      <c r="CI66" s="448"/>
    </row>
    <row r="67" spans="1:87" ht="17.25" customHeight="1">
      <c r="A67" s="512" t="s">
        <v>106</v>
      </c>
      <c r="B67" s="539">
        <f t="shared" si="46"/>
        <v>26</v>
      </c>
      <c r="C67" s="140">
        <f t="shared" si="47"/>
        <v>26</v>
      </c>
      <c r="D67" s="139"/>
      <c r="E67" s="115"/>
      <c r="F67" s="116"/>
      <c r="G67" s="117"/>
      <c r="H67" s="115"/>
      <c r="I67" s="116"/>
      <c r="J67" s="117"/>
      <c r="K67" s="115"/>
      <c r="L67" s="116"/>
      <c r="M67" s="117"/>
      <c r="N67" s="115"/>
      <c r="O67" s="116"/>
      <c r="P67" s="117"/>
      <c r="Q67" s="115"/>
      <c r="R67" s="116"/>
      <c r="S67" s="230"/>
      <c r="T67" s="379" t="str">
        <f t="shared" si="45"/>
        <v>M</v>
      </c>
      <c r="U67" s="334" t="str">
        <f t="shared" si="37"/>
        <v>M</v>
      </c>
      <c r="V67" s="224"/>
      <c r="W67" s="335"/>
      <c r="X67" s="438">
        <f t="shared" si="38"/>
        <v>0</v>
      </c>
      <c r="Y67" s="451"/>
      <c r="Z67" s="451"/>
      <c r="AA67" s="451"/>
      <c r="AB67" s="451"/>
      <c r="AC67" s="451"/>
      <c r="AD67" s="451"/>
      <c r="AE67" s="451"/>
      <c r="AF67" s="451"/>
      <c r="AG67" s="451"/>
      <c r="AH67" s="451"/>
      <c r="AI67" s="451"/>
      <c r="AJ67" s="451"/>
      <c r="AK67" s="451"/>
      <c r="AL67" s="451"/>
      <c r="AM67" s="451"/>
      <c r="AN67" s="451"/>
      <c r="AO67" s="451"/>
      <c r="AP67" s="451"/>
      <c r="AQ67" s="451"/>
      <c r="AR67" s="451"/>
      <c r="AS67" s="493"/>
      <c r="BD67" s="456"/>
      <c r="BE67" s="456"/>
      <c r="BF67" s="456"/>
      <c r="BG67" s="456"/>
      <c r="BH67" s="456"/>
      <c r="BI67" s="456"/>
      <c r="BJ67" s="400"/>
      <c r="BQ67" s="399"/>
      <c r="BR67" s="400"/>
      <c r="BS67" s="400"/>
      <c r="BT67" s="400"/>
      <c r="BU67" s="400"/>
      <c r="BV67" s="400"/>
      <c r="BW67" s="400"/>
      <c r="BX67" s="400"/>
      <c r="CA67" s="487" t="str">
        <f t="shared" si="39"/>
        <v>M</v>
      </c>
      <c r="CB67" s="487" t="str">
        <f t="shared" si="40"/>
        <v>M</v>
      </c>
      <c r="CC67" s="487" t="str">
        <f t="shared" si="41"/>
        <v>M</v>
      </c>
      <c r="CD67" s="487" t="str">
        <f t="shared" si="42"/>
        <v>M</v>
      </c>
      <c r="CE67" s="487" t="str">
        <f t="shared" si="43"/>
        <v>M</v>
      </c>
      <c r="CF67" s="487">
        <f t="shared" si="44"/>
        <v>0</v>
      </c>
      <c r="CG67" s="446"/>
      <c r="CH67" s="446"/>
      <c r="CI67" s="448"/>
    </row>
    <row r="68" spans="1:87" ht="17.25" customHeight="1">
      <c r="A68" s="512" t="s">
        <v>107</v>
      </c>
      <c r="B68" s="539">
        <f t="shared" si="46"/>
        <v>27</v>
      </c>
      <c r="C68" s="140">
        <f t="shared" si="47"/>
        <v>27</v>
      </c>
      <c r="D68" s="139"/>
      <c r="E68" s="115"/>
      <c r="F68" s="116"/>
      <c r="G68" s="117"/>
      <c r="H68" s="115"/>
      <c r="I68" s="116"/>
      <c r="J68" s="117"/>
      <c r="K68" s="115"/>
      <c r="L68" s="116"/>
      <c r="M68" s="117"/>
      <c r="N68" s="115"/>
      <c r="O68" s="116"/>
      <c r="P68" s="117"/>
      <c r="Q68" s="115"/>
      <c r="R68" s="116"/>
      <c r="S68" s="230"/>
      <c r="T68" s="379" t="str">
        <f t="shared" si="45"/>
        <v>M</v>
      </c>
      <c r="U68" s="334" t="str">
        <f t="shared" si="37"/>
        <v>M</v>
      </c>
      <c r="V68" s="224"/>
      <c r="W68" s="335"/>
      <c r="X68" s="438">
        <f t="shared" si="38"/>
        <v>0</v>
      </c>
      <c r="Y68" s="451"/>
      <c r="Z68" s="451"/>
      <c r="AA68" s="451"/>
      <c r="AB68" s="451"/>
      <c r="AC68" s="451"/>
      <c r="AD68" s="451"/>
      <c r="AE68" s="451"/>
      <c r="AF68" s="451"/>
      <c r="AG68" s="451"/>
      <c r="AH68" s="451"/>
      <c r="AI68" s="451"/>
      <c r="AJ68" s="451"/>
      <c r="AK68" s="451"/>
      <c r="AL68" s="451"/>
      <c r="AM68" s="451"/>
      <c r="AN68" s="451"/>
      <c r="AO68" s="451"/>
      <c r="AP68" s="451"/>
      <c r="AQ68" s="451"/>
      <c r="AR68" s="451"/>
      <c r="AS68" s="493"/>
      <c r="BD68" s="456"/>
      <c r="BE68" s="456"/>
      <c r="BF68" s="456"/>
      <c r="BG68" s="456"/>
      <c r="BH68" s="456"/>
      <c r="BI68" s="456"/>
      <c r="BJ68" s="400"/>
      <c r="BQ68" s="399"/>
      <c r="BR68" s="400"/>
      <c r="BS68" s="400"/>
      <c r="BT68" s="400"/>
      <c r="BU68" s="400"/>
      <c r="BV68" s="400"/>
      <c r="BW68" s="400"/>
      <c r="BX68" s="400"/>
      <c r="CA68" s="487" t="str">
        <f t="shared" si="39"/>
        <v>M</v>
      </c>
      <c r="CB68" s="487" t="str">
        <f t="shared" si="40"/>
        <v>M</v>
      </c>
      <c r="CC68" s="487" t="str">
        <f t="shared" si="41"/>
        <v>M</v>
      </c>
      <c r="CD68" s="487" t="str">
        <f t="shared" si="42"/>
        <v>M</v>
      </c>
      <c r="CE68" s="487" t="str">
        <f t="shared" si="43"/>
        <v>M</v>
      </c>
      <c r="CF68" s="487">
        <f t="shared" si="44"/>
        <v>0</v>
      </c>
      <c r="CG68" s="446"/>
      <c r="CH68" s="446"/>
      <c r="CI68" s="448"/>
    </row>
    <row r="69" spans="1:87" ht="17.25" customHeight="1">
      <c r="A69" s="512" t="s">
        <v>108</v>
      </c>
      <c r="B69" s="539">
        <f t="shared" si="46"/>
        <v>28</v>
      </c>
      <c r="C69" s="140">
        <f t="shared" si="47"/>
        <v>28</v>
      </c>
      <c r="D69" s="139"/>
      <c r="E69" s="115"/>
      <c r="F69" s="116"/>
      <c r="G69" s="117"/>
      <c r="H69" s="115"/>
      <c r="I69" s="116"/>
      <c r="J69" s="117"/>
      <c r="K69" s="115"/>
      <c r="L69" s="116"/>
      <c r="M69" s="117"/>
      <c r="N69" s="115"/>
      <c r="O69" s="116"/>
      <c r="P69" s="117"/>
      <c r="Q69" s="115"/>
      <c r="R69" s="116"/>
      <c r="S69" s="230"/>
      <c r="T69" s="379" t="str">
        <f t="shared" si="45"/>
        <v>M</v>
      </c>
      <c r="U69" s="334" t="str">
        <f t="shared" si="37"/>
        <v>M</v>
      </c>
      <c r="V69" s="224"/>
      <c r="W69" s="335"/>
      <c r="X69" s="438">
        <f t="shared" si="38"/>
        <v>0</v>
      </c>
      <c r="Y69" s="451"/>
      <c r="Z69" s="451"/>
      <c r="AA69" s="451"/>
      <c r="AB69" s="451"/>
      <c r="AC69" s="451"/>
      <c r="AD69" s="451"/>
      <c r="AE69" s="451"/>
      <c r="AF69" s="451"/>
      <c r="AG69" s="451"/>
      <c r="AH69" s="451"/>
      <c r="AI69" s="451"/>
      <c r="AJ69" s="451"/>
      <c r="AK69" s="451"/>
      <c r="AL69" s="451"/>
      <c r="AM69" s="451"/>
      <c r="AN69" s="451"/>
      <c r="AO69" s="451"/>
      <c r="AP69" s="451"/>
      <c r="AQ69" s="451"/>
      <c r="AR69" s="451"/>
      <c r="AS69" s="493"/>
      <c r="BD69" s="456"/>
      <c r="BE69" s="456"/>
      <c r="BF69" s="456"/>
      <c r="BG69" s="456"/>
      <c r="BH69" s="456"/>
      <c r="BI69" s="456"/>
      <c r="BJ69" s="400"/>
      <c r="BQ69" s="399"/>
      <c r="BR69" s="400"/>
      <c r="BS69" s="400"/>
      <c r="BT69" s="400"/>
      <c r="BU69" s="400"/>
      <c r="BV69" s="400"/>
      <c r="BW69" s="400"/>
      <c r="BX69" s="400"/>
      <c r="CA69" s="487" t="str">
        <f t="shared" si="39"/>
        <v>M</v>
      </c>
      <c r="CB69" s="487" t="str">
        <f t="shared" si="40"/>
        <v>M</v>
      </c>
      <c r="CC69" s="487" t="str">
        <f t="shared" si="41"/>
        <v>M</v>
      </c>
      <c r="CD69" s="487" t="str">
        <f t="shared" si="42"/>
        <v>M</v>
      </c>
      <c r="CE69" s="487" t="str">
        <f t="shared" si="43"/>
        <v>M</v>
      </c>
      <c r="CF69" s="487">
        <f t="shared" si="44"/>
        <v>0</v>
      </c>
      <c r="CG69" s="446"/>
      <c r="CH69" s="446"/>
      <c r="CI69" s="448"/>
    </row>
    <row r="70" spans="1:87" ht="17.25" customHeight="1">
      <c r="A70" s="512" t="s">
        <v>109</v>
      </c>
      <c r="B70" s="539">
        <f t="shared" si="46"/>
        <v>29</v>
      </c>
      <c r="C70" s="140">
        <f t="shared" si="47"/>
        <v>29</v>
      </c>
      <c r="D70" s="139"/>
      <c r="E70" s="115"/>
      <c r="F70" s="116"/>
      <c r="G70" s="117"/>
      <c r="H70" s="115"/>
      <c r="I70" s="116"/>
      <c r="J70" s="117"/>
      <c r="K70" s="115"/>
      <c r="L70" s="116"/>
      <c r="M70" s="117"/>
      <c r="N70" s="115"/>
      <c r="O70" s="116"/>
      <c r="P70" s="117"/>
      <c r="Q70" s="115"/>
      <c r="R70" s="116"/>
      <c r="S70" s="230"/>
      <c r="T70" s="379" t="str">
        <f t="shared" si="45"/>
        <v>M</v>
      </c>
      <c r="U70" s="334" t="str">
        <f t="shared" si="37"/>
        <v>M</v>
      </c>
      <c r="V70" s="224"/>
      <c r="W70" s="335"/>
      <c r="X70" s="438">
        <f t="shared" si="38"/>
        <v>0</v>
      </c>
      <c r="Y70" s="451"/>
      <c r="Z70" s="451"/>
      <c r="AA70" s="451"/>
      <c r="AB70" s="451"/>
      <c r="AC70" s="451"/>
      <c r="AD70" s="451"/>
      <c r="AE70" s="451"/>
      <c r="AF70" s="451"/>
      <c r="AG70" s="451"/>
      <c r="AH70" s="451"/>
      <c r="AI70" s="451"/>
      <c r="AJ70" s="451"/>
      <c r="AK70" s="451"/>
      <c r="AL70" s="451"/>
      <c r="AM70" s="451"/>
      <c r="AN70" s="451"/>
      <c r="AO70" s="451"/>
      <c r="AP70" s="451"/>
      <c r="AQ70" s="451"/>
      <c r="AR70" s="451"/>
      <c r="AS70" s="493"/>
      <c r="BD70" s="456"/>
      <c r="BE70" s="456"/>
      <c r="BF70" s="456"/>
      <c r="BG70" s="456"/>
      <c r="BH70" s="456"/>
      <c r="BI70" s="456"/>
      <c r="BJ70" s="400"/>
      <c r="BQ70" s="399"/>
      <c r="BR70" s="400"/>
      <c r="BS70" s="400"/>
      <c r="BT70" s="400"/>
      <c r="BU70" s="400"/>
      <c r="BV70" s="400"/>
      <c r="BW70" s="400"/>
      <c r="BX70" s="400"/>
      <c r="CA70" s="487" t="str">
        <f t="shared" si="39"/>
        <v>M</v>
      </c>
      <c r="CB70" s="487" t="str">
        <f t="shared" si="40"/>
        <v>M</v>
      </c>
      <c r="CC70" s="487" t="str">
        <f t="shared" si="41"/>
        <v>M</v>
      </c>
      <c r="CD70" s="487" t="str">
        <f t="shared" si="42"/>
        <v>M</v>
      </c>
      <c r="CE70" s="487" t="str">
        <f t="shared" si="43"/>
        <v>M</v>
      </c>
      <c r="CF70" s="487">
        <f t="shared" si="44"/>
        <v>0</v>
      </c>
      <c r="CG70" s="446"/>
      <c r="CH70" s="446"/>
      <c r="CI70" s="448"/>
    </row>
    <row r="71" spans="1:87" ht="17.25" customHeight="1">
      <c r="A71" s="512" t="s">
        <v>110</v>
      </c>
      <c r="B71" s="539">
        <f t="shared" si="46"/>
        <v>30</v>
      </c>
      <c r="C71" s="140">
        <f t="shared" si="47"/>
        <v>30</v>
      </c>
      <c r="D71" s="139"/>
      <c r="E71" s="115"/>
      <c r="F71" s="116"/>
      <c r="G71" s="117"/>
      <c r="H71" s="115"/>
      <c r="I71" s="116"/>
      <c r="J71" s="117"/>
      <c r="K71" s="115"/>
      <c r="L71" s="116"/>
      <c r="M71" s="117"/>
      <c r="N71" s="115"/>
      <c r="O71" s="116"/>
      <c r="P71" s="117"/>
      <c r="Q71" s="115"/>
      <c r="R71" s="116"/>
      <c r="S71" s="230"/>
      <c r="T71" s="379" t="str">
        <f t="shared" si="45"/>
        <v>M</v>
      </c>
      <c r="U71" s="334" t="str">
        <f t="shared" si="37"/>
        <v>M</v>
      </c>
      <c r="V71" s="224"/>
      <c r="W71" s="335"/>
      <c r="X71" s="438">
        <f t="shared" si="38"/>
        <v>0</v>
      </c>
      <c r="Y71" s="451"/>
      <c r="Z71" s="451"/>
      <c r="AA71" s="451"/>
      <c r="AB71" s="493"/>
      <c r="AC71" s="489"/>
      <c r="AD71" s="540"/>
      <c r="AE71" s="451"/>
      <c r="AF71" s="451"/>
      <c r="AG71" s="451"/>
      <c r="AH71" s="451"/>
      <c r="AI71" s="451"/>
      <c r="AJ71" s="451"/>
      <c r="AK71" s="451"/>
      <c r="AL71" s="451"/>
      <c r="AM71" s="451"/>
      <c r="AN71" s="451"/>
      <c r="AO71" s="451"/>
      <c r="AP71" s="451"/>
      <c r="AQ71" s="451"/>
      <c r="AR71" s="451"/>
      <c r="AS71" s="493"/>
      <c r="BD71" s="456"/>
      <c r="BE71" s="456"/>
      <c r="BF71" s="456"/>
      <c r="BG71" s="456"/>
      <c r="BH71" s="456"/>
      <c r="BI71" s="456"/>
      <c r="BJ71" s="400"/>
      <c r="BQ71" s="399"/>
      <c r="BR71" s="400"/>
      <c r="BS71" s="400"/>
      <c r="BT71" s="400"/>
      <c r="BU71" s="400"/>
      <c r="BV71" s="400"/>
      <c r="BW71" s="400"/>
      <c r="BX71" s="400"/>
      <c r="CA71" s="487" t="str">
        <f t="shared" si="39"/>
        <v>M</v>
      </c>
      <c r="CB71" s="487" t="str">
        <f t="shared" si="40"/>
        <v>M</v>
      </c>
      <c r="CC71" s="487" t="str">
        <f t="shared" si="41"/>
        <v>M</v>
      </c>
      <c r="CD71" s="487" t="str">
        <f t="shared" si="42"/>
        <v>M</v>
      </c>
      <c r="CE71" s="487" t="str">
        <f t="shared" si="43"/>
        <v>M</v>
      </c>
      <c r="CF71" s="487">
        <f t="shared" si="44"/>
        <v>0</v>
      </c>
      <c r="CG71" s="446"/>
      <c r="CH71" s="446"/>
      <c r="CI71" s="448"/>
    </row>
    <row r="72" spans="1:87" ht="17.25" customHeight="1">
      <c r="A72" s="512" t="s">
        <v>111</v>
      </c>
      <c r="B72" s="539">
        <f t="shared" si="46"/>
        <v>31</v>
      </c>
      <c r="C72" s="140">
        <f t="shared" si="47"/>
        <v>31</v>
      </c>
      <c r="D72" s="139"/>
      <c r="E72" s="115"/>
      <c r="F72" s="116"/>
      <c r="G72" s="117"/>
      <c r="H72" s="115"/>
      <c r="I72" s="116"/>
      <c r="J72" s="117"/>
      <c r="K72" s="115"/>
      <c r="L72" s="116"/>
      <c r="M72" s="117"/>
      <c r="N72" s="115"/>
      <c r="O72" s="116"/>
      <c r="P72" s="117"/>
      <c r="Q72" s="115"/>
      <c r="R72" s="116"/>
      <c r="S72" s="230"/>
      <c r="T72" s="379" t="str">
        <f t="shared" si="45"/>
        <v>M</v>
      </c>
      <c r="U72" s="334" t="str">
        <f t="shared" si="37"/>
        <v>M</v>
      </c>
      <c r="V72" s="224"/>
      <c r="W72" s="335"/>
      <c r="X72" s="438">
        <f t="shared" si="38"/>
        <v>0</v>
      </c>
      <c r="Y72" s="451"/>
      <c r="Z72" s="451"/>
      <c r="AA72" s="451"/>
      <c r="AB72" s="493"/>
      <c r="AC72" s="489"/>
      <c r="AD72" s="540"/>
      <c r="AE72" s="451"/>
      <c r="AF72" s="451"/>
      <c r="AG72" s="451"/>
      <c r="AH72" s="451"/>
      <c r="AI72" s="451"/>
      <c r="AJ72" s="451"/>
      <c r="AK72" s="451"/>
      <c r="AL72" s="451"/>
      <c r="AM72" s="451"/>
      <c r="AN72" s="451"/>
      <c r="AO72" s="451"/>
      <c r="AP72" s="451"/>
      <c r="AQ72" s="451"/>
      <c r="AR72" s="451"/>
      <c r="AS72" s="493"/>
      <c r="BD72" s="456"/>
      <c r="BE72" s="456"/>
      <c r="BF72" s="456"/>
      <c r="BG72" s="456"/>
      <c r="BH72" s="456"/>
      <c r="BI72" s="456"/>
      <c r="BJ72" s="400"/>
      <c r="BQ72" s="399"/>
      <c r="BR72" s="400"/>
      <c r="BS72" s="400"/>
      <c r="BT72" s="400"/>
      <c r="BU72" s="400"/>
      <c r="BV72" s="400"/>
      <c r="BW72" s="400"/>
      <c r="BX72" s="400"/>
      <c r="CA72" s="487" t="str">
        <f t="shared" si="39"/>
        <v>M</v>
      </c>
      <c r="CB72" s="487" t="str">
        <f t="shared" si="40"/>
        <v>M</v>
      </c>
      <c r="CC72" s="487" t="str">
        <f t="shared" si="41"/>
        <v>M</v>
      </c>
      <c r="CD72" s="487" t="str">
        <f t="shared" si="42"/>
        <v>M</v>
      </c>
      <c r="CE72" s="487" t="str">
        <f t="shared" si="43"/>
        <v>M</v>
      </c>
      <c r="CF72" s="487">
        <f t="shared" si="44"/>
        <v>0</v>
      </c>
      <c r="CG72" s="446"/>
      <c r="CH72" s="446"/>
      <c r="CI72" s="448"/>
    </row>
    <row r="73" spans="1:87" ht="17.25" customHeight="1">
      <c r="A73" s="512" t="s">
        <v>112</v>
      </c>
      <c r="B73" s="539">
        <f t="shared" si="46"/>
        <v>32</v>
      </c>
      <c r="C73" s="140">
        <f t="shared" si="47"/>
        <v>32</v>
      </c>
      <c r="D73" s="139"/>
      <c r="E73" s="115"/>
      <c r="F73" s="116"/>
      <c r="G73" s="117"/>
      <c r="H73" s="115"/>
      <c r="I73" s="116"/>
      <c r="J73" s="117"/>
      <c r="K73" s="115"/>
      <c r="L73" s="116"/>
      <c r="M73" s="117"/>
      <c r="N73" s="115"/>
      <c r="O73" s="116"/>
      <c r="P73" s="117"/>
      <c r="Q73" s="115"/>
      <c r="R73" s="116"/>
      <c r="S73" s="230"/>
      <c r="T73" s="379" t="str">
        <f t="shared" si="45"/>
        <v>M</v>
      </c>
      <c r="U73" s="334" t="str">
        <f t="shared" si="37"/>
        <v>M</v>
      </c>
      <c r="V73" s="224"/>
      <c r="W73" s="335"/>
      <c r="X73" s="438">
        <f t="shared" ref="X73:X104" si="48">IF(T73="M",0,IF(T73=0,0,IF(T73&gt;0,1,0)))</f>
        <v>0</v>
      </c>
      <c r="Y73" s="451"/>
      <c r="Z73" s="451"/>
      <c r="AA73" s="451"/>
      <c r="AB73" s="493"/>
      <c r="AC73" s="489"/>
      <c r="AD73" s="540"/>
      <c r="AE73" s="451"/>
      <c r="AF73" s="451"/>
      <c r="AG73" s="451"/>
      <c r="AH73" s="451"/>
      <c r="AI73" s="451"/>
      <c r="AJ73" s="451"/>
      <c r="AK73" s="451"/>
      <c r="AL73" s="451"/>
      <c r="AM73" s="451"/>
      <c r="AN73" s="451"/>
      <c r="AO73" s="451"/>
      <c r="AP73" s="451"/>
      <c r="AQ73" s="451"/>
      <c r="AR73" s="451"/>
      <c r="AS73" s="493"/>
      <c r="BD73" s="456"/>
      <c r="BE73" s="456"/>
      <c r="BF73" s="456"/>
      <c r="BG73" s="456"/>
      <c r="BH73" s="456"/>
      <c r="BI73" s="456"/>
      <c r="BJ73" s="400"/>
      <c r="BQ73" s="399"/>
      <c r="BR73" s="400"/>
      <c r="BS73" s="400"/>
      <c r="BT73" s="400"/>
      <c r="BU73" s="400"/>
      <c r="BV73" s="400"/>
      <c r="BW73" s="400"/>
      <c r="BX73" s="400"/>
      <c r="CA73" s="487" t="str">
        <f t="shared" ref="CA73:CA104" si="49">IF(OR(E73="",F73="",G73=""),"M",1)</f>
        <v>M</v>
      </c>
      <c r="CB73" s="487" t="str">
        <f t="shared" ref="CB73:CB104" si="50">IF(OR(H73="",I73="",J73=""),"M",1)</f>
        <v>M</v>
      </c>
      <c r="CC73" s="487" t="str">
        <f t="shared" ref="CC73:CC104" si="51">IF(OR(K73="",L73="",M73=""),"M",1)</f>
        <v>M</v>
      </c>
      <c r="CD73" s="487" t="str">
        <f t="shared" ref="CD73:CD104" si="52">IF(OR(N73="",O73="",P73=""),"M",1)</f>
        <v>M</v>
      </c>
      <c r="CE73" s="487" t="str">
        <f t="shared" ref="CE73:CE104" si="53">IF(OR(Q73="",R73="",S73=""),"M",1)</f>
        <v>M</v>
      </c>
      <c r="CF73" s="487">
        <f t="shared" ref="CF73:CF104" si="54">IF(AND(CA73="M",CB73="M",CC73="M",CD73="M",CE73="M",D73=""),0,1)</f>
        <v>0</v>
      </c>
      <c r="CG73" s="446"/>
      <c r="CH73" s="446"/>
      <c r="CI73" s="448"/>
    </row>
    <row r="74" spans="1:87" ht="17.25" customHeight="1">
      <c r="A74" s="512" t="s">
        <v>113</v>
      </c>
      <c r="B74" s="539">
        <f t="shared" si="46"/>
        <v>33</v>
      </c>
      <c r="C74" s="140">
        <f t="shared" si="47"/>
        <v>33</v>
      </c>
      <c r="D74" s="139"/>
      <c r="E74" s="115"/>
      <c r="F74" s="116"/>
      <c r="G74" s="117"/>
      <c r="H74" s="115"/>
      <c r="I74" s="116"/>
      <c r="J74" s="117"/>
      <c r="K74" s="115"/>
      <c r="L74" s="116"/>
      <c r="M74" s="117"/>
      <c r="N74" s="115"/>
      <c r="O74" s="116"/>
      <c r="P74" s="117"/>
      <c r="Q74" s="115"/>
      <c r="R74" s="116"/>
      <c r="S74" s="230"/>
      <c r="T74" s="379" t="str">
        <f t="shared" si="45"/>
        <v>M</v>
      </c>
      <c r="U74" s="334" t="str">
        <f t="shared" si="37"/>
        <v>M</v>
      </c>
      <c r="V74" s="224"/>
      <c r="W74" s="335"/>
      <c r="X74" s="438">
        <f t="shared" si="48"/>
        <v>0</v>
      </c>
      <c r="Y74" s="451"/>
      <c r="Z74" s="451"/>
      <c r="AA74" s="451"/>
      <c r="AB74" s="493"/>
      <c r="AC74" s="489"/>
      <c r="AD74" s="540"/>
      <c r="AE74" s="451"/>
      <c r="AF74" s="451"/>
      <c r="AG74" s="451"/>
      <c r="AH74" s="451"/>
      <c r="AI74" s="451"/>
      <c r="AJ74" s="451"/>
      <c r="AK74" s="451"/>
      <c r="AL74" s="451"/>
      <c r="AM74" s="451"/>
      <c r="AN74" s="451"/>
      <c r="AO74" s="451"/>
      <c r="AP74" s="451"/>
      <c r="AQ74" s="451"/>
      <c r="AR74" s="451"/>
      <c r="AS74" s="493"/>
      <c r="BD74" s="456"/>
      <c r="BE74" s="456"/>
      <c r="BF74" s="456"/>
      <c r="BG74" s="456"/>
      <c r="BH74" s="456"/>
      <c r="BI74" s="456"/>
      <c r="BJ74" s="400"/>
      <c r="BQ74" s="399"/>
      <c r="BR74" s="400"/>
      <c r="BS74" s="400"/>
      <c r="BT74" s="400"/>
      <c r="BU74" s="400"/>
      <c r="BV74" s="400"/>
      <c r="BW74" s="400"/>
      <c r="BX74" s="400"/>
      <c r="CA74" s="487" t="str">
        <f t="shared" si="49"/>
        <v>M</v>
      </c>
      <c r="CB74" s="487" t="str">
        <f t="shared" si="50"/>
        <v>M</v>
      </c>
      <c r="CC74" s="487" t="str">
        <f t="shared" si="51"/>
        <v>M</v>
      </c>
      <c r="CD74" s="487" t="str">
        <f t="shared" si="52"/>
        <v>M</v>
      </c>
      <c r="CE74" s="487" t="str">
        <f t="shared" si="53"/>
        <v>M</v>
      </c>
      <c r="CF74" s="487">
        <f t="shared" si="54"/>
        <v>0</v>
      </c>
      <c r="CG74" s="446"/>
      <c r="CH74" s="446"/>
      <c r="CI74" s="448"/>
    </row>
    <row r="75" spans="1:87" ht="17.25" customHeight="1">
      <c r="A75" s="512" t="s">
        <v>114</v>
      </c>
      <c r="B75" s="539">
        <f t="shared" si="46"/>
        <v>34</v>
      </c>
      <c r="C75" s="140">
        <f t="shared" si="47"/>
        <v>34</v>
      </c>
      <c r="D75" s="139"/>
      <c r="E75" s="115"/>
      <c r="F75" s="116"/>
      <c r="G75" s="117"/>
      <c r="H75" s="115"/>
      <c r="I75" s="116"/>
      <c r="J75" s="117"/>
      <c r="K75" s="115"/>
      <c r="L75" s="116"/>
      <c r="M75" s="117"/>
      <c r="N75" s="115"/>
      <c r="O75" s="116"/>
      <c r="P75" s="117"/>
      <c r="Q75" s="115"/>
      <c r="R75" s="116"/>
      <c r="S75" s="230"/>
      <c r="T75" s="379" t="str">
        <f t="shared" si="45"/>
        <v>M</v>
      </c>
      <c r="U75" s="334" t="str">
        <f t="shared" si="37"/>
        <v>M</v>
      </c>
      <c r="V75" s="224"/>
      <c r="W75" s="335"/>
      <c r="X75" s="438">
        <f t="shared" si="48"/>
        <v>0</v>
      </c>
      <c r="Y75" s="451"/>
      <c r="Z75" s="451"/>
      <c r="AA75" s="451"/>
      <c r="AB75" s="493"/>
      <c r="AC75" s="489"/>
      <c r="AD75" s="540"/>
      <c r="AE75" s="451"/>
      <c r="AF75" s="451"/>
      <c r="AG75" s="451"/>
      <c r="AH75" s="490"/>
      <c r="AI75" s="490"/>
      <c r="AJ75" s="451"/>
      <c r="AK75" s="451"/>
      <c r="AL75" s="451"/>
      <c r="AM75" s="451"/>
      <c r="AN75" s="451"/>
      <c r="AO75" s="451"/>
      <c r="AP75" s="451"/>
      <c r="AQ75" s="451"/>
      <c r="AR75" s="451"/>
      <c r="AS75" s="493"/>
      <c r="BD75" s="456"/>
      <c r="BE75" s="456"/>
      <c r="BF75" s="456"/>
      <c r="BG75" s="456"/>
      <c r="BH75" s="456"/>
      <c r="BI75" s="456"/>
      <c r="BJ75" s="400"/>
      <c r="BQ75" s="399"/>
      <c r="BR75" s="400"/>
      <c r="BS75" s="400"/>
      <c r="BT75" s="400"/>
      <c r="BU75" s="400"/>
      <c r="BV75" s="400"/>
      <c r="BW75" s="400"/>
      <c r="BX75" s="400"/>
      <c r="CA75" s="487" t="str">
        <f t="shared" si="49"/>
        <v>M</v>
      </c>
      <c r="CB75" s="487" t="str">
        <f t="shared" si="50"/>
        <v>M</v>
      </c>
      <c r="CC75" s="487" t="str">
        <f t="shared" si="51"/>
        <v>M</v>
      </c>
      <c r="CD75" s="487" t="str">
        <f t="shared" si="52"/>
        <v>M</v>
      </c>
      <c r="CE75" s="487" t="str">
        <f t="shared" si="53"/>
        <v>M</v>
      </c>
      <c r="CF75" s="487">
        <f t="shared" si="54"/>
        <v>0</v>
      </c>
      <c r="CG75" s="446"/>
      <c r="CH75" s="446"/>
      <c r="CI75" s="448"/>
    </row>
    <row r="76" spans="1:87" ht="17.25" customHeight="1">
      <c r="A76" s="512" t="s">
        <v>115</v>
      </c>
      <c r="B76" s="539">
        <f t="shared" si="46"/>
        <v>35</v>
      </c>
      <c r="C76" s="140">
        <f t="shared" si="47"/>
        <v>35</v>
      </c>
      <c r="D76" s="139"/>
      <c r="E76" s="115"/>
      <c r="F76" s="116"/>
      <c r="G76" s="117"/>
      <c r="H76" s="115"/>
      <c r="I76" s="116"/>
      <c r="J76" s="117"/>
      <c r="K76" s="115"/>
      <c r="L76" s="116"/>
      <c r="M76" s="117"/>
      <c r="N76" s="115"/>
      <c r="O76" s="116"/>
      <c r="P76" s="117"/>
      <c r="Q76" s="115"/>
      <c r="R76" s="116"/>
      <c r="S76" s="230"/>
      <c r="T76" s="379" t="str">
        <f t="shared" si="45"/>
        <v>M</v>
      </c>
      <c r="U76" s="334" t="str">
        <f t="shared" si="37"/>
        <v>M</v>
      </c>
      <c r="V76" s="224"/>
      <c r="W76" s="335"/>
      <c r="X76" s="438">
        <f t="shared" si="48"/>
        <v>0</v>
      </c>
      <c r="Y76" s="451"/>
      <c r="Z76" s="451"/>
      <c r="AA76" s="451"/>
      <c r="AB76" s="493"/>
      <c r="AC76" s="489"/>
      <c r="AD76" s="540"/>
      <c r="AE76" s="451"/>
      <c r="AF76" s="451"/>
      <c r="AG76" s="451"/>
      <c r="AH76" s="490"/>
      <c r="AI76" s="490"/>
      <c r="AJ76" s="451"/>
      <c r="AK76" s="451"/>
      <c r="AL76" s="451"/>
      <c r="AM76" s="451"/>
      <c r="AN76" s="451"/>
      <c r="AO76" s="451"/>
      <c r="AP76" s="451"/>
      <c r="AQ76" s="451"/>
      <c r="AR76" s="451"/>
      <c r="AS76" s="493"/>
      <c r="BD76" s="456"/>
      <c r="BE76" s="456"/>
      <c r="BF76" s="456"/>
      <c r="BG76" s="456"/>
      <c r="BH76" s="456"/>
      <c r="BI76" s="456"/>
      <c r="BJ76" s="400"/>
      <c r="BQ76" s="399"/>
      <c r="BR76" s="400"/>
      <c r="BS76" s="400"/>
      <c r="BT76" s="400"/>
      <c r="BU76" s="400"/>
      <c r="BV76" s="400"/>
      <c r="BW76" s="400"/>
      <c r="BX76" s="400"/>
      <c r="CA76" s="487" t="str">
        <f t="shared" si="49"/>
        <v>M</v>
      </c>
      <c r="CB76" s="487" t="str">
        <f t="shared" si="50"/>
        <v>M</v>
      </c>
      <c r="CC76" s="487" t="str">
        <f t="shared" si="51"/>
        <v>M</v>
      </c>
      <c r="CD76" s="487" t="str">
        <f t="shared" si="52"/>
        <v>M</v>
      </c>
      <c r="CE76" s="487" t="str">
        <f t="shared" si="53"/>
        <v>M</v>
      </c>
      <c r="CF76" s="487">
        <f t="shared" si="54"/>
        <v>0</v>
      </c>
      <c r="CG76" s="446"/>
      <c r="CH76" s="446"/>
      <c r="CI76" s="448"/>
    </row>
    <row r="77" spans="1:87" ht="17.25" customHeight="1">
      <c r="A77" s="512" t="s">
        <v>116</v>
      </c>
      <c r="B77" s="539">
        <f t="shared" si="46"/>
        <v>36</v>
      </c>
      <c r="C77" s="140">
        <f t="shared" si="47"/>
        <v>36</v>
      </c>
      <c r="D77" s="139"/>
      <c r="E77" s="115"/>
      <c r="F77" s="116"/>
      <c r="G77" s="117"/>
      <c r="H77" s="115"/>
      <c r="I77" s="116"/>
      <c r="J77" s="117"/>
      <c r="K77" s="115"/>
      <c r="L77" s="116"/>
      <c r="M77" s="117"/>
      <c r="N77" s="115"/>
      <c r="O77" s="116"/>
      <c r="P77" s="117"/>
      <c r="Q77" s="115"/>
      <c r="R77" s="116"/>
      <c r="S77" s="230"/>
      <c r="T77" s="379" t="str">
        <f t="shared" si="45"/>
        <v>M</v>
      </c>
      <c r="U77" s="334" t="str">
        <f t="shared" si="37"/>
        <v>M</v>
      </c>
      <c r="V77" s="224"/>
      <c r="W77" s="335"/>
      <c r="X77" s="438">
        <f t="shared" si="48"/>
        <v>0</v>
      </c>
      <c r="Y77" s="451"/>
      <c r="Z77" s="451"/>
      <c r="AA77" s="451"/>
      <c r="AB77" s="493"/>
      <c r="AC77" s="489"/>
      <c r="AD77" s="540"/>
      <c r="AE77" s="451"/>
      <c r="AF77" s="451"/>
      <c r="AG77" s="451"/>
      <c r="AH77" s="491"/>
      <c r="AI77" s="491"/>
      <c r="AJ77" s="451"/>
      <c r="AK77" s="451"/>
      <c r="AL77" s="451"/>
      <c r="AM77" s="451"/>
      <c r="AN77" s="451"/>
      <c r="AO77" s="451"/>
      <c r="AP77" s="451"/>
      <c r="AQ77" s="451"/>
      <c r="AR77" s="451"/>
      <c r="AS77" s="493"/>
      <c r="BD77" s="456"/>
      <c r="BE77" s="456"/>
      <c r="BF77" s="456"/>
      <c r="BG77" s="456"/>
      <c r="BH77" s="456"/>
      <c r="BI77" s="456"/>
      <c r="BJ77" s="400"/>
      <c r="BQ77" s="399"/>
      <c r="BR77" s="400"/>
      <c r="BS77" s="400"/>
      <c r="BT77" s="400"/>
      <c r="BU77" s="400"/>
      <c r="BV77" s="400"/>
      <c r="BW77" s="400"/>
      <c r="BX77" s="400"/>
      <c r="CA77" s="487" t="str">
        <f t="shared" si="49"/>
        <v>M</v>
      </c>
      <c r="CB77" s="487" t="str">
        <f t="shared" si="50"/>
        <v>M</v>
      </c>
      <c r="CC77" s="487" t="str">
        <f t="shared" si="51"/>
        <v>M</v>
      </c>
      <c r="CD77" s="487" t="str">
        <f t="shared" si="52"/>
        <v>M</v>
      </c>
      <c r="CE77" s="487" t="str">
        <f t="shared" si="53"/>
        <v>M</v>
      </c>
      <c r="CF77" s="487">
        <f t="shared" si="54"/>
        <v>0</v>
      </c>
      <c r="CG77" s="446"/>
      <c r="CH77" s="446"/>
      <c r="CI77" s="448"/>
    </row>
    <row r="78" spans="1:87" ht="17.25" customHeight="1">
      <c r="A78" s="512" t="s">
        <v>117</v>
      </c>
      <c r="B78" s="539">
        <f t="shared" si="46"/>
        <v>37</v>
      </c>
      <c r="C78" s="140">
        <f t="shared" si="47"/>
        <v>37</v>
      </c>
      <c r="D78" s="139"/>
      <c r="E78" s="115"/>
      <c r="F78" s="116"/>
      <c r="G78" s="117"/>
      <c r="H78" s="115"/>
      <c r="I78" s="116"/>
      <c r="J78" s="117"/>
      <c r="K78" s="115"/>
      <c r="L78" s="116"/>
      <c r="M78" s="117"/>
      <c r="N78" s="115"/>
      <c r="O78" s="116"/>
      <c r="P78" s="117"/>
      <c r="Q78" s="115"/>
      <c r="R78" s="116"/>
      <c r="S78" s="230"/>
      <c r="T78" s="379" t="str">
        <f t="shared" si="45"/>
        <v>M</v>
      </c>
      <c r="U78" s="334" t="str">
        <f t="shared" si="37"/>
        <v>M</v>
      </c>
      <c r="V78" s="224"/>
      <c r="W78" s="335"/>
      <c r="X78" s="438">
        <f t="shared" si="48"/>
        <v>0</v>
      </c>
      <c r="Y78" s="451"/>
      <c r="Z78" s="451"/>
      <c r="AA78" s="451"/>
      <c r="AB78" s="493"/>
      <c r="AC78" s="489"/>
      <c r="AD78" s="540"/>
      <c r="AE78" s="451"/>
      <c r="AF78" s="451"/>
      <c r="AG78" s="451"/>
      <c r="AH78" s="491"/>
      <c r="AI78" s="491"/>
      <c r="AJ78" s="451"/>
      <c r="AK78" s="451"/>
      <c r="AL78" s="451"/>
      <c r="AM78" s="451"/>
      <c r="AN78" s="451"/>
      <c r="AO78" s="451"/>
      <c r="AP78" s="451"/>
      <c r="AQ78" s="451"/>
      <c r="AR78" s="451"/>
      <c r="AS78" s="493"/>
      <c r="BD78" s="456"/>
      <c r="BE78" s="456"/>
      <c r="BF78" s="456"/>
      <c r="BG78" s="456"/>
      <c r="BH78" s="456"/>
      <c r="BI78" s="456"/>
      <c r="BJ78" s="400"/>
      <c r="BQ78" s="399"/>
      <c r="BR78" s="400"/>
      <c r="BS78" s="400"/>
      <c r="BT78" s="400"/>
      <c r="BU78" s="400"/>
      <c r="BV78" s="400"/>
      <c r="BW78" s="400"/>
      <c r="BX78" s="400"/>
      <c r="CA78" s="487" t="str">
        <f t="shared" si="49"/>
        <v>M</v>
      </c>
      <c r="CB78" s="487" t="str">
        <f t="shared" si="50"/>
        <v>M</v>
      </c>
      <c r="CC78" s="487" t="str">
        <f t="shared" si="51"/>
        <v>M</v>
      </c>
      <c r="CD78" s="487" t="str">
        <f t="shared" si="52"/>
        <v>M</v>
      </c>
      <c r="CE78" s="487" t="str">
        <f t="shared" si="53"/>
        <v>M</v>
      </c>
      <c r="CF78" s="487">
        <f t="shared" si="54"/>
        <v>0</v>
      </c>
      <c r="CG78" s="446"/>
      <c r="CH78" s="446"/>
      <c r="CI78" s="448"/>
    </row>
    <row r="79" spans="1:87" ht="17.25" customHeight="1">
      <c r="A79" s="512" t="s">
        <v>118</v>
      </c>
      <c r="B79" s="539">
        <f t="shared" si="46"/>
        <v>38</v>
      </c>
      <c r="C79" s="140">
        <f t="shared" si="47"/>
        <v>38</v>
      </c>
      <c r="D79" s="139"/>
      <c r="E79" s="115"/>
      <c r="F79" s="116"/>
      <c r="G79" s="117"/>
      <c r="H79" s="115"/>
      <c r="I79" s="116"/>
      <c r="J79" s="117"/>
      <c r="K79" s="115"/>
      <c r="L79" s="116"/>
      <c r="M79" s="117"/>
      <c r="N79" s="115"/>
      <c r="O79" s="116"/>
      <c r="P79" s="117"/>
      <c r="Q79" s="115"/>
      <c r="R79" s="116"/>
      <c r="S79" s="230"/>
      <c r="T79" s="379" t="str">
        <f t="shared" si="45"/>
        <v>M</v>
      </c>
      <c r="U79" s="334" t="str">
        <f t="shared" si="37"/>
        <v>M</v>
      </c>
      <c r="V79" s="224"/>
      <c r="W79" s="335"/>
      <c r="X79" s="438">
        <f t="shared" si="48"/>
        <v>0</v>
      </c>
      <c r="Y79" s="451"/>
      <c r="Z79" s="451"/>
      <c r="AA79" s="451"/>
      <c r="AB79" s="493"/>
      <c r="AC79" s="489"/>
      <c r="AD79" s="540"/>
      <c r="AE79" s="451"/>
      <c r="AF79" s="451"/>
      <c r="AG79" s="451"/>
      <c r="AH79" s="451"/>
      <c r="AI79" s="451"/>
      <c r="AJ79" s="451"/>
      <c r="AK79" s="451"/>
      <c r="AL79" s="451"/>
      <c r="AM79" s="451"/>
      <c r="AN79" s="451"/>
      <c r="AO79" s="451"/>
      <c r="AP79" s="451"/>
      <c r="AQ79" s="451"/>
      <c r="AR79" s="451"/>
      <c r="AS79" s="493"/>
      <c r="AT79" s="493"/>
      <c r="AU79" s="493"/>
      <c r="AV79" s="493"/>
      <c r="AW79" s="493"/>
      <c r="AX79" s="493"/>
      <c r="AY79" s="493"/>
      <c r="AZ79" s="493"/>
      <c r="BA79" s="493"/>
      <c r="CA79" s="487" t="str">
        <f t="shared" si="49"/>
        <v>M</v>
      </c>
      <c r="CB79" s="487" t="str">
        <f t="shared" si="50"/>
        <v>M</v>
      </c>
      <c r="CC79" s="487" t="str">
        <f t="shared" si="51"/>
        <v>M</v>
      </c>
      <c r="CD79" s="487" t="str">
        <f t="shared" si="52"/>
        <v>M</v>
      </c>
      <c r="CE79" s="487" t="str">
        <f t="shared" si="53"/>
        <v>M</v>
      </c>
      <c r="CF79" s="487">
        <f t="shared" si="54"/>
        <v>0</v>
      </c>
      <c r="CG79" s="446"/>
      <c r="CH79" s="446"/>
      <c r="CI79" s="448"/>
    </row>
    <row r="80" spans="1:87" ht="17.25" customHeight="1">
      <c r="A80" s="512" t="s">
        <v>119</v>
      </c>
      <c r="B80" s="539">
        <f t="shared" si="46"/>
        <v>39</v>
      </c>
      <c r="C80" s="140">
        <f t="shared" si="47"/>
        <v>39</v>
      </c>
      <c r="D80" s="139"/>
      <c r="E80" s="115"/>
      <c r="F80" s="116"/>
      <c r="G80" s="117"/>
      <c r="H80" s="115"/>
      <c r="I80" s="116"/>
      <c r="J80" s="117"/>
      <c r="K80" s="115"/>
      <c r="L80" s="116"/>
      <c r="M80" s="117"/>
      <c r="N80" s="115"/>
      <c r="O80" s="116"/>
      <c r="P80" s="117"/>
      <c r="Q80" s="115"/>
      <c r="R80" s="116"/>
      <c r="S80" s="230"/>
      <c r="T80" s="379" t="str">
        <f t="shared" si="45"/>
        <v>M</v>
      </c>
      <c r="U80" s="334" t="str">
        <f t="shared" si="37"/>
        <v>M</v>
      </c>
      <c r="V80" s="541"/>
      <c r="W80" s="542"/>
      <c r="X80" s="438">
        <f t="shared" si="48"/>
        <v>0</v>
      </c>
      <c r="Y80" s="451"/>
      <c r="Z80" s="451"/>
      <c r="AA80" s="451"/>
      <c r="AB80" s="493"/>
      <c r="AC80" s="489"/>
      <c r="AD80" s="540"/>
      <c r="AE80" s="451"/>
      <c r="AF80" s="451"/>
      <c r="AG80" s="451"/>
      <c r="AH80" s="493"/>
      <c r="AI80" s="493"/>
      <c r="AJ80" s="493"/>
      <c r="AK80" s="493"/>
      <c r="AL80" s="493"/>
      <c r="AM80" s="493"/>
      <c r="AN80" s="493"/>
      <c r="AO80" s="493"/>
      <c r="AP80" s="493"/>
      <c r="AQ80" s="493"/>
      <c r="AR80" s="493"/>
      <c r="CA80" s="487" t="str">
        <f t="shared" si="49"/>
        <v>M</v>
      </c>
      <c r="CB80" s="487" t="str">
        <f t="shared" si="50"/>
        <v>M</v>
      </c>
      <c r="CC80" s="487" t="str">
        <f t="shared" si="51"/>
        <v>M</v>
      </c>
      <c r="CD80" s="487" t="str">
        <f t="shared" si="52"/>
        <v>M</v>
      </c>
      <c r="CE80" s="487" t="str">
        <f t="shared" si="53"/>
        <v>M</v>
      </c>
      <c r="CF80" s="487">
        <f t="shared" si="54"/>
        <v>0</v>
      </c>
      <c r="CG80" s="446"/>
      <c r="CH80" s="446"/>
      <c r="CI80" s="448"/>
    </row>
    <row r="81" spans="1:87" ht="20.25" customHeight="1">
      <c r="A81" s="512" t="s">
        <v>120</v>
      </c>
      <c r="B81" s="539">
        <f t="shared" si="46"/>
        <v>40</v>
      </c>
      <c r="C81" s="140">
        <f t="shared" si="47"/>
        <v>40</v>
      </c>
      <c r="D81" s="139"/>
      <c r="E81" s="115"/>
      <c r="F81" s="116"/>
      <c r="G81" s="117"/>
      <c r="H81" s="115"/>
      <c r="I81" s="116"/>
      <c r="J81" s="117"/>
      <c r="K81" s="115"/>
      <c r="L81" s="116"/>
      <c r="M81" s="117"/>
      <c r="N81" s="115"/>
      <c r="O81" s="116"/>
      <c r="P81" s="117"/>
      <c r="Q81" s="115"/>
      <c r="R81" s="116"/>
      <c r="S81" s="230"/>
      <c r="T81" s="379" t="str">
        <f t="shared" si="45"/>
        <v>M</v>
      </c>
      <c r="U81" s="334" t="str">
        <f t="shared" si="37"/>
        <v>M</v>
      </c>
      <c r="V81" s="541"/>
      <c r="W81" s="542"/>
      <c r="X81" s="438">
        <f t="shared" si="48"/>
        <v>0</v>
      </c>
      <c r="Y81" s="451"/>
      <c r="Z81" s="451"/>
      <c r="AA81" s="451"/>
      <c r="AB81" s="493"/>
      <c r="AC81" s="489"/>
      <c r="AD81" s="540"/>
      <c r="AE81" s="451"/>
      <c r="AF81" s="451"/>
      <c r="AG81" s="451"/>
      <c r="AH81" s="493"/>
      <c r="AI81" s="493"/>
      <c r="AJ81" s="493"/>
      <c r="AK81" s="493"/>
      <c r="AL81" s="493"/>
      <c r="AM81" s="493"/>
      <c r="AN81" s="493"/>
      <c r="AO81" s="493" t="s">
        <v>121</v>
      </c>
      <c r="AP81" s="493"/>
      <c r="AQ81" s="493"/>
      <c r="AR81" s="493"/>
      <c r="CA81" s="487" t="str">
        <f t="shared" si="49"/>
        <v>M</v>
      </c>
      <c r="CB81" s="487" t="str">
        <f t="shared" si="50"/>
        <v>M</v>
      </c>
      <c r="CC81" s="487" t="str">
        <f t="shared" si="51"/>
        <v>M</v>
      </c>
      <c r="CD81" s="487" t="str">
        <f t="shared" si="52"/>
        <v>M</v>
      </c>
      <c r="CE81" s="487" t="str">
        <f t="shared" si="53"/>
        <v>M</v>
      </c>
      <c r="CF81" s="487">
        <f t="shared" si="54"/>
        <v>0</v>
      </c>
      <c r="CG81" s="446"/>
      <c r="CH81" s="446"/>
      <c r="CI81" s="448"/>
    </row>
    <row r="82" spans="1:87" ht="18" customHeight="1">
      <c r="A82" s="512" t="s">
        <v>122</v>
      </c>
      <c r="B82" s="539">
        <f t="shared" si="46"/>
        <v>41</v>
      </c>
      <c r="C82" s="140">
        <f t="shared" si="47"/>
        <v>41</v>
      </c>
      <c r="D82" s="139"/>
      <c r="E82" s="115"/>
      <c r="F82" s="116"/>
      <c r="G82" s="117"/>
      <c r="H82" s="115"/>
      <c r="I82" s="116"/>
      <c r="J82" s="117"/>
      <c r="K82" s="115"/>
      <c r="L82" s="116"/>
      <c r="M82" s="117"/>
      <c r="N82" s="115"/>
      <c r="O82" s="116"/>
      <c r="P82" s="117"/>
      <c r="Q82" s="115"/>
      <c r="R82" s="116"/>
      <c r="S82" s="230"/>
      <c r="T82" s="379" t="str">
        <f t="shared" si="45"/>
        <v>M</v>
      </c>
      <c r="U82" s="334" t="str">
        <f t="shared" si="37"/>
        <v>M</v>
      </c>
      <c r="V82" s="224"/>
      <c r="W82" s="335"/>
      <c r="X82" s="438">
        <f t="shared" si="48"/>
        <v>0</v>
      </c>
      <c r="Y82" s="451"/>
      <c r="Z82" s="451"/>
      <c r="AA82" s="451"/>
      <c r="AB82" s="493"/>
      <c r="AC82" s="489"/>
      <c r="AD82" s="540"/>
      <c r="AE82" s="451"/>
      <c r="AF82" s="451"/>
      <c r="AG82" s="451"/>
      <c r="AH82" s="493"/>
      <c r="AI82" s="493"/>
      <c r="AJ82" s="493"/>
      <c r="AK82" s="493"/>
      <c r="AL82" s="493"/>
      <c r="AM82" s="493"/>
      <c r="AN82" s="493"/>
      <c r="AO82" s="492">
        <f>AC4</f>
        <v>0</v>
      </c>
      <c r="AP82" s="492"/>
      <c r="AQ82" s="492"/>
      <c r="AR82" s="492"/>
      <c r="AS82" s="493"/>
      <c r="AT82" s="493"/>
      <c r="AU82" s="493"/>
      <c r="AV82" s="493"/>
      <c r="AW82" s="493"/>
      <c r="AX82" s="493"/>
      <c r="AY82" s="493"/>
      <c r="AZ82" s="493"/>
      <c r="BA82" s="493"/>
      <c r="BB82" s="456"/>
      <c r="BK82" s="399"/>
      <c r="BR82" s="400"/>
      <c r="CA82" s="487" t="str">
        <f t="shared" si="49"/>
        <v>M</v>
      </c>
      <c r="CB82" s="487" t="str">
        <f t="shared" si="50"/>
        <v>M</v>
      </c>
      <c r="CC82" s="487" t="str">
        <f t="shared" si="51"/>
        <v>M</v>
      </c>
      <c r="CD82" s="487" t="str">
        <f t="shared" si="52"/>
        <v>M</v>
      </c>
      <c r="CE82" s="487" t="str">
        <f t="shared" si="53"/>
        <v>M</v>
      </c>
      <c r="CF82" s="487">
        <f t="shared" si="54"/>
        <v>0</v>
      </c>
      <c r="CG82" s="446"/>
      <c r="CH82" s="446"/>
      <c r="CI82" s="448"/>
    </row>
    <row r="83" spans="1:87" ht="18" customHeight="1">
      <c r="A83" s="512" t="s">
        <v>123</v>
      </c>
      <c r="B83" s="539">
        <f t="shared" si="46"/>
        <v>42</v>
      </c>
      <c r="C83" s="140">
        <f t="shared" si="47"/>
        <v>42</v>
      </c>
      <c r="D83" s="139"/>
      <c r="E83" s="115"/>
      <c r="F83" s="116"/>
      <c r="G83" s="117"/>
      <c r="H83" s="115"/>
      <c r="I83" s="116"/>
      <c r="J83" s="117"/>
      <c r="K83" s="115"/>
      <c r="L83" s="116"/>
      <c r="M83" s="117"/>
      <c r="N83" s="115"/>
      <c r="O83" s="116"/>
      <c r="P83" s="117"/>
      <c r="Q83" s="115"/>
      <c r="R83" s="116"/>
      <c r="S83" s="230"/>
      <c r="T83" s="379" t="str">
        <f t="shared" si="45"/>
        <v>M</v>
      </c>
      <c r="U83" s="334" t="str">
        <f t="shared" si="37"/>
        <v>M</v>
      </c>
      <c r="V83" s="224"/>
      <c r="W83" s="335"/>
      <c r="X83" s="438">
        <f t="shared" si="48"/>
        <v>0</v>
      </c>
      <c r="Y83" s="451"/>
      <c r="Z83" s="451"/>
      <c r="AA83" s="451"/>
      <c r="AB83" s="493"/>
      <c r="AC83" s="489"/>
      <c r="AD83" s="540"/>
      <c r="AE83" s="451"/>
      <c r="AF83" s="451"/>
      <c r="AG83" s="451"/>
      <c r="AH83" s="493"/>
      <c r="AI83" s="493"/>
      <c r="AJ83" s="493"/>
      <c r="AK83" s="493"/>
      <c r="AL83" s="493"/>
      <c r="AM83" s="493"/>
      <c r="AN83" s="493"/>
      <c r="AO83" s="451"/>
      <c r="AP83" s="451"/>
      <c r="AQ83" s="451"/>
      <c r="AR83" s="451"/>
      <c r="AS83" s="493"/>
      <c r="AT83" s="493"/>
      <c r="AU83" s="493"/>
      <c r="AV83" s="493"/>
      <c r="AW83" s="493"/>
      <c r="AX83" s="493"/>
      <c r="AY83" s="493"/>
      <c r="AZ83" s="493"/>
      <c r="BA83" s="493"/>
      <c r="BK83" s="399"/>
      <c r="BR83" s="400"/>
      <c r="CA83" s="487" t="str">
        <f t="shared" si="49"/>
        <v>M</v>
      </c>
      <c r="CB83" s="487" t="str">
        <f t="shared" si="50"/>
        <v>M</v>
      </c>
      <c r="CC83" s="487" t="str">
        <f t="shared" si="51"/>
        <v>M</v>
      </c>
      <c r="CD83" s="487" t="str">
        <f t="shared" si="52"/>
        <v>M</v>
      </c>
      <c r="CE83" s="487" t="str">
        <f t="shared" si="53"/>
        <v>M</v>
      </c>
      <c r="CF83" s="487">
        <f t="shared" si="54"/>
        <v>0</v>
      </c>
      <c r="CG83" s="446"/>
      <c r="CH83" s="446"/>
      <c r="CI83" s="448"/>
    </row>
    <row r="84" spans="1:87" ht="18" customHeight="1">
      <c r="A84" s="512" t="s">
        <v>124</v>
      </c>
      <c r="B84" s="539">
        <f t="shared" si="46"/>
        <v>43</v>
      </c>
      <c r="C84" s="140">
        <f t="shared" si="47"/>
        <v>43</v>
      </c>
      <c r="D84" s="139"/>
      <c r="E84" s="115"/>
      <c r="F84" s="116"/>
      <c r="G84" s="117"/>
      <c r="H84" s="115"/>
      <c r="I84" s="116"/>
      <c r="J84" s="117"/>
      <c r="K84" s="115"/>
      <c r="L84" s="116"/>
      <c r="M84" s="117"/>
      <c r="N84" s="115"/>
      <c r="O84" s="116"/>
      <c r="P84" s="117"/>
      <c r="Q84" s="115"/>
      <c r="R84" s="116"/>
      <c r="S84" s="230"/>
      <c r="T84" s="379" t="str">
        <f t="shared" si="45"/>
        <v>M</v>
      </c>
      <c r="U84" s="334" t="str">
        <f t="shared" si="37"/>
        <v>M</v>
      </c>
      <c r="V84" s="224"/>
      <c r="W84" s="335"/>
      <c r="X84" s="438">
        <f t="shared" si="48"/>
        <v>0</v>
      </c>
      <c r="Y84" s="451"/>
      <c r="Z84" s="451"/>
      <c r="AA84" s="451"/>
      <c r="AB84" s="493"/>
      <c r="AC84" s="489"/>
      <c r="AD84" s="540"/>
      <c r="AE84" s="451"/>
      <c r="AF84" s="451"/>
      <c r="AG84" s="451"/>
      <c r="AH84" s="493"/>
      <c r="AI84" s="493"/>
      <c r="AJ84" s="493"/>
      <c r="AK84" s="493"/>
      <c r="AL84" s="493"/>
      <c r="AM84" s="493"/>
      <c r="AN84" s="493"/>
      <c r="AO84" s="451"/>
      <c r="AP84" s="451"/>
      <c r="AQ84" s="451"/>
      <c r="AR84" s="451"/>
      <c r="AS84" s="493"/>
      <c r="AT84" s="493"/>
      <c r="AU84" s="493"/>
      <c r="AV84" s="493"/>
      <c r="AW84" s="493"/>
      <c r="AX84" s="493"/>
      <c r="AY84" s="493"/>
      <c r="AZ84" s="493"/>
      <c r="BA84" s="493"/>
      <c r="BK84" s="399"/>
      <c r="BR84" s="400"/>
      <c r="CA84" s="487" t="str">
        <f t="shared" si="49"/>
        <v>M</v>
      </c>
      <c r="CB84" s="487" t="str">
        <f t="shared" si="50"/>
        <v>M</v>
      </c>
      <c r="CC84" s="487" t="str">
        <f t="shared" si="51"/>
        <v>M</v>
      </c>
      <c r="CD84" s="487" t="str">
        <f t="shared" si="52"/>
        <v>M</v>
      </c>
      <c r="CE84" s="487" t="str">
        <f t="shared" si="53"/>
        <v>M</v>
      </c>
      <c r="CF84" s="487">
        <f t="shared" si="54"/>
        <v>0</v>
      </c>
      <c r="CG84" s="446"/>
      <c r="CH84" s="446"/>
      <c r="CI84" s="448"/>
    </row>
    <row r="85" spans="1:87" ht="18" customHeight="1">
      <c r="A85" s="512" t="s">
        <v>125</v>
      </c>
      <c r="B85" s="539">
        <f t="shared" si="46"/>
        <v>44</v>
      </c>
      <c r="C85" s="140">
        <f t="shared" si="47"/>
        <v>44</v>
      </c>
      <c r="D85" s="139"/>
      <c r="E85" s="115"/>
      <c r="F85" s="116"/>
      <c r="G85" s="117"/>
      <c r="H85" s="115"/>
      <c r="I85" s="116"/>
      <c r="J85" s="117"/>
      <c r="K85" s="115"/>
      <c r="L85" s="116"/>
      <c r="M85" s="117"/>
      <c r="N85" s="115"/>
      <c r="O85" s="116"/>
      <c r="P85" s="117"/>
      <c r="Q85" s="115"/>
      <c r="R85" s="116"/>
      <c r="S85" s="230"/>
      <c r="T85" s="379" t="str">
        <f t="shared" si="45"/>
        <v>M</v>
      </c>
      <c r="U85" s="334" t="str">
        <f t="shared" si="37"/>
        <v>M</v>
      </c>
      <c r="V85" s="224"/>
      <c r="W85" s="335"/>
      <c r="X85" s="438">
        <f t="shared" si="48"/>
        <v>0</v>
      </c>
      <c r="Y85" s="451"/>
      <c r="Z85" s="451"/>
      <c r="AA85" s="451"/>
      <c r="AB85" s="493"/>
      <c r="AC85" s="489"/>
      <c r="AD85" s="540"/>
      <c r="AE85" s="451"/>
      <c r="AF85" s="451"/>
      <c r="AG85" s="451"/>
      <c r="AH85" s="493"/>
      <c r="AI85" s="493"/>
      <c r="AJ85" s="493"/>
      <c r="AK85" s="493"/>
      <c r="AL85" s="493"/>
      <c r="AM85" s="493"/>
      <c r="AN85" s="493"/>
      <c r="AO85" s="451"/>
      <c r="AP85" s="451"/>
      <c r="AQ85" s="451"/>
      <c r="AR85" s="451"/>
      <c r="AS85" s="493"/>
      <c r="AT85" s="493"/>
      <c r="AU85" s="493"/>
      <c r="AV85" s="493"/>
      <c r="AW85" s="493"/>
      <c r="AX85" s="493"/>
      <c r="AY85" s="493"/>
      <c r="AZ85" s="493"/>
      <c r="BA85" s="493"/>
      <c r="BK85" s="399"/>
      <c r="BR85" s="400"/>
      <c r="CA85" s="487" t="str">
        <f t="shared" si="49"/>
        <v>M</v>
      </c>
      <c r="CB85" s="487" t="str">
        <f t="shared" si="50"/>
        <v>M</v>
      </c>
      <c r="CC85" s="487" t="str">
        <f t="shared" si="51"/>
        <v>M</v>
      </c>
      <c r="CD85" s="487" t="str">
        <f t="shared" si="52"/>
        <v>M</v>
      </c>
      <c r="CE85" s="487" t="str">
        <f t="shared" si="53"/>
        <v>M</v>
      </c>
      <c r="CF85" s="487">
        <f t="shared" si="54"/>
        <v>0</v>
      </c>
      <c r="CG85" s="446"/>
      <c r="CH85" s="446"/>
      <c r="CI85" s="448"/>
    </row>
    <row r="86" spans="1:87" ht="18" customHeight="1">
      <c r="A86" s="512" t="s">
        <v>126</v>
      </c>
      <c r="B86" s="539">
        <f t="shared" si="46"/>
        <v>45</v>
      </c>
      <c r="C86" s="140">
        <f t="shared" si="47"/>
        <v>45</v>
      </c>
      <c r="D86" s="139"/>
      <c r="E86" s="115"/>
      <c r="F86" s="116"/>
      <c r="G86" s="117"/>
      <c r="H86" s="115"/>
      <c r="I86" s="116"/>
      <c r="J86" s="117"/>
      <c r="K86" s="115"/>
      <c r="L86" s="116"/>
      <c r="M86" s="117"/>
      <c r="N86" s="115"/>
      <c r="O86" s="116"/>
      <c r="P86" s="117"/>
      <c r="Q86" s="115"/>
      <c r="R86" s="116"/>
      <c r="S86" s="230"/>
      <c r="T86" s="379" t="str">
        <f t="shared" si="45"/>
        <v>M</v>
      </c>
      <c r="U86" s="334" t="str">
        <f t="shared" si="37"/>
        <v>M</v>
      </c>
      <c r="V86" s="224"/>
      <c r="W86" s="335"/>
      <c r="X86" s="438">
        <f t="shared" si="48"/>
        <v>0</v>
      </c>
      <c r="Y86" s="451"/>
      <c r="Z86" s="451"/>
      <c r="AA86" s="451"/>
      <c r="AB86" s="493"/>
      <c r="AC86" s="489"/>
      <c r="AD86" s="540"/>
      <c r="AE86" s="451"/>
      <c r="AF86" s="451"/>
      <c r="AG86" s="451"/>
      <c r="AH86" s="493"/>
      <c r="AI86" s="493"/>
      <c r="AJ86" s="493"/>
      <c r="AK86" s="493"/>
      <c r="AL86" s="493"/>
      <c r="AM86" s="493"/>
      <c r="AN86" s="493"/>
      <c r="AO86" s="451"/>
      <c r="AP86" s="451"/>
      <c r="AQ86" s="451"/>
      <c r="AR86" s="451"/>
      <c r="AS86" s="493"/>
      <c r="AT86" s="493"/>
      <c r="AU86" s="493"/>
      <c r="AV86" s="493"/>
      <c r="AW86" s="493"/>
      <c r="AX86" s="493"/>
      <c r="AY86" s="493"/>
      <c r="AZ86" s="493"/>
      <c r="BA86" s="493"/>
      <c r="BK86" s="399"/>
      <c r="BR86" s="400"/>
      <c r="CA86" s="487" t="str">
        <f t="shared" si="49"/>
        <v>M</v>
      </c>
      <c r="CB86" s="487" t="str">
        <f t="shared" si="50"/>
        <v>M</v>
      </c>
      <c r="CC86" s="487" t="str">
        <f t="shared" si="51"/>
        <v>M</v>
      </c>
      <c r="CD86" s="487" t="str">
        <f t="shared" si="52"/>
        <v>M</v>
      </c>
      <c r="CE86" s="487" t="str">
        <f t="shared" si="53"/>
        <v>M</v>
      </c>
      <c r="CF86" s="487">
        <f t="shared" si="54"/>
        <v>0</v>
      </c>
      <c r="CG86" s="446"/>
      <c r="CH86" s="446"/>
      <c r="CI86" s="448"/>
    </row>
    <row r="87" spans="1:87" ht="18" customHeight="1">
      <c r="A87" s="512" t="s">
        <v>127</v>
      </c>
      <c r="B87" s="539">
        <f t="shared" si="46"/>
        <v>46</v>
      </c>
      <c r="C87" s="140">
        <f t="shared" si="47"/>
        <v>46</v>
      </c>
      <c r="D87" s="139"/>
      <c r="E87" s="115"/>
      <c r="F87" s="116"/>
      <c r="G87" s="117"/>
      <c r="H87" s="115"/>
      <c r="I87" s="116"/>
      <c r="J87" s="117"/>
      <c r="K87" s="115"/>
      <c r="L87" s="116"/>
      <c r="M87" s="117"/>
      <c r="N87" s="115"/>
      <c r="O87" s="116"/>
      <c r="P87" s="117"/>
      <c r="Q87" s="115"/>
      <c r="R87" s="116"/>
      <c r="S87" s="230"/>
      <c r="T87" s="379" t="str">
        <f t="shared" si="45"/>
        <v>M</v>
      </c>
      <c r="U87" s="334" t="str">
        <f t="shared" si="37"/>
        <v>M</v>
      </c>
      <c r="V87" s="224"/>
      <c r="W87" s="335"/>
      <c r="X87" s="438">
        <f t="shared" si="48"/>
        <v>0</v>
      </c>
      <c r="Y87" s="451"/>
      <c r="Z87" s="451"/>
      <c r="AA87" s="451"/>
      <c r="AB87" s="493"/>
      <c r="AC87" s="489"/>
      <c r="AD87" s="540"/>
      <c r="AE87" s="451"/>
      <c r="AF87" s="451"/>
      <c r="AG87" s="451"/>
      <c r="AH87" s="493"/>
      <c r="AI87" s="493"/>
      <c r="AJ87" s="493"/>
      <c r="AK87" s="493"/>
      <c r="AL87" s="493"/>
      <c r="AM87" s="493"/>
      <c r="AN87" s="493"/>
      <c r="AO87" s="451"/>
      <c r="AP87" s="451"/>
      <c r="AQ87" s="451"/>
      <c r="AR87" s="451"/>
      <c r="AS87" s="493"/>
      <c r="AT87" s="493"/>
      <c r="AU87" s="493"/>
      <c r="AV87" s="493"/>
      <c r="AW87" s="493"/>
      <c r="AX87" s="493"/>
      <c r="AY87" s="493"/>
      <c r="AZ87" s="493"/>
      <c r="BA87" s="493"/>
      <c r="BK87" s="399"/>
      <c r="BR87" s="400"/>
      <c r="CA87" s="487" t="str">
        <f t="shared" si="49"/>
        <v>M</v>
      </c>
      <c r="CB87" s="487" t="str">
        <f t="shared" si="50"/>
        <v>M</v>
      </c>
      <c r="CC87" s="487" t="str">
        <f t="shared" si="51"/>
        <v>M</v>
      </c>
      <c r="CD87" s="487" t="str">
        <f t="shared" si="52"/>
        <v>M</v>
      </c>
      <c r="CE87" s="487" t="str">
        <f t="shared" si="53"/>
        <v>M</v>
      </c>
      <c r="CF87" s="487">
        <f t="shared" si="54"/>
        <v>0</v>
      </c>
      <c r="CG87" s="446"/>
      <c r="CH87" s="446"/>
      <c r="CI87" s="448"/>
    </row>
    <row r="88" spans="1:87" ht="18" customHeight="1">
      <c r="A88" s="512" t="s">
        <v>128</v>
      </c>
      <c r="B88" s="539">
        <f t="shared" si="46"/>
        <v>47</v>
      </c>
      <c r="C88" s="140">
        <f t="shared" si="47"/>
        <v>47</v>
      </c>
      <c r="D88" s="139"/>
      <c r="E88" s="115"/>
      <c r="F88" s="116"/>
      <c r="G88" s="117"/>
      <c r="H88" s="115"/>
      <c r="I88" s="116"/>
      <c r="J88" s="117"/>
      <c r="K88" s="115"/>
      <c r="L88" s="116"/>
      <c r="M88" s="117"/>
      <c r="N88" s="115"/>
      <c r="O88" s="116"/>
      <c r="P88" s="117"/>
      <c r="Q88" s="115"/>
      <c r="R88" s="116"/>
      <c r="S88" s="230"/>
      <c r="T88" s="379" t="str">
        <f t="shared" si="45"/>
        <v>M</v>
      </c>
      <c r="U88" s="334" t="str">
        <f t="shared" si="37"/>
        <v>M</v>
      </c>
      <c r="V88" s="224"/>
      <c r="W88" s="335"/>
      <c r="X88" s="438">
        <f t="shared" si="48"/>
        <v>0</v>
      </c>
      <c r="Y88" s="451"/>
      <c r="Z88" s="451"/>
      <c r="AA88" s="451"/>
      <c r="AB88" s="493"/>
      <c r="AC88" s="489"/>
      <c r="AD88" s="540"/>
      <c r="AE88" s="451"/>
      <c r="AF88" s="451"/>
      <c r="AG88" s="451"/>
      <c r="AH88" s="493"/>
      <c r="AI88" s="493"/>
      <c r="AJ88" s="493"/>
      <c r="AK88" s="493"/>
      <c r="AL88" s="493"/>
      <c r="AM88" s="493"/>
      <c r="AN88" s="493"/>
      <c r="AO88" s="451"/>
      <c r="AP88" s="451"/>
      <c r="AQ88" s="451"/>
      <c r="AR88" s="451"/>
      <c r="AS88" s="493"/>
      <c r="AZ88" s="493"/>
      <c r="BA88" s="493"/>
      <c r="BK88" s="399"/>
      <c r="BR88" s="400"/>
      <c r="CA88" s="487" t="str">
        <f t="shared" si="49"/>
        <v>M</v>
      </c>
      <c r="CB88" s="487" t="str">
        <f t="shared" si="50"/>
        <v>M</v>
      </c>
      <c r="CC88" s="487" t="str">
        <f t="shared" si="51"/>
        <v>M</v>
      </c>
      <c r="CD88" s="487" t="str">
        <f t="shared" si="52"/>
        <v>M</v>
      </c>
      <c r="CE88" s="487" t="str">
        <f t="shared" si="53"/>
        <v>M</v>
      </c>
      <c r="CF88" s="487">
        <f t="shared" si="54"/>
        <v>0</v>
      </c>
      <c r="CG88" s="446"/>
      <c r="CH88" s="446"/>
      <c r="CI88" s="448"/>
    </row>
    <row r="89" spans="1:87" ht="18" customHeight="1">
      <c r="A89" s="512" t="s">
        <v>129</v>
      </c>
      <c r="B89" s="539">
        <f t="shared" si="46"/>
        <v>48</v>
      </c>
      <c r="C89" s="140">
        <f t="shared" si="47"/>
        <v>48</v>
      </c>
      <c r="D89" s="139"/>
      <c r="E89" s="115"/>
      <c r="F89" s="116"/>
      <c r="G89" s="117"/>
      <c r="H89" s="115"/>
      <c r="I89" s="116"/>
      <c r="J89" s="117"/>
      <c r="K89" s="115"/>
      <c r="L89" s="116"/>
      <c r="M89" s="117"/>
      <c r="N89" s="115"/>
      <c r="O89" s="116"/>
      <c r="P89" s="117"/>
      <c r="Q89" s="115"/>
      <c r="R89" s="116"/>
      <c r="S89" s="230"/>
      <c r="T89" s="379" t="str">
        <f t="shared" si="45"/>
        <v>M</v>
      </c>
      <c r="U89" s="334" t="str">
        <f t="shared" si="37"/>
        <v>M</v>
      </c>
      <c r="V89" s="224"/>
      <c r="W89" s="335"/>
      <c r="X89" s="438">
        <f t="shared" si="48"/>
        <v>0</v>
      </c>
      <c r="Y89" s="451"/>
      <c r="Z89" s="451"/>
      <c r="AA89" s="451"/>
      <c r="AB89" s="493"/>
      <c r="AC89" s="489"/>
      <c r="AD89" s="540"/>
      <c r="AE89" s="451"/>
      <c r="AF89" s="451"/>
      <c r="AG89" s="451"/>
      <c r="AH89" s="493"/>
      <c r="AI89" s="493"/>
      <c r="AJ89" s="493"/>
      <c r="AK89" s="493"/>
      <c r="AL89" s="493"/>
      <c r="AM89" s="493"/>
      <c r="AN89" s="493"/>
      <c r="AO89" s="451"/>
      <c r="AP89" s="451"/>
      <c r="AQ89" s="451"/>
      <c r="AR89" s="451"/>
      <c r="AS89" s="493"/>
      <c r="AZ89" s="493"/>
      <c r="BA89" s="493"/>
      <c r="BK89" s="399"/>
      <c r="BR89" s="400"/>
      <c r="CA89" s="487" t="str">
        <f t="shared" si="49"/>
        <v>M</v>
      </c>
      <c r="CB89" s="487" t="str">
        <f t="shared" si="50"/>
        <v>M</v>
      </c>
      <c r="CC89" s="487" t="str">
        <f t="shared" si="51"/>
        <v>M</v>
      </c>
      <c r="CD89" s="487" t="str">
        <f t="shared" si="52"/>
        <v>M</v>
      </c>
      <c r="CE89" s="487" t="str">
        <f t="shared" si="53"/>
        <v>M</v>
      </c>
      <c r="CF89" s="487">
        <f t="shared" si="54"/>
        <v>0</v>
      </c>
      <c r="CG89" s="446"/>
      <c r="CH89" s="446"/>
      <c r="CI89" s="448"/>
    </row>
    <row r="90" spans="1:87" ht="18" customHeight="1">
      <c r="A90" s="512" t="s">
        <v>130</v>
      </c>
      <c r="B90" s="539">
        <f t="shared" si="46"/>
        <v>49</v>
      </c>
      <c r="C90" s="140">
        <f t="shared" si="47"/>
        <v>49</v>
      </c>
      <c r="D90" s="139"/>
      <c r="E90" s="115"/>
      <c r="F90" s="116"/>
      <c r="G90" s="117"/>
      <c r="H90" s="115"/>
      <c r="I90" s="116"/>
      <c r="J90" s="117"/>
      <c r="K90" s="115"/>
      <c r="L90" s="116"/>
      <c r="M90" s="117"/>
      <c r="N90" s="115"/>
      <c r="O90" s="116"/>
      <c r="P90" s="117"/>
      <c r="Q90" s="115"/>
      <c r="R90" s="116"/>
      <c r="S90" s="230"/>
      <c r="T90" s="379" t="str">
        <f t="shared" si="45"/>
        <v>M</v>
      </c>
      <c r="U90" s="334" t="str">
        <f t="shared" si="37"/>
        <v>M</v>
      </c>
      <c r="V90" s="224"/>
      <c r="W90" s="335"/>
      <c r="X90" s="438">
        <f t="shared" si="48"/>
        <v>0</v>
      </c>
      <c r="Y90" s="451"/>
      <c r="Z90" s="451"/>
      <c r="AA90" s="451"/>
      <c r="AB90" s="493"/>
      <c r="AC90" s="489"/>
      <c r="AD90" s="540"/>
      <c r="AE90" s="451"/>
      <c r="AF90" s="451"/>
      <c r="AG90" s="451"/>
      <c r="AH90" s="493"/>
      <c r="AI90" s="493"/>
      <c r="AJ90" s="493"/>
      <c r="AK90" s="493"/>
      <c r="AL90" s="493"/>
      <c r="AM90" s="493"/>
      <c r="AN90" s="493"/>
      <c r="AO90" s="451"/>
      <c r="AP90" s="451"/>
      <c r="AQ90" s="451"/>
      <c r="AR90" s="451"/>
      <c r="AS90" s="493"/>
      <c r="AZ90" s="493"/>
      <c r="BA90" s="493"/>
      <c r="BK90" s="399"/>
      <c r="BR90" s="400"/>
      <c r="CA90" s="487" t="str">
        <f t="shared" si="49"/>
        <v>M</v>
      </c>
      <c r="CB90" s="487" t="str">
        <f t="shared" si="50"/>
        <v>M</v>
      </c>
      <c r="CC90" s="487" t="str">
        <f t="shared" si="51"/>
        <v>M</v>
      </c>
      <c r="CD90" s="487" t="str">
        <f t="shared" si="52"/>
        <v>M</v>
      </c>
      <c r="CE90" s="487" t="str">
        <f t="shared" si="53"/>
        <v>M</v>
      </c>
      <c r="CF90" s="487">
        <f t="shared" si="54"/>
        <v>0</v>
      </c>
      <c r="CG90" s="446"/>
      <c r="CH90" s="446"/>
      <c r="CI90" s="448"/>
    </row>
    <row r="91" spans="1:87" ht="18" customHeight="1">
      <c r="A91" s="512" t="s">
        <v>131</v>
      </c>
      <c r="B91" s="539">
        <f t="shared" si="46"/>
        <v>50</v>
      </c>
      <c r="C91" s="140">
        <f t="shared" si="47"/>
        <v>50</v>
      </c>
      <c r="D91" s="139"/>
      <c r="E91" s="115"/>
      <c r="F91" s="116"/>
      <c r="G91" s="117"/>
      <c r="H91" s="115"/>
      <c r="I91" s="116"/>
      <c r="J91" s="117"/>
      <c r="K91" s="115"/>
      <c r="L91" s="116"/>
      <c r="M91" s="117"/>
      <c r="N91" s="115"/>
      <c r="O91" s="116"/>
      <c r="P91" s="117"/>
      <c r="Q91" s="115"/>
      <c r="R91" s="116"/>
      <c r="S91" s="230"/>
      <c r="T91" s="379" t="str">
        <f t="shared" si="45"/>
        <v>M</v>
      </c>
      <c r="U91" s="334" t="str">
        <f t="shared" si="37"/>
        <v>M</v>
      </c>
      <c r="V91" s="224"/>
      <c r="W91" s="335"/>
      <c r="X91" s="438">
        <f t="shared" si="48"/>
        <v>0</v>
      </c>
      <c r="Y91" s="451"/>
      <c r="Z91" s="451"/>
      <c r="AA91" s="451"/>
      <c r="AB91" s="493"/>
      <c r="AC91" s="489"/>
      <c r="AD91" s="540"/>
      <c r="AE91" s="451"/>
      <c r="AF91" s="451"/>
      <c r="AG91" s="451"/>
      <c r="AH91" s="493"/>
      <c r="AI91" s="493"/>
      <c r="AJ91" s="493"/>
      <c r="AK91" s="493"/>
      <c r="AL91" s="493"/>
      <c r="AM91" s="493"/>
      <c r="AN91" s="493"/>
      <c r="AO91" s="451"/>
      <c r="AP91" s="451"/>
      <c r="AQ91" s="451"/>
      <c r="AR91" s="451"/>
      <c r="AS91" s="493"/>
      <c r="AZ91" s="493"/>
      <c r="BA91" s="493"/>
      <c r="BK91" s="399"/>
      <c r="BR91" s="400"/>
      <c r="CA91" s="487" t="str">
        <f t="shared" si="49"/>
        <v>M</v>
      </c>
      <c r="CB91" s="487" t="str">
        <f t="shared" si="50"/>
        <v>M</v>
      </c>
      <c r="CC91" s="487" t="str">
        <f t="shared" si="51"/>
        <v>M</v>
      </c>
      <c r="CD91" s="487" t="str">
        <f t="shared" si="52"/>
        <v>M</v>
      </c>
      <c r="CE91" s="487" t="str">
        <f t="shared" si="53"/>
        <v>M</v>
      </c>
      <c r="CF91" s="487">
        <f t="shared" si="54"/>
        <v>0</v>
      </c>
      <c r="CG91" s="446"/>
      <c r="CH91" s="446"/>
      <c r="CI91" s="448"/>
    </row>
    <row r="92" spans="1:87" ht="18" customHeight="1">
      <c r="A92" s="512" t="s">
        <v>132</v>
      </c>
      <c r="B92" s="539">
        <f t="shared" si="46"/>
        <v>51</v>
      </c>
      <c r="C92" s="140">
        <f t="shared" si="47"/>
        <v>51</v>
      </c>
      <c r="D92" s="139"/>
      <c r="E92" s="115"/>
      <c r="F92" s="116"/>
      <c r="G92" s="117"/>
      <c r="H92" s="115"/>
      <c r="I92" s="116"/>
      <c r="J92" s="117"/>
      <c r="K92" s="115"/>
      <c r="L92" s="116"/>
      <c r="M92" s="117"/>
      <c r="N92" s="115"/>
      <c r="O92" s="116"/>
      <c r="P92" s="117"/>
      <c r="Q92" s="115"/>
      <c r="R92" s="116"/>
      <c r="S92" s="230"/>
      <c r="T92" s="379" t="str">
        <f t="shared" si="45"/>
        <v>M</v>
      </c>
      <c r="U92" s="334" t="str">
        <f t="shared" si="37"/>
        <v>M</v>
      </c>
      <c r="V92" s="224"/>
      <c r="W92" s="335"/>
      <c r="X92" s="438">
        <f t="shared" si="48"/>
        <v>0</v>
      </c>
      <c r="Y92" s="451"/>
      <c r="Z92" s="451"/>
      <c r="AA92" s="451"/>
      <c r="AB92" s="493"/>
      <c r="AC92" s="489"/>
      <c r="AD92" s="540"/>
      <c r="AE92" s="451"/>
      <c r="AF92" s="451"/>
      <c r="AG92" s="451"/>
      <c r="AH92" s="493"/>
      <c r="AI92" s="493"/>
      <c r="AJ92" s="493"/>
      <c r="AK92" s="493"/>
      <c r="AL92" s="493"/>
      <c r="AM92" s="493"/>
      <c r="AN92" s="493"/>
      <c r="AO92" s="451"/>
      <c r="AP92" s="451"/>
      <c r="AQ92" s="451"/>
      <c r="AR92" s="451"/>
      <c r="AS92" s="493"/>
      <c r="AZ92" s="493"/>
      <c r="BA92" s="493"/>
      <c r="BK92" s="399"/>
      <c r="BR92" s="400"/>
      <c r="CA92" s="487" t="str">
        <f t="shared" si="49"/>
        <v>M</v>
      </c>
      <c r="CB92" s="487" t="str">
        <f t="shared" si="50"/>
        <v>M</v>
      </c>
      <c r="CC92" s="487" t="str">
        <f t="shared" si="51"/>
        <v>M</v>
      </c>
      <c r="CD92" s="487" t="str">
        <f t="shared" si="52"/>
        <v>M</v>
      </c>
      <c r="CE92" s="487" t="str">
        <f t="shared" si="53"/>
        <v>M</v>
      </c>
      <c r="CF92" s="487">
        <f t="shared" si="54"/>
        <v>0</v>
      </c>
      <c r="CG92" s="446"/>
      <c r="CH92" s="446"/>
      <c r="CI92" s="448"/>
    </row>
    <row r="93" spans="1:87" ht="18" customHeight="1">
      <c r="A93" s="512" t="s">
        <v>133</v>
      </c>
      <c r="B93" s="539">
        <f t="shared" si="46"/>
        <v>52</v>
      </c>
      <c r="C93" s="140">
        <f t="shared" si="47"/>
        <v>52</v>
      </c>
      <c r="D93" s="139"/>
      <c r="E93" s="115"/>
      <c r="F93" s="116"/>
      <c r="G93" s="117"/>
      <c r="H93" s="115"/>
      <c r="I93" s="116"/>
      <c r="J93" s="117"/>
      <c r="K93" s="115"/>
      <c r="L93" s="116"/>
      <c r="M93" s="117"/>
      <c r="N93" s="115"/>
      <c r="O93" s="116"/>
      <c r="P93" s="117"/>
      <c r="Q93" s="115"/>
      <c r="R93" s="116"/>
      <c r="S93" s="230"/>
      <c r="T93" s="379" t="str">
        <f t="shared" si="45"/>
        <v>M</v>
      </c>
      <c r="U93" s="334" t="str">
        <f t="shared" si="37"/>
        <v>M</v>
      </c>
      <c r="V93" s="224"/>
      <c r="W93" s="335"/>
      <c r="X93" s="438">
        <f t="shared" si="48"/>
        <v>0</v>
      </c>
      <c r="Y93" s="451"/>
      <c r="Z93" s="451"/>
      <c r="AA93" s="451"/>
      <c r="AB93" s="493"/>
      <c r="AC93" s="489"/>
      <c r="AD93" s="540"/>
      <c r="AE93" s="451"/>
      <c r="AF93" s="451"/>
      <c r="AG93" s="451"/>
      <c r="AH93" s="493"/>
      <c r="AI93" s="493"/>
      <c r="AJ93" s="493"/>
      <c r="AK93" s="493"/>
      <c r="AL93" s="493"/>
      <c r="AM93" s="493"/>
      <c r="AN93" s="493"/>
      <c r="AO93" s="451"/>
      <c r="AP93" s="451"/>
      <c r="AQ93" s="451"/>
      <c r="AR93" s="451"/>
      <c r="AS93" s="493"/>
      <c r="AZ93" s="493"/>
      <c r="BA93" s="493"/>
      <c r="BK93" s="399"/>
      <c r="BR93" s="400"/>
      <c r="CA93" s="487" t="str">
        <f t="shared" si="49"/>
        <v>M</v>
      </c>
      <c r="CB93" s="487" t="str">
        <f t="shared" si="50"/>
        <v>M</v>
      </c>
      <c r="CC93" s="487" t="str">
        <f t="shared" si="51"/>
        <v>M</v>
      </c>
      <c r="CD93" s="487" t="str">
        <f t="shared" si="52"/>
        <v>M</v>
      </c>
      <c r="CE93" s="487" t="str">
        <f t="shared" si="53"/>
        <v>M</v>
      </c>
      <c r="CF93" s="487">
        <f t="shared" si="54"/>
        <v>0</v>
      </c>
      <c r="CG93" s="446"/>
      <c r="CH93" s="446"/>
      <c r="CI93" s="448"/>
    </row>
    <row r="94" spans="1:87" ht="18" customHeight="1">
      <c r="A94" s="512" t="s">
        <v>134</v>
      </c>
      <c r="B94" s="539">
        <f t="shared" si="46"/>
        <v>53</v>
      </c>
      <c r="C94" s="140">
        <f t="shared" si="47"/>
        <v>53</v>
      </c>
      <c r="D94" s="139"/>
      <c r="E94" s="115"/>
      <c r="F94" s="116"/>
      <c r="G94" s="117"/>
      <c r="H94" s="115"/>
      <c r="I94" s="116"/>
      <c r="J94" s="117"/>
      <c r="K94" s="115"/>
      <c r="L94" s="116"/>
      <c r="M94" s="117"/>
      <c r="N94" s="115"/>
      <c r="O94" s="116"/>
      <c r="P94" s="117"/>
      <c r="Q94" s="115"/>
      <c r="R94" s="116"/>
      <c r="S94" s="230"/>
      <c r="T94" s="379" t="str">
        <f t="shared" si="45"/>
        <v>M</v>
      </c>
      <c r="U94" s="334" t="str">
        <f t="shared" si="37"/>
        <v>M</v>
      </c>
      <c r="V94" s="224"/>
      <c r="W94" s="335"/>
      <c r="X94" s="438">
        <f t="shared" si="48"/>
        <v>0</v>
      </c>
      <c r="Y94" s="451"/>
      <c r="Z94" s="451"/>
      <c r="AA94" s="451"/>
      <c r="AB94" s="493"/>
      <c r="AC94" s="489"/>
      <c r="AD94" s="540"/>
      <c r="AE94" s="451"/>
      <c r="AF94" s="451"/>
      <c r="AG94" s="451"/>
      <c r="AH94" s="493"/>
      <c r="AI94" s="493"/>
      <c r="AJ94" s="493"/>
      <c r="AK94" s="493"/>
      <c r="AL94" s="493"/>
      <c r="AM94" s="493"/>
      <c r="AN94" s="493"/>
      <c r="AO94" s="451"/>
      <c r="AP94" s="451"/>
      <c r="AQ94" s="451"/>
      <c r="AR94" s="451"/>
      <c r="AS94" s="493"/>
      <c r="AZ94" s="493"/>
      <c r="BA94" s="493"/>
      <c r="BK94" s="399"/>
      <c r="BR94" s="400"/>
      <c r="CA94" s="487" t="str">
        <f t="shared" si="49"/>
        <v>M</v>
      </c>
      <c r="CB94" s="487" t="str">
        <f t="shared" si="50"/>
        <v>M</v>
      </c>
      <c r="CC94" s="487" t="str">
        <f t="shared" si="51"/>
        <v>M</v>
      </c>
      <c r="CD94" s="487" t="str">
        <f t="shared" si="52"/>
        <v>M</v>
      </c>
      <c r="CE94" s="487" t="str">
        <f t="shared" si="53"/>
        <v>M</v>
      </c>
      <c r="CF94" s="487">
        <f t="shared" si="54"/>
        <v>0</v>
      </c>
      <c r="CG94" s="446"/>
      <c r="CH94" s="446"/>
      <c r="CI94" s="448"/>
    </row>
    <row r="95" spans="1:87" ht="18" customHeight="1">
      <c r="A95" s="512" t="s">
        <v>135</v>
      </c>
      <c r="B95" s="539">
        <f t="shared" si="46"/>
        <v>54</v>
      </c>
      <c r="C95" s="140">
        <f t="shared" si="47"/>
        <v>54</v>
      </c>
      <c r="D95" s="139"/>
      <c r="E95" s="115"/>
      <c r="F95" s="116"/>
      <c r="G95" s="117"/>
      <c r="H95" s="115"/>
      <c r="I95" s="116"/>
      <c r="J95" s="117"/>
      <c r="K95" s="115"/>
      <c r="L95" s="116"/>
      <c r="M95" s="117"/>
      <c r="N95" s="115"/>
      <c r="O95" s="116"/>
      <c r="P95" s="117"/>
      <c r="Q95" s="115"/>
      <c r="R95" s="116"/>
      <c r="S95" s="230"/>
      <c r="T95" s="379" t="str">
        <f t="shared" si="45"/>
        <v>M</v>
      </c>
      <c r="U95" s="334" t="str">
        <f t="shared" si="37"/>
        <v>M</v>
      </c>
      <c r="V95" s="224"/>
      <c r="W95" s="335"/>
      <c r="X95" s="438">
        <f t="shared" si="48"/>
        <v>0</v>
      </c>
      <c r="Y95" s="451"/>
      <c r="Z95" s="451"/>
      <c r="AA95" s="451"/>
      <c r="AB95" s="493"/>
      <c r="AC95" s="489"/>
      <c r="AD95" s="540"/>
      <c r="AE95" s="451"/>
      <c r="AF95" s="451"/>
      <c r="AG95" s="451"/>
      <c r="AH95" s="493"/>
      <c r="AI95" s="493"/>
      <c r="AJ95" s="493"/>
      <c r="AK95" s="493"/>
      <c r="AL95" s="493"/>
      <c r="AM95" s="493"/>
      <c r="AN95" s="493"/>
      <c r="AO95" s="451"/>
      <c r="AP95" s="451"/>
      <c r="AQ95" s="451"/>
      <c r="AR95" s="451"/>
      <c r="AS95" s="493"/>
      <c r="AZ95" s="493"/>
      <c r="BA95" s="493"/>
      <c r="BK95" s="399"/>
      <c r="BR95" s="400"/>
      <c r="CA95" s="487" t="str">
        <f t="shared" si="49"/>
        <v>M</v>
      </c>
      <c r="CB95" s="487" t="str">
        <f t="shared" si="50"/>
        <v>M</v>
      </c>
      <c r="CC95" s="487" t="str">
        <f t="shared" si="51"/>
        <v>M</v>
      </c>
      <c r="CD95" s="487" t="str">
        <f t="shared" si="52"/>
        <v>M</v>
      </c>
      <c r="CE95" s="487" t="str">
        <f t="shared" si="53"/>
        <v>M</v>
      </c>
      <c r="CF95" s="487">
        <f t="shared" si="54"/>
        <v>0</v>
      </c>
      <c r="CG95" s="446"/>
      <c r="CH95" s="446"/>
      <c r="CI95" s="448"/>
    </row>
    <row r="96" spans="1:87" ht="18" customHeight="1">
      <c r="A96" s="512" t="s">
        <v>136</v>
      </c>
      <c r="B96" s="539">
        <f t="shared" si="46"/>
        <v>55</v>
      </c>
      <c r="C96" s="140">
        <f t="shared" si="47"/>
        <v>55</v>
      </c>
      <c r="D96" s="139"/>
      <c r="E96" s="115"/>
      <c r="F96" s="116"/>
      <c r="G96" s="117"/>
      <c r="H96" s="115"/>
      <c r="I96" s="116"/>
      <c r="J96" s="117"/>
      <c r="K96" s="115"/>
      <c r="L96" s="116"/>
      <c r="M96" s="117"/>
      <c r="N96" s="115"/>
      <c r="O96" s="116"/>
      <c r="P96" s="117"/>
      <c r="Q96" s="115"/>
      <c r="R96" s="116"/>
      <c r="S96" s="230"/>
      <c r="T96" s="379" t="str">
        <f t="shared" si="45"/>
        <v>M</v>
      </c>
      <c r="U96" s="334" t="str">
        <f t="shared" si="37"/>
        <v>M</v>
      </c>
      <c r="V96" s="224"/>
      <c r="W96" s="335"/>
      <c r="X96" s="438">
        <f t="shared" si="48"/>
        <v>0</v>
      </c>
      <c r="Y96" s="451"/>
      <c r="Z96" s="451"/>
      <c r="AA96" s="451"/>
      <c r="AB96" s="493"/>
      <c r="AC96" s="489"/>
      <c r="AD96" s="540"/>
      <c r="AE96" s="451"/>
      <c r="AF96" s="451"/>
      <c r="AG96" s="451"/>
      <c r="AH96" s="493"/>
      <c r="AI96" s="493"/>
      <c r="AJ96" s="493"/>
      <c r="AK96" s="493"/>
      <c r="AL96" s="493"/>
      <c r="AM96" s="493"/>
      <c r="AN96" s="493"/>
      <c r="AO96" s="451"/>
      <c r="AP96" s="451"/>
      <c r="AQ96" s="451"/>
      <c r="AR96" s="451"/>
      <c r="AS96" s="493"/>
      <c r="AZ96" s="493"/>
      <c r="BA96" s="493"/>
      <c r="BK96" s="399"/>
      <c r="BR96" s="400"/>
      <c r="CA96" s="487" t="str">
        <f t="shared" si="49"/>
        <v>M</v>
      </c>
      <c r="CB96" s="487" t="str">
        <f t="shared" si="50"/>
        <v>M</v>
      </c>
      <c r="CC96" s="487" t="str">
        <f t="shared" si="51"/>
        <v>M</v>
      </c>
      <c r="CD96" s="487" t="str">
        <f t="shared" si="52"/>
        <v>M</v>
      </c>
      <c r="CE96" s="487" t="str">
        <f t="shared" si="53"/>
        <v>M</v>
      </c>
      <c r="CF96" s="487">
        <f t="shared" si="54"/>
        <v>0</v>
      </c>
      <c r="CG96" s="446"/>
      <c r="CH96" s="446"/>
      <c r="CI96" s="448"/>
    </row>
    <row r="97" spans="1:254" ht="18" customHeight="1">
      <c r="A97" s="512" t="s">
        <v>137</v>
      </c>
      <c r="B97" s="539">
        <f t="shared" si="46"/>
        <v>56</v>
      </c>
      <c r="C97" s="140">
        <f t="shared" si="47"/>
        <v>56</v>
      </c>
      <c r="D97" s="139"/>
      <c r="E97" s="115"/>
      <c r="F97" s="116"/>
      <c r="G97" s="117"/>
      <c r="H97" s="115"/>
      <c r="I97" s="116"/>
      <c r="J97" s="117"/>
      <c r="K97" s="115"/>
      <c r="L97" s="116"/>
      <c r="M97" s="117"/>
      <c r="N97" s="115"/>
      <c r="O97" s="116"/>
      <c r="P97" s="117"/>
      <c r="Q97" s="115"/>
      <c r="R97" s="116"/>
      <c r="S97" s="230"/>
      <c r="T97" s="379" t="str">
        <f t="shared" si="45"/>
        <v>M</v>
      </c>
      <c r="U97" s="334" t="str">
        <f t="shared" si="37"/>
        <v>M</v>
      </c>
      <c r="V97" s="224"/>
      <c r="W97" s="335"/>
      <c r="X97" s="438">
        <f t="shared" si="48"/>
        <v>0</v>
      </c>
      <c r="Y97" s="451"/>
      <c r="Z97" s="451"/>
      <c r="AA97" s="451"/>
      <c r="AB97" s="493"/>
      <c r="AC97" s="489"/>
      <c r="AD97" s="540"/>
      <c r="AE97" s="451"/>
      <c r="AF97" s="451"/>
      <c r="AG97" s="451"/>
      <c r="AH97" s="493"/>
      <c r="AI97" s="493"/>
      <c r="AJ97" s="493"/>
      <c r="AK97" s="493"/>
      <c r="AL97" s="493"/>
      <c r="AM97" s="493"/>
      <c r="AN97" s="493"/>
      <c r="AO97" s="451"/>
      <c r="AP97" s="451"/>
      <c r="AQ97" s="451"/>
      <c r="AR97" s="451"/>
      <c r="AS97" s="493"/>
      <c r="AZ97" s="493"/>
      <c r="BA97" s="493"/>
      <c r="BK97" s="399"/>
      <c r="BR97" s="400"/>
      <c r="CA97" s="487" t="str">
        <f t="shared" si="49"/>
        <v>M</v>
      </c>
      <c r="CB97" s="487" t="str">
        <f t="shared" si="50"/>
        <v>M</v>
      </c>
      <c r="CC97" s="487" t="str">
        <f t="shared" si="51"/>
        <v>M</v>
      </c>
      <c r="CD97" s="487" t="str">
        <f t="shared" si="52"/>
        <v>M</v>
      </c>
      <c r="CE97" s="487" t="str">
        <f t="shared" si="53"/>
        <v>M</v>
      </c>
      <c r="CF97" s="487">
        <f t="shared" si="54"/>
        <v>0</v>
      </c>
      <c r="CG97" s="446"/>
      <c r="CH97" s="446"/>
      <c r="CI97" s="448"/>
    </row>
    <row r="98" spans="1:254" ht="18" customHeight="1">
      <c r="A98" s="512" t="s">
        <v>138</v>
      </c>
      <c r="B98" s="539">
        <f t="shared" si="46"/>
        <v>57</v>
      </c>
      <c r="C98" s="140">
        <f t="shared" si="47"/>
        <v>57</v>
      </c>
      <c r="D98" s="139"/>
      <c r="E98" s="115"/>
      <c r="F98" s="116"/>
      <c r="G98" s="117"/>
      <c r="H98" s="115"/>
      <c r="I98" s="116"/>
      <c r="J98" s="117"/>
      <c r="K98" s="115"/>
      <c r="L98" s="116"/>
      <c r="M98" s="117"/>
      <c r="N98" s="115"/>
      <c r="O98" s="116"/>
      <c r="P98" s="117"/>
      <c r="Q98" s="115"/>
      <c r="R98" s="116"/>
      <c r="S98" s="230"/>
      <c r="T98" s="379" t="str">
        <f t="shared" si="45"/>
        <v>M</v>
      </c>
      <c r="U98" s="334" t="str">
        <f t="shared" si="37"/>
        <v>M</v>
      </c>
      <c r="V98" s="224"/>
      <c r="W98" s="335"/>
      <c r="X98" s="438">
        <f t="shared" si="48"/>
        <v>0</v>
      </c>
      <c r="Y98" s="451"/>
      <c r="Z98" s="451"/>
      <c r="AA98" s="451"/>
      <c r="AB98" s="493"/>
      <c r="AC98" s="489"/>
      <c r="AD98" s="540"/>
      <c r="AE98" s="451"/>
      <c r="AF98" s="451"/>
      <c r="AG98" s="451"/>
      <c r="AH98" s="493"/>
      <c r="AI98" s="493"/>
      <c r="AJ98" s="493"/>
      <c r="AK98" s="493"/>
      <c r="AL98" s="493"/>
      <c r="AM98" s="493"/>
      <c r="AN98" s="493"/>
      <c r="AO98" s="451"/>
      <c r="AP98" s="451"/>
      <c r="AQ98" s="451"/>
      <c r="AR98" s="451"/>
      <c r="AS98" s="493"/>
      <c r="AZ98" s="493"/>
      <c r="BA98" s="493"/>
      <c r="BK98" s="399"/>
      <c r="BR98" s="400"/>
      <c r="CA98" s="487" t="str">
        <f t="shared" si="49"/>
        <v>M</v>
      </c>
      <c r="CB98" s="487" t="str">
        <f t="shared" si="50"/>
        <v>M</v>
      </c>
      <c r="CC98" s="487" t="str">
        <f t="shared" si="51"/>
        <v>M</v>
      </c>
      <c r="CD98" s="487" t="str">
        <f t="shared" si="52"/>
        <v>M</v>
      </c>
      <c r="CE98" s="487" t="str">
        <f t="shared" si="53"/>
        <v>M</v>
      </c>
      <c r="CF98" s="487">
        <f t="shared" si="54"/>
        <v>0</v>
      </c>
      <c r="CG98" s="446"/>
      <c r="CH98" s="446"/>
      <c r="CI98" s="448"/>
    </row>
    <row r="99" spans="1:254" ht="18" customHeight="1">
      <c r="A99" s="512" t="s">
        <v>139</v>
      </c>
      <c r="B99" s="539">
        <f t="shared" si="46"/>
        <v>58</v>
      </c>
      <c r="C99" s="140">
        <f t="shared" si="47"/>
        <v>58</v>
      </c>
      <c r="D99" s="139"/>
      <c r="E99" s="115"/>
      <c r="F99" s="116"/>
      <c r="G99" s="117"/>
      <c r="H99" s="115"/>
      <c r="I99" s="116"/>
      <c r="J99" s="117"/>
      <c r="K99" s="115"/>
      <c r="L99" s="116"/>
      <c r="M99" s="117"/>
      <c r="N99" s="115"/>
      <c r="O99" s="116"/>
      <c r="P99" s="117"/>
      <c r="Q99" s="115"/>
      <c r="R99" s="116"/>
      <c r="S99" s="230"/>
      <c r="T99" s="379" t="str">
        <f t="shared" si="45"/>
        <v>M</v>
      </c>
      <c r="U99" s="334" t="str">
        <f t="shared" si="37"/>
        <v>M</v>
      </c>
      <c r="V99" s="224"/>
      <c r="W99" s="335"/>
      <c r="X99" s="438">
        <f t="shared" si="48"/>
        <v>0</v>
      </c>
      <c r="Y99" s="451"/>
      <c r="Z99" s="451"/>
      <c r="AA99" s="451"/>
      <c r="AB99" s="493"/>
      <c r="AC99" s="489"/>
      <c r="AD99" s="540"/>
      <c r="AE99" s="451"/>
      <c r="AF99" s="451"/>
      <c r="AG99" s="451"/>
      <c r="AH99" s="493"/>
      <c r="AI99" s="493"/>
      <c r="AJ99" s="493"/>
      <c r="AK99" s="493"/>
      <c r="AL99" s="493"/>
      <c r="AM99" s="493"/>
      <c r="AN99" s="493"/>
      <c r="AO99" s="451"/>
      <c r="AP99" s="451"/>
      <c r="AQ99" s="451"/>
      <c r="AR99" s="451"/>
      <c r="AS99" s="493"/>
      <c r="AZ99" s="493"/>
      <c r="BA99" s="493"/>
      <c r="BK99" s="399"/>
      <c r="BR99" s="400"/>
      <c r="CA99" s="487" t="str">
        <f t="shared" si="49"/>
        <v>M</v>
      </c>
      <c r="CB99" s="487" t="str">
        <f t="shared" si="50"/>
        <v>M</v>
      </c>
      <c r="CC99" s="487" t="str">
        <f t="shared" si="51"/>
        <v>M</v>
      </c>
      <c r="CD99" s="487" t="str">
        <f t="shared" si="52"/>
        <v>M</v>
      </c>
      <c r="CE99" s="487" t="str">
        <f t="shared" si="53"/>
        <v>M</v>
      </c>
      <c r="CF99" s="487">
        <f t="shared" si="54"/>
        <v>0</v>
      </c>
      <c r="CG99" s="446"/>
      <c r="CH99" s="446"/>
      <c r="CI99" s="448"/>
    </row>
    <row r="100" spans="1:254" ht="18" customHeight="1">
      <c r="A100" s="512" t="s">
        <v>140</v>
      </c>
      <c r="B100" s="539">
        <f t="shared" si="46"/>
        <v>59</v>
      </c>
      <c r="C100" s="140">
        <f t="shared" si="47"/>
        <v>59</v>
      </c>
      <c r="D100" s="139"/>
      <c r="E100" s="115"/>
      <c r="F100" s="116"/>
      <c r="G100" s="117"/>
      <c r="H100" s="115"/>
      <c r="I100" s="116"/>
      <c r="J100" s="117"/>
      <c r="K100" s="115"/>
      <c r="L100" s="116"/>
      <c r="M100" s="117"/>
      <c r="N100" s="115"/>
      <c r="O100" s="116"/>
      <c r="P100" s="117"/>
      <c r="Q100" s="115"/>
      <c r="R100" s="116"/>
      <c r="S100" s="230"/>
      <c r="T100" s="379" t="str">
        <f t="shared" si="45"/>
        <v>M</v>
      </c>
      <c r="U100" s="334" t="str">
        <f t="shared" si="37"/>
        <v>M</v>
      </c>
      <c r="V100" s="224"/>
      <c r="W100" s="335"/>
      <c r="X100" s="438">
        <f t="shared" si="48"/>
        <v>0</v>
      </c>
      <c r="Y100" s="451"/>
      <c r="Z100" s="451"/>
      <c r="AA100" s="451"/>
      <c r="AB100" s="493"/>
      <c r="AC100" s="489"/>
      <c r="AD100" s="540"/>
      <c r="AE100" s="451"/>
      <c r="AF100" s="451"/>
      <c r="AG100" s="451"/>
      <c r="AH100" s="493"/>
      <c r="AI100" s="493"/>
      <c r="AJ100" s="493"/>
      <c r="AK100" s="493"/>
      <c r="AL100" s="493"/>
      <c r="AM100" s="493"/>
      <c r="AN100" s="493"/>
      <c r="AO100" s="451"/>
      <c r="AP100" s="451"/>
      <c r="AQ100" s="451"/>
      <c r="AR100" s="451"/>
      <c r="AS100" s="493"/>
      <c r="AZ100" s="493"/>
      <c r="BA100" s="493"/>
      <c r="BK100" s="399"/>
      <c r="BR100" s="400"/>
      <c r="CA100" s="487" t="str">
        <f t="shared" si="49"/>
        <v>M</v>
      </c>
      <c r="CB100" s="487" t="str">
        <f t="shared" si="50"/>
        <v>M</v>
      </c>
      <c r="CC100" s="487" t="str">
        <f t="shared" si="51"/>
        <v>M</v>
      </c>
      <c r="CD100" s="487" t="str">
        <f t="shared" si="52"/>
        <v>M</v>
      </c>
      <c r="CE100" s="487" t="str">
        <f t="shared" si="53"/>
        <v>M</v>
      </c>
      <c r="CF100" s="487">
        <f t="shared" si="54"/>
        <v>0</v>
      </c>
      <c r="CG100" s="446"/>
      <c r="CH100" s="446"/>
      <c r="CI100" s="448"/>
    </row>
    <row r="101" spans="1:254" ht="18" customHeight="1">
      <c r="A101" s="512" t="s">
        <v>141</v>
      </c>
      <c r="B101" s="539">
        <f t="shared" si="46"/>
        <v>60</v>
      </c>
      <c r="C101" s="140">
        <f t="shared" si="47"/>
        <v>60</v>
      </c>
      <c r="D101" s="139"/>
      <c r="E101" s="115"/>
      <c r="F101" s="116"/>
      <c r="G101" s="117"/>
      <c r="H101" s="115"/>
      <c r="I101" s="116"/>
      <c r="J101" s="117"/>
      <c r="K101" s="115"/>
      <c r="L101" s="116"/>
      <c r="M101" s="117"/>
      <c r="N101" s="115"/>
      <c r="O101" s="116"/>
      <c r="P101" s="117"/>
      <c r="Q101" s="115"/>
      <c r="R101" s="116"/>
      <c r="S101" s="230"/>
      <c r="T101" s="379" t="str">
        <f t="shared" si="45"/>
        <v>M</v>
      </c>
      <c r="U101" s="334" t="str">
        <f t="shared" si="37"/>
        <v>M</v>
      </c>
      <c r="V101" s="224"/>
      <c r="W101" s="335"/>
      <c r="X101" s="438">
        <f t="shared" si="48"/>
        <v>0</v>
      </c>
      <c r="Y101" s="451"/>
      <c r="Z101" s="451"/>
      <c r="AA101" s="451"/>
      <c r="AB101" s="493"/>
      <c r="AC101" s="489"/>
      <c r="AD101" s="451"/>
      <c r="AE101" s="451"/>
      <c r="AF101" s="451"/>
      <c r="AG101" s="451"/>
      <c r="AH101" s="451"/>
      <c r="AI101" s="493"/>
      <c r="AJ101" s="493"/>
      <c r="AK101" s="493"/>
      <c r="AL101" s="493"/>
      <c r="AM101" s="493"/>
      <c r="AN101" s="493"/>
      <c r="AO101" s="451"/>
      <c r="AP101" s="451"/>
      <c r="AQ101" s="451"/>
      <c r="AR101" s="451"/>
      <c r="AS101" s="493"/>
      <c r="AZ101" s="493"/>
      <c r="BA101" s="493"/>
      <c r="BB101" s="493"/>
      <c r="BK101" s="399"/>
      <c r="BR101" s="400"/>
      <c r="CA101" s="487" t="str">
        <f t="shared" si="49"/>
        <v>M</v>
      </c>
      <c r="CB101" s="487" t="str">
        <f t="shared" si="50"/>
        <v>M</v>
      </c>
      <c r="CC101" s="487" t="str">
        <f t="shared" si="51"/>
        <v>M</v>
      </c>
      <c r="CD101" s="487" t="str">
        <f t="shared" si="52"/>
        <v>M</v>
      </c>
      <c r="CE101" s="487" t="str">
        <f t="shared" si="53"/>
        <v>M</v>
      </c>
      <c r="CF101" s="487">
        <f t="shared" si="54"/>
        <v>0</v>
      </c>
      <c r="CG101" s="446"/>
      <c r="CH101" s="446"/>
      <c r="CI101" s="448"/>
    </row>
    <row r="102" spans="1:254" ht="19.5" customHeight="1">
      <c r="A102" s="512" t="s">
        <v>142</v>
      </c>
      <c r="B102" s="539">
        <f t="shared" si="46"/>
        <v>61</v>
      </c>
      <c r="C102" s="140">
        <f t="shared" si="47"/>
        <v>61</v>
      </c>
      <c r="D102" s="139"/>
      <c r="E102" s="115"/>
      <c r="F102" s="116"/>
      <c r="G102" s="117"/>
      <c r="H102" s="115"/>
      <c r="I102" s="116"/>
      <c r="J102" s="117"/>
      <c r="K102" s="115"/>
      <c r="L102" s="116"/>
      <c r="M102" s="117"/>
      <c r="N102" s="115"/>
      <c r="O102" s="116"/>
      <c r="P102" s="117"/>
      <c r="Q102" s="115"/>
      <c r="R102" s="116"/>
      <c r="S102" s="230"/>
      <c r="T102" s="379" t="str">
        <f t="shared" si="45"/>
        <v>M</v>
      </c>
      <c r="U102" s="334" t="str">
        <f>IF(T102="M", "M", IF(T102&gt;40, "YES", "NO"))</f>
        <v>M</v>
      </c>
      <c r="V102" s="541"/>
      <c r="W102" s="542"/>
      <c r="X102" s="438">
        <f t="shared" si="48"/>
        <v>0</v>
      </c>
      <c r="Y102" s="451"/>
      <c r="Z102" s="451"/>
      <c r="AA102" s="451"/>
      <c r="AB102" s="493"/>
      <c r="AC102" s="493"/>
      <c r="AD102" s="493"/>
      <c r="AE102" s="493"/>
      <c r="AF102" s="450"/>
      <c r="AG102" s="450"/>
      <c r="AH102" s="493"/>
      <c r="AI102" s="493"/>
      <c r="AJ102" s="493"/>
      <c r="AK102" s="493"/>
      <c r="AL102" s="493"/>
      <c r="AM102" s="493"/>
      <c r="AN102" s="493"/>
      <c r="AO102" s="493"/>
      <c r="AP102" s="493"/>
      <c r="AQ102" s="493"/>
      <c r="AR102" s="493"/>
      <c r="CA102" s="487" t="str">
        <f t="shared" si="49"/>
        <v>M</v>
      </c>
      <c r="CB102" s="487" t="str">
        <f t="shared" si="50"/>
        <v>M</v>
      </c>
      <c r="CC102" s="487" t="str">
        <f t="shared" si="51"/>
        <v>M</v>
      </c>
      <c r="CD102" s="487" t="str">
        <f t="shared" si="52"/>
        <v>M</v>
      </c>
      <c r="CE102" s="487" t="str">
        <f t="shared" si="53"/>
        <v>M</v>
      </c>
      <c r="CF102" s="487">
        <f t="shared" si="54"/>
        <v>0</v>
      </c>
      <c r="CG102" s="446"/>
      <c r="CH102" s="446"/>
      <c r="CI102" s="448"/>
    </row>
    <row r="103" spans="1:254" ht="17.25" customHeight="1">
      <c r="A103" s="512" t="s">
        <v>143</v>
      </c>
      <c r="B103" s="539">
        <f t="shared" si="46"/>
        <v>62</v>
      </c>
      <c r="C103" s="140">
        <f t="shared" si="47"/>
        <v>62</v>
      </c>
      <c r="D103" s="139"/>
      <c r="E103" s="115"/>
      <c r="F103" s="116"/>
      <c r="G103" s="117"/>
      <c r="H103" s="115"/>
      <c r="I103" s="116"/>
      <c r="J103" s="117"/>
      <c r="K103" s="115"/>
      <c r="L103" s="116"/>
      <c r="M103" s="117"/>
      <c r="N103" s="115"/>
      <c r="O103" s="116"/>
      <c r="P103" s="117"/>
      <c r="Q103" s="115"/>
      <c r="R103" s="116"/>
      <c r="S103" s="230"/>
      <c r="T103" s="379" t="str">
        <f t="shared" si="45"/>
        <v>M</v>
      </c>
      <c r="U103" s="334" t="str">
        <f>IF(T103="M", "M", IF(T103&gt;40, "YES", "NO"))</f>
        <v>M</v>
      </c>
      <c r="V103" s="224"/>
      <c r="W103" s="335"/>
      <c r="X103" s="438">
        <f t="shared" si="48"/>
        <v>0</v>
      </c>
      <c r="Y103" s="451"/>
      <c r="Z103" s="451"/>
      <c r="AA103" s="451"/>
      <c r="AB103" s="451"/>
      <c r="AC103" s="451"/>
      <c r="AD103" s="451"/>
      <c r="AE103" s="451"/>
      <c r="AF103" s="451"/>
      <c r="AG103" s="451"/>
      <c r="AH103" s="451"/>
      <c r="AI103" s="493"/>
      <c r="AJ103" s="493"/>
      <c r="AK103" s="493"/>
      <c r="AL103" s="493"/>
      <c r="AM103" s="493"/>
      <c r="AN103" s="493"/>
      <c r="AO103" s="451"/>
      <c r="AP103" s="451"/>
      <c r="AQ103" s="451"/>
      <c r="AR103" s="451"/>
      <c r="AS103" s="493"/>
      <c r="AZ103" s="493"/>
      <c r="BA103" s="493"/>
      <c r="BK103" s="399"/>
      <c r="BR103" s="400"/>
      <c r="CA103" s="487" t="str">
        <f t="shared" si="49"/>
        <v>M</v>
      </c>
      <c r="CB103" s="487" t="str">
        <f t="shared" si="50"/>
        <v>M</v>
      </c>
      <c r="CC103" s="487" t="str">
        <f t="shared" si="51"/>
        <v>M</v>
      </c>
      <c r="CD103" s="487" t="str">
        <f t="shared" si="52"/>
        <v>M</v>
      </c>
      <c r="CE103" s="487" t="str">
        <f t="shared" si="53"/>
        <v>M</v>
      </c>
      <c r="CF103" s="487">
        <f t="shared" si="54"/>
        <v>0</v>
      </c>
      <c r="CG103" s="446"/>
      <c r="CH103" s="446"/>
      <c r="CI103" s="448"/>
    </row>
    <row r="104" spans="1:254" ht="17.25" customHeight="1">
      <c r="A104" s="512" t="s">
        <v>144</v>
      </c>
      <c r="B104" s="539">
        <f t="shared" si="46"/>
        <v>63</v>
      </c>
      <c r="C104" s="140">
        <f t="shared" si="47"/>
        <v>63</v>
      </c>
      <c r="D104" s="139"/>
      <c r="E104" s="115"/>
      <c r="F104" s="116"/>
      <c r="G104" s="117"/>
      <c r="H104" s="115"/>
      <c r="I104" s="116"/>
      <c r="J104" s="117"/>
      <c r="K104" s="115"/>
      <c r="L104" s="116"/>
      <c r="M104" s="117"/>
      <c r="N104" s="115"/>
      <c r="O104" s="116"/>
      <c r="P104" s="117"/>
      <c r="Q104" s="115"/>
      <c r="R104" s="116"/>
      <c r="S104" s="230"/>
      <c r="T104" s="379" t="str">
        <f t="shared" si="45"/>
        <v>M</v>
      </c>
      <c r="U104" s="334" t="str">
        <f>IF(T104="M", "M", IF(T104&gt;40, "YES", "NO"))</f>
        <v>M</v>
      </c>
      <c r="V104" s="224"/>
      <c r="W104" s="335"/>
      <c r="X104" s="438">
        <f t="shared" si="48"/>
        <v>0</v>
      </c>
      <c r="Y104" s="451"/>
      <c r="Z104" s="451"/>
      <c r="AA104" s="451"/>
      <c r="AB104" s="451"/>
      <c r="AC104" s="451"/>
      <c r="AD104" s="451"/>
      <c r="AE104" s="451"/>
      <c r="AF104" s="451"/>
      <c r="AG104" s="451"/>
      <c r="AH104" s="451"/>
      <c r="AI104" s="493"/>
      <c r="AJ104" s="493"/>
      <c r="AK104" s="493"/>
      <c r="AL104" s="493"/>
      <c r="AM104" s="493"/>
      <c r="AN104" s="493"/>
      <c r="AO104" s="451"/>
      <c r="AP104" s="451"/>
      <c r="AQ104" s="451"/>
      <c r="AR104" s="451"/>
      <c r="AS104" s="493"/>
      <c r="AZ104" s="493"/>
      <c r="BA104" s="493"/>
      <c r="BK104" s="399"/>
      <c r="BR104" s="400"/>
      <c r="CA104" s="487" t="str">
        <f t="shared" si="49"/>
        <v>M</v>
      </c>
      <c r="CB104" s="487" t="str">
        <f t="shared" si="50"/>
        <v>M</v>
      </c>
      <c r="CC104" s="487" t="str">
        <f t="shared" si="51"/>
        <v>M</v>
      </c>
      <c r="CD104" s="487" t="str">
        <f t="shared" si="52"/>
        <v>M</v>
      </c>
      <c r="CE104" s="487" t="str">
        <f t="shared" si="53"/>
        <v>M</v>
      </c>
      <c r="CF104" s="487">
        <f t="shared" si="54"/>
        <v>0</v>
      </c>
      <c r="CG104" s="446"/>
      <c r="CH104" s="446"/>
      <c r="CI104" s="448"/>
    </row>
    <row r="105" spans="1:254" s="351" customFormat="1" ht="17.25" customHeight="1">
      <c r="A105" s="512" t="s">
        <v>145</v>
      </c>
      <c r="B105" s="539">
        <f t="shared" si="46"/>
        <v>64</v>
      </c>
      <c r="C105" s="140">
        <f t="shared" si="47"/>
        <v>64</v>
      </c>
      <c r="D105" s="139"/>
      <c r="E105" s="115"/>
      <c r="F105" s="116"/>
      <c r="G105" s="117"/>
      <c r="H105" s="115"/>
      <c r="I105" s="116"/>
      <c r="J105" s="117"/>
      <c r="K105" s="115"/>
      <c r="L105" s="116"/>
      <c r="M105" s="117"/>
      <c r="N105" s="115"/>
      <c r="O105" s="116"/>
      <c r="P105" s="117"/>
      <c r="Q105" s="115"/>
      <c r="R105" s="116"/>
      <c r="S105" s="230"/>
      <c r="T105" s="379" t="str">
        <f t="shared" ref="T105:T115" si="55">IF(CF105=0,"M",((E105*F105)*G105/0.6)+((H105*I105)*J105/0.6)+((K105*L105)*M105/0.6)+((N105*O105)*P105/0.6)+((Q105*R105)*S105/0.6))</f>
        <v>M</v>
      </c>
      <c r="U105" s="334" t="str">
        <f t="shared" ref="U105:U134" si="56">IF(T105="M", "M", IF(T105&gt;40, "YES", "NO"))</f>
        <v>M</v>
      </c>
      <c r="V105" s="224"/>
      <c r="W105" s="335"/>
      <c r="X105" s="438">
        <f t="shared" ref="X105:X127" si="57">IF(T105="M",0,IF(T105=0,0,IF(T105&gt;0,1,0)))</f>
        <v>0</v>
      </c>
      <c r="Y105" s="474"/>
      <c r="Z105" s="474"/>
      <c r="AA105" s="474"/>
      <c r="AB105" s="474"/>
      <c r="AC105" s="474"/>
      <c r="AD105" s="474"/>
      <c r="AE105" s="474"/>
      <c r="AF105" s="474"/>
      <c r="AG105" s="474"/>
      <c r="AH105" s="474"/>
      <c r="AI105" s="474"/>
      <c r="AJ105" s="474"/>
      <c r="AK105" s="474"/>
      <c r="AL105" s="474"/>
      <c r="AM105" s="474"/>
      <c r="AN105" s="474"/>
      <c r="AO105" s="474"/>
      <c r="AP105" s="474"/>
      <c r="AQ105" s="474"/>
      <c r="AR105" s="474"/>
      <c r="AS105" s="534"/>
      <c r="AT105" s="534"/>
      <c r="AU105" s="534"/>
      <c r="AV105" s="534"/>
      <c r="AW105" s="534"/>
      <c r="AX105" s="534"/>
      <c r="AY105" s="534"/>
      <c r="AZ105" s="534"/>
      <c r="BA105" s="534"/>
      <c r="BB105" s="494"/>
      <c r="BC105" s="494"/>
      <c r="BD105" s="494"/>
      <c r="BE105" s="494"/>
      <c r="BF105" s="494"/>
      <c r="BG105" s="494"/>
      <c r="BH105" s="494"/>
      <c r="BI105" s="494"/>
      <c r="BJ105" s="494"/>
      <c r="BK105" s="494"/>
      <c r="BL105" s="495"/>
      <c r="BM105" s="495"/>
      <c r="BN105" s="495"/>
      <c r="BO105" s="495"/>
      <c r="BP105" s="495"/>
      <c r="BQ105" s="495"/>
      <c r="BR105" s="495"/>
      <c r="BS105" s="494"/>
      <c r="BT105" s="494"/>
      <c r="BU105" s="494"/>
      <c r="BV105" s="494"/>
      <c r="BW105" s="494"/>
      <c r="BX105" s="494"/>
      <c r="BY105" s="494"/>
      <c r="BZ105" s="494"/>
      <c r="CA105" s="487" t="str">
        <f t="shared" ref="CA105:CA115" si="58">IF(OR(E105="",F105="",G105=""),"M",1)</f>
        <v>M</v>
      </c>
      <c r="CB105" s="487" t="str">
        <f t="shared" ref="CB105:CB115" si="59">IF(OR(H105="",I105="",J105=""),"M",1)</f>
        <v>M</v>
      </c>
      <c r="CC105" s="487" t="str">
        <f t="shared" ref="CC105:CC134" si="60">IF(OR(K105="",L105="",M105=""),"M",1)</f>
        <v>M</v>
      </c>
      <c r="CD105" s="487" t="str">
        <f t="shared" ref="CD105:CD134" si="61">IF(OR(N105="",O105="",P105=""),"M",1)</f>
        <v>M</v>
      </c>
      <c r="CE105" s="487" t="str">
        <f t="shared" ref="CE105:CE134" si="62">IF(OR(Q105="",R105="",S105=""),"M",1)</f>
        <v>M</v>
      </c>
      <c r="CF105" s="487">
        <f t="shared" ref="CF105:CF115" si="63">IF(AND(CA105="M",CB105="M",CC105="M",CD105="M",CE105="M",D105=""),0,1)</f>
        <v>0</v>
      </c>
      <c r="CG105" s="446"/>
      <c r="CH105" s="446"/>
      <c r="CI105" s="448"/>
      <c r="CJ105" s="494"/>
      <c r="CK105" s="494"/>
      <c r="CL105" s="494"/>
      <c r="CM105" s="494"/>
      <c r="CN105" s="494"/>
      <c r="CO105" s="494"/>
      <c r="CP105" s="494"/>
      <c r="CQ105" s="494"/>
      <c r="CR105" s="494"/>
      <c r="CS105" s="494"/>
      <c r="CT105" s="494"/>
      <c r="CU105" s="494"/>
      <c r="CV105" s="494"/>
      <c r="CW105" s="494"/>
      <c r="CX105" s="494"/>
      <c r="CY105" s="494"/>
      <c r="CZ105" s="494"/>
      <c r="DA105" s="494"/>
      <c r="DB105" s="494"/>
      <c r="DC105" s="494"/>
      <c r="DD105" s="494"/>
      <c r="DE105" s="494"/>
      <c r="DF105" s="494"/>
      <c r="DG105" s="494"/>
      <c r="DH105" s="494"/>
      <c r="DI105" s="494"/>
      <c r="DJ105" s="494"/>
      <c r="DK105" s="494"/>
      <c r="DL105" s="494"/>
      <c r="DM105" s="494"/>
      <c r="DN105" s="494"/>
      <c r="DO105" s="494"/>
      <c r="DP105" s="494"/>
      <c r="DQ105" s="494"/>
      <c r="DR105" s="494"/>
      <c r="DS105" s="494"/>
      <c r="DT105" s="494"/>
      <c r="DU105" s="494"/>
      <c r="DV105" s="494"/>
      <c r="DW105" s="494"/>
      <c r="DX105" s="494"/>
      <c r="DY105" s="494"/>
      <c r="DZ105" s="494"/>
      <c r="EA105" s="494"/>
      <c r="EB105" s="494"/>
      <c r="EC105" s="494"/>
      <c r="ED105" s="494"/>
      <c r="EE105" s="494"/>
      <c r="EF105" s="494"/>
      <c r="EG105" s="494"/>
      <c r="EH105" s="494"/>
      <c r="EI105" s="494"/>
      <c r="EJ105" s="494"/>
      <c r="EK105" s="494"/>
      <c r="EL105" s="494"/>
      <c r="EM105" s="494"/>
      <c r="EN105" s="494"/>
      <c r="EO105" s="494"/>
      <c r="EP105" s="494"/>
      <c r="EQ105" s="494"/>
      <c r="ER105" s="494"/>
      <c r="ES105" s="494"/>
      <c r="ET105" s="494"/>
      <c r="EU105" s="494"/>
      <c r="EV105" s="494"/>
      <c r="EW105" s="494"/>
      <c r="EX105" s="494"/>
      <c r="EY105" s="494"/>
      <c r="EZ105" s="494"/>
      <c r="FA105" s="494"/>
      <c r="FB105" s="494"/>
      <c r="FC105" s="494"/>
      <c r="FD105" s="494"/>
      <c r="FE105" s="494"/>
      <c r="FF105" s="494"/>
      <c r="FG105" s="494"/>
      <c r="FH105" s="494"/>
      <c r="FI105" s="494"/>
      <c r="FJ105" s="494"/>
      <c r="FK105" s="494"/>
      <c r="FL105" s="494"/>
      <c r="FM105" s="494"/>
      <c r="FN105" s="494"/>
      <c r="FO105" s="494"/>
      <c r="FP105" s="494"/>
      <c r="FQ105" s="494"/>
      <c r="FR105" s="494"/>
      <c r="FS105" s="494"/>
      <c r="FT105" s="494"/>
      <c r="FU105" s="494"/>
      <c r="FV105" s="494"/>
      <c r="FW105" s="494"/>
      <c r="FX105" s="494"/>
      <c r="FY105" s="494"/>
      <c r="FZ105" s="494"/>
      <c r="GA105" s="494"/>
      <c r="GB105" s="494"/>
      <c r="GC105" s="494"/>
      <c r="GD105" s="494"/>
      <c r="GE105" s="494"/>
      <c r="GF105" s="494"/>
      <c r="GG105" s="494"/>
      <c r="GH105" s="494"/>
      <c r="GI105" s="494"/>
      <c r="GJ105" s="494"/>
      <c r="GK105" s="494"/>
      <c r="GL105" s="494"/>
      <c r="GM105" s="494"/>
      <c r="GN105" s="494"/>
      <c r="GO105" s="494"/>
      <c r="GP105" s="494"/>
      <c r="GQ105" s="494"/>
      <c r="GR105" s="494"/>
      <c r="GS105" s="494"/>
      <c r="GT105" s="494"/>
      <c r="GU105" s="494"/>
      <c r="GV105" s="494"/>
      <c r="GW105" s="494"/>
      <c r="GX105" s="494"/>
      <c r="GY105" s="494"/>
      <c r="GZ105" s="494"/>
      <c r="HA105" s="494"/>
      <c r="HB105" s="494"/>
      <c r="HC105" s="494"/>
      <c r="HD105" s="494"/>
      <c r="HE105" s="494"/>
      <c r="HF105" s="494"/>
      <c r="HG105" s="494"/>
      <c r="HH105" s="494"/>
      <c r="HI105" s="494"/>
      <c r="HJ105" s="494"/>
      <c r="HK105" s="494"/>
      <c r="HL105" s="494"/>
      <c r="HM105" s="494"/>
      <c r="HN105" s="494"/>
      <c r="HO105" s="494"/>
      <c r="HP105" s="494"/>
      <c r="HQ105" s="494"/>
      <c r="HR105" s="494"/>
      <c r="HS105" s="494"/>
      <c r="HT105" s="494"/>
      <c r="HU105" s="494"/>
      <c r="HV105" s="494"/>
      <c r="HW105" s="494"/>
      <c r="HX105" s="494"/>
      <c r="HY105" s="494"/>
      <c r="HZ105" s="494"/>
      <c r="IA105" s="494"/>
      <c r="IB105" s="494"/>
      <c r="IC105" s="494"/>
      <c r="ID105" s="494"/>
      <c r="IE105" s="494"/>
      <c r="IF105" s="494"/>
      <c r="IG105" s="494"/>
      <c r="IH105" s="494"/>
      <c r="II105" s="494"/>
      <c r="IJ105" s="494"/>
      <c r="IK105" s="494"/>
      <c r="IL105" s="494"/>
      <c r="IM105" s="494"/>
      <c r="IN105" s="494"/>
      <c r="IO105" s="494"/>
      <c r="IP105" s="494"/>
      <c r="IQ105" s="494"/>
      <c r="IR105" s="494"/>
      <c r="IS105" s="494"/>
      <c r="IT105" s="494"/>
    </row>
    <row r="106" spans="1:254" s="351" customFormat="1" ht="17.25" customHeight="1">
      <c r="A106" s="512" t="s">
        <v>146</v>
      </c>
      <c r="B106" s="539">
        <f t="shared" si="46"/>
        <v>65</v>
      </c>
      <c r="C106" s="140">
        <f t="shared" si="47"/>
        <v>65</v>
      </c>
      <c r="D106" s="139"/>
      <c r="E106" s="115"/>
      <c r="F106" s="116"/>
      <c r="G106" s="117"/>
      <c r="H106" s="115"/>
      <c r="I106" s="116"/>
      <c r="J106" s="117"/>
      <c r="K106" s="115"/>
      <c r="L106" s="116"/>
      <c r="M106" s="117"/>
      <c r="N106" s="115"/>
      <c r="O106" s="116"/>
      <c r="P106" s="117"/>
      <c r="Q106" s="115"/>
      <c r="R106" s="116"/>
      <c r="S106" s="230"/>
      <c r="T106" s="379" t="str">
        <f t="shared" si="55"/>
        <v>M</v>
      </c>
      <c r="U106" s="334" t="str">
        <f t="shared" si="56"/>
        <v>M</v>
      </c>
      <c r="V106" s="224"/>
      <c r="W106" s="335"/>
      <c r="X106" s="438">
        <f t="shared" si="57"/>
        <v>0</v>
      </c>
      <c r="Y106" s="474"/>
      <c r="Z106" s="474"/>
      <c r="AA106" s="474"/>
      <c r="AB106" s="474"/>
      <c r="AC106" s="474"/>
      <c r="AD106" s="474"/>
      <c r="AE106" s="474"/>
      <c r="AF106" s="474"/>
      <c r="AG106" s="474"/>
      <c r="AH106" s="474"/>
      <c r="AI106" s="474"/>
      <c r="AJ106" s="474"/>
      <c r="AK106" s="474"/>
      <c r="AL106" s="474"/>
      <c r="AM106" s="474"/>
      <c r="AN106" s="474"/>
      <c r="AO106" s="474"/>
      <c r="AP106" s="474"/>
      <c r="AQ106" s="474"/>
      <c r="AR106" s="474"/>
      <c r="AS106" s="534"/>
      <c r="AT106" s="534"/>
      <c r="AU106" s="534"/>
      <c r="AV106" s="534"/>
      <c r="AW106" s="534"/>
      <c r="AX106" s="534"/>
      <c r="AY106" s="534"/>
      <c r="AZ106" s="534"/>
      <c r="BA106" s="534"/>
      <c r="BB106" s="494"/>
      <c r="BC106" s="494"/>
      <c r="BD106" s="494"/>
      <c r="BE106" s="494"/>
      <c r="BF106" s="494"/>
      <c r="BG106" s="494"/>
      <c r="BH106" s="494"/>
      <c r="BI106" s="494"/>
      <c r="BJ106" s="494"/>
      <c r="BK106" s="494"/>
      <c r="BL106" s="495"/>
      <c r="BM106" s="495"/>
      <c r="BN106" s="495"/>
      <c r="BO106" s="495"/>
      <c r="BP106" s="495"/>
      <c r="BQ106" s="495"/>
      <c r="BR106" s="495"/>
      <c r="BS106" s="494"/>
      <c r="BT106" s="494"/>
      <c r="BU106" s="494"/>
      <c r="BV106" s="494"/>
      <c r="BW106" s="494"/>
      <c r="BX106" s="494"/>
      <c r="BY106" s="494"/>
      <c r="BZ106" s="494"/>
      <c r="CA106" s="487" t="str">
        <f t="shared" si="58"/>
        <v>M</v>
      </c>
      <c r="CB106" s="487" t="str">
        <f t="shared" si="59"/>
        <v>M</v>
      </c>
      <c r="CC106" s="487" t="str">
        <f t="shared" si="60"/>
        <v>M</v>
      </c>
      <c r="CD106" s="487" t="str">
        <f t="shared" si="61"/>
        <v>M</v>
      </c>
      <c r="CE106" s="487" t="str">
        <f t="shared" si="62"/>
        <v>M</v>
      </c>
      <c r="CF106" s="487">
        <f t="shared" si="63"/>
        <v>0</v>
      </c>
      <c r="CG106" s="446"/>
      <c r="CH106" s="446"/>
      <c r="CI106" s="448"/>
      <c r="CJ106" s="494"/>
      <c r="CK106" s="494"/>
      <c r="CL106" s="494"/>
      <c r="CM106" s="494"/>
      <c r="CN106" s="494"/>
      <c r="CO106" s="494"/>
      <c r="CP106" s="494"/>
      <c r="CQ106" s="494"/>
      <c r="CR106" s="494"/>
      <c r="CS106" s="494"/>
      <c r="CT106" s="494"/>
      <c r="CU106" s="494"/>
      <c r="CV106" s="494"/>
      <c r="CW106" s="494"/>
      <c r="CX106" s="494"/>
      <c r="CY106" s="494"/>
      <c r="CZ106" s="494"/>
      <c r="DA106" s="494"/>
      <c r="DB106" s="494"/>
      <c r="DC106" s="494"/>
      <c r="DD106" s="494"/>
      <c r="DE106" s="494"/>
      <c r="DF106" s="494"/>
      <c r="DG106" s="494"/>
      <c r="DH106" s="494"/>
      <c r="DI106" s="494"/>
      <c r="DJ106" s="494"/>
      <c r="DK106" s="494"/>
      <c r="DL106" s="494"/>
      <c r="DM106" s="494"/>
      <c r="DN106" s="494"/>
      <c r="DO106" s="494"/>
      <c r="DP106" s="494"/>
      <c r="DQ106" s="494"/>
      <c r="DR106" s="494"/>
      <c r="DS106" s="494"/>
      <c r="DT106" s="494"/>
      <c r="DU106" s="494"/>
      <c r="DV106" s="494"/>
      <c r="DW106" s="494"/>
      <c r="DX106" s="494"/>
      <c r="DY106" s="494"/>
      <c r="DZ106" s="494"/>
      <c r="EA106" s="494"/>
      <c r="EB106" s="494"/>
      <c r="EC106" s="494"/>
      <c r="ED106" s="494"/>
      <c r="EE106" s="494"/>
      <c r="EF106" s="494"/>
      <c r="EG106" s="494"/>
      <c r="EH106" s="494"/>
      <c r="EI106" s="494"/>
      <c r="EJ106" s="494"/>
      <c r="EK106" s="494"/>
      <c r="EL106" s="494"/>
      <c r="EM106" s="494"/>
      <c r="EN106" s="494"/>
      <c r="EO106" s="494"/>
      <c r="EP106" s="494"/>
      <c r="EQ106" s="494"/>
      <c r="ER106" s="494"/>
      <c r="ES106" s="494"/>
      <c r="ET106" s="494"/>
      <c r="EU106" s="494"/>
      <c r="EV106" s="494"/>
      <c r="EW106" s="494"/>
      <c r="EX106" s="494"/>
      <c r="EY106" s="494"/>
      <c r="EZ106" s="494"/>
      <c r="FA106" s="494"/>
      <c r="FB106" s="494"/>
      <c r="FC106" s="494"/>
      <c r="FD106" s="494"/>
      <c r="FE106" s="494"/>
      <c r="FF106" s="494"/>
      <c r="FG106" s="494"/>
      <c r="FH106" s="494"/>
      <c r="FI106" s="494"/>
      <c r="FJ106" s="494"/>
      <c r="FK106" s="494"/>
      <c r="FL106" s="494"/>
      <c r="FM106" s="494"/>
      <c r="FN106" s="494"/>
      <c r="FO106" s="494"/>
      <c r="FP106" s="494"/>
      <c r="FQ106" s="494"/>
      <c r="FR106" s="494"/>
      <c r="FS106" s="494"/>
      <c r="FT106" s="494"/>
      <c r="FU106" s="494"/>
      <c r="FV106" s="494"/>
      <c r="FW106" s="494"/>
      <c r="FX106" s="494"/>
      <c r="FY106" s="494"/>
      <c r="FZ106" s="494"/>
      <c r="GA106" s="494"/>
      <c r="GB106" s="494"/>
      <c r="GC106" s="494"/>
      <c r="GD106" s="494"/>
      <c r="GE106" s="494"/>
      <c r="GF106" s="494"/>
      <c r="GG106" s="494"/>
      <c r="GH106" s="494"/>
      <c r="GI106" s="494"/>
      <c r="GJ106" s="494"/>
      <c r="GK106" s="494"/>
      <c r="GL106" s="494"/>
      <c r="GM106" s="494"/>
      <c r="GN106" s="494"/>
      <c r="GO106" s="494"/>
      <c r="GP106" s="494"/>
      <c r="GQ106" s="494"/>
      <c r="GR106" s="494"/>
      <c r="GS106" s="494"/>
      <c r="GT106" s="494"/>
      <c r="GU106" s="494"/>
      <c r="GV106" s="494"/>
      <c r="GW106" s="494"/>
      <c r="GX106" s="494"/>
      <c r="GY106" s="494"/>
      <c r="GZ106" s="494"/>
      <c r="HA106" s="494"/>
      <c r="HB106" s="494"/>
      <c r="HC106" s="494"/>
      <c r="HD106" s="494"/>
      <c r="HE106" s="494"/>
      <c r="HF106" s="494"/>
      <c r="HG106" s="494"/>
      <c r="HH106" s="494"/>
      <c r="HI106" s="494"/>
      <c r="HJ106" s="494"/>
      <c r="HK106" s="494"/>
      <c r="HL106" s="494"/>
      <c r="HM106" s="494"/>
      <c r="HN106" s="494"/>
      <c r="HO106" s="494"/>
      <c r="HP106" s="494"/>
      <c r="HQ106" s="494"/>
      <c r="HR106" s="494"/>
      <c r="HS106" s="494"/>
      <c r="HT106" s="494"/>
      <c r="HU106" s="494"/>
      <c r="HV106" s="494"/>
      <c r="HW106" s="494"/>
      <c r="HX106" s="494"/>
      <c r="HY106" s="494"/>
      <c r="HZ106" s="494"/>
      <c r="IA106" s="494"/>
      <c r="IB106" s="494"/>
      <c r="IC106" s="494"/>
      <c r="ID106" s="494"/>
      <c r="IE106" s="494"/>
      <c r="IF106" s="494"/>
      <c r="IG106" s="494"/>
      <c r="IH106" s="494"/>
      <c r="II106" s="494"/>
      <c r="IJ106" s="494"/>
      <c r="IK106" s="494"/>
      <c r="IL106" s="494"/>
      <c r="IM106" s="494"/>
      <c r="IN106" s="494"/>
      <c r="IO106" s="494"/>
      <c r="IP106" s="494"/>
      <c r="IQ106" s="494"/>
      <c r="IR106" s="494"/>
      <c r="IS106" s="494"/>
      <c r="IT106" s="494"/>
    </row>
    <row r="107" spans="1:254" s="351" customFormat="1" ht="17.25" customHeight="1">
      <c r="A107" s="512" t="s">
        <v>147</v>
      </c>
      <c r="B107" s="539">
        <f t="shared" ref="B107:C122" si="64">B106+1</f>
        <v>66</v>
      </c>
      <c r="C107" s="140">
        <f t="shared" si="64"/>
        <v>66</v>
      </c>
      <c r="D107" s="139"/>
      <c r="E107" s="115"/>
      <c r="F107" s="116"/>
      <c r="G107" s="117"/>
      <c r="H107" s="115"/>
      <c r="I107" s="116"/>
      <c r="J107" s="117"/>
      <c r="K107" s="115"/>
      <c r="L107" s="116"/>
      <c r="M107" s="117"/>
      <c r="N107" s="115"/>
      <c r="O107" s="116"/>
      <c r="P107" s="117"/>
      <c r="Q107" s="115"/>
      <c r="R107" s="116"/>
      <c r="S107" s="230"/>
      <c r="T107" s="379" t="str">
        <f t="shared" si="55"/>
        <v>M</v>
      </c>
      <c r="U107" s="334" t="str">
        <f t="shared" si="56"/>
        <v>M</v>
      </c>
      <c r="V107" s="224"/>
      <c r="W107" s="335"/>
      <c r="X107" s="438">
        <f t="shared" si="57"/>
        <v>0</v>
      </c>
      <c r="Y107" s="474"/>
      <c r="Z107" s="474"/>
      <c r="AA107" s="474"/>
      <c r="AB107" s="474"/>
      <c r="AC107" s="474"/>
      <c r="AD107" s="474"/>
      <c r="AE107" s="474"/>
      <c r="AF107" s="474"/>
      <c r="AG107" s="474"/>
      <c r="AH107" s="474"/>
      <c r="AI107" s="474"/>
      <c r="AJ107" s="474"/>
      <c r="AK107" s="474"/>
      <c r="AL107" s="474"/>
      <c r="AM107" s="474"/>
      <c r="AN107" s="474"/>
      <c r="AO107" s="474"/>
      <c r="AP107" s="474"/>
      <c r="AQ107" s="474"/>
      <c r="AR107" s="474"/>
      <c r="AS107" s="534"/>
      <c r="AT107" s="534"/>
      <c r="AU107" s="534"/>
      <c r="AV107" s="534"/>
      <c r="AW107" s="534"/>
      <c r="AX107" s="534"/>
      <c r="AY107" s="534"/>
      <c r="AZ107" s="534"/>
      <c r="BA107" s="534"/>
      <c r="BB107" s="494"/>
      <c r="BC107" s="494"/>
      <c r="BD107" s="494"/>
      <c r="BE107" s="494"/>
      <c r="BF107" s="494"/>
      <c r="BG107" s="494"/>
      <c r="BH107" s="494"/>
      <c r="BI107" s="494"/>
      <c r="BJ107" s="494"/>
      <c r="BK107" s="494"/>
      <c r="BL107" s="495"/>
      <c r="BM107" s="495"/>
      <c r="BN107" s="495"/>
      <c r="BO107" s="495"/>
      <c r="BP107" s="495"/>
      <c r="BQ107" s="495"/>
      <c r="BR107" s="495"/>
      <c r="BS107" s="494"/>
      <c r="BT107" s="494"/>
      <c r="BU107" s="494"/>
      <c r="BV107" s="494"/>
      <c r="BW107" s="494"/>
      <c r="BX107" s="494"/>
      <c r="BY107" s="494"/>
      <c r="BZ107" s="494"/>
      <c r="CA107" s="487" t="str">
        <f t="shared" si="58"/>
        <v>M</v>
      </c>
      <c r="CB107" s="487" t="str">
        <f t="shared" si="59"/>
        <v>M</v>
      </c>
      <c r="CC107" s="487" t="str">
        <f t="shared" si="60"/>
        <v>M</v>
      </c>
      <c r="CD107" s="487" t="str">
        <f t="shared" si="61"/>
        <v>M</v>
      </c>
      <c r="CE107" s="487" t="str">
        <f t="shared" si="62"/>
        <v>M</v>
      </c>
      <c r="CF107" s="487">
        <f t="shared" si="63"/>
        <v>0</v>
      </c>
      <c r="CG107" s="446"/>
      <c r="CH107" s="446"/>
      <c r="CI107" s="448"/>
      <c r="CJ107" s="494"/>
      <c r="CK107" s="494"/>
      <c r="CL107" s="494"/>
      <c r="CM107" s="494"/>
      <c r="CN107" s="494"/>
      <c r="CO107" s="494"/>
      <c r="CP107" s="494"/>
      <c r="CQ107" s="494"/>
      <c r="CR107" s="494"/>
      <c r="CS107" s="494"/>
      <c r="CT107" s="494"/>
      <c r="CU107" s="494"/>
      <c r="CV107" s="494"/>
      <c r="CW107" s="494"/>
      <c r="CX107" s="494"/>
      <c r="CY107" s="494"/>
      <c r="CZ107" s="494"/>
      <c r="DA107" s="494"/>
      <c r="DB107" s="494"/>
      <c r="DC107" s="494"/>
      <c r="DD107" s="494"/>
      <c r="DE107" s="494"/>
      <c r="DF107" s="494"/>
      <c r="DG107" s="494"/>
      <c r="DH107" s="494"/>
      <c r="DI107" s="494"/>
      <c r="DJ107" s="494"/>
      <c r="DK107" s="494"/>
      <c r="DL107" s="494"/>
      <c r="DM107" s="494"/>
      <c r="DN107" s="494"/>
      <c r="DO107" s="494"/>
      <c r="DP107" s="494"/>
      <c r="DQ107" s="494"/>
      <c r="DR107" s="494"/>
      <c r="DS107" s="494"/>
      <c r="DT107" s="494"/>
      <c r="DU107" s="494"/>
      <c r="DV107" s="494"/>
      <c r="DW107" s="494"/>
      <c r="DX107" s="494"/>
      <c r="DY107" s="494"/>
      <c r="DZ107" s="494"/>
      <c r="EA107" s="494"/>
      <c r="EB107" s="494"/>
      <c r="EC107" s="494"/>
      <c r="ED107" s="494"/>
      <c r="EE107" s="494"/>
      <c r="EF107" s="494"/>
      <c r="EG107" s="494"/>
      <c r="EH107" s="494"/>
      <c r="EI107" s="494"/>
      <c r="EJ107" s="494"/>
      <c r="EK107" s="494"/>
      <c r="EL107" s="494"/>
      <c r="EM107" s="494"/>
      <c r="EN107" s="494"/>
      <c r="EO107" s="494"/>
      <c r="EP107" s="494"/>
      <c r="EQ107" s="494"/>
      <c r="ER107" s="494"/>
      <c r="ES107" s="494"/>
      <c r="ET107" s="494"/>
      <c r="EU107" s="494"/>
      <c r="EV107" s="494"/>
      <c r="EW107" s="494"/>
      <c r="EX107" s="494"/>
      <c r="EY107" s="494"/>
      <c r="EZ107" s="494"/>
      <c r="FA107" s="494"/>
      <c r="FB107" s="494"/>
      <c r="FC107" s="494"/>
      <c r="FD107" s="494"/>
      <c r="FE107" s="494"/>
      <c r="FF107" s="494"/>
      <c r="FG107" s="494"/>
      <c r="FH107" s="494"/>
      <c r="FI107" s="494"/>
      <c r="FJ107" s="494"/>
      <c r="FK107" s="494"/>
      <c r="FL107" s="494"/>
      <c r="FM107" s="494"/>
      <c r="FN107" s="494"/>
      <c r="FO107" s="494"/>
      <c r="FP107" s="494"/>
      <c r="FQ107" s="494"/>
      <c r="FR107" s="494"/>
      <c r="FS107" s="494"/>
      <c r="FT107" s="494"/>
      <c r="FU107" s="494"/>
      <c r="FV107" s="494"/>
      <c r="FW107" s="494"/>
      <c r="FX107" s="494"/>
      <c r="FY107" s="494"/>
      <c r="FZ107" s="494"/>
      <c r="GA107" s="494"/>
      <c r="GB107" s="494"/>
      <c r="GC107" s="494"/>
      <c r="GD107" s="494"/>
      <c r="GE107" s="494"/>
      <c r="GF107" s="494"/>
      <c r="GG107" s="494"/>
      <c r="GH107" s="494"/>
      <c r="GI107" s="494"/>
      <c r="GJ107" s="494"/>
      <c r="GK107" s="494"/>
      <c r="GL107" s="494"/>
      <c r="GM107" s="494"/>
      <c r="GN107" s="494"/>
      <c r="GO107" s="494"/>
      <c r="GP107" s="494"/>
      <c r="GQ107" s="494"/>
      <c r="GR107" s="494"/>
      <c r="GS107" s="494"/>
      <c r="GT107" s="494"/>
      <c r="GU107" s="494"/>
      <c r="GV107" s="494"/>
      <c r="GW107" s="494"/>
      <c r="GX107" s="494"/>
      <c r="GY107" s="494"/>
      <c r="GZ107" s="494"/>
      <c r="HA107" s="494"/>
      <c r="HB107" s="494"/>
      <c r="HC107" s="494"/>
      <c r="HD107" s="494"/>
      <c r="HE107" s="494"/>
      <c r="HF107" s="494"/>
      <c r="HG107" s="494"/>
      <c r="HH107" s="494"/>
      <c r="HI107" s="494"/>
      <c r="HJ107" s="494"/>
      <c r="HK107" s="494"/>
      <c r="HL107" s="494"/>
      <c r="HM107" s="494"/>
      <c r="HN107" s="494"/>
      <c r="HO107" s="494"/>
      <c r="HP107" s="494"/>
      <c r="HQ107" s="494"/>
      <c r="HR107" s="494"/>
      <c r="HS107" s="494"/>
      <c r="HT107" s="494"/>
      <c r="HU107" s="494"/>
      <c r="HV107" s="494"/>
      <c r="HW107" s="494"/>
      <c r="HX107" s="494"/>
      <c r="HY107" s="494"/>
      <c r="HZ107" s="494"/>
      <c r="IA107" s="494"/>
      <c r="IB107" s="494"/>
      <c r="IC107" s="494"/>
      <c r="ID107" s="494"/>
      <c r="IE107" s="494"/>
      <c r="IF107" s="494"/>
      <c r="IG107" s="494"/>
      <c r="IH107" s="494"/>
      <c r="II107" s="494"/>
      <c r="IJ107" s="494"/>
      <c r="IK107" s="494"/>
      <c r="IL107" s="494"/>
      <c r="IM107" s="494"/>
      <c r="IN107" s="494"/>
      <c r="IO107" s="494"/>
      <c r="IP107" s="494"/>
      <c r="IQ107" s="494"/>
      <c r="IR107" s="494"/>
      <c r="IS107" s="494"/>
      <c r="IT107" s="494"/>
    </row>
    <row r="108" spans="1:254" s="351" customFormat="1" ht="17.25" customHeight="1">
      <c r="A108" s="512" t="s">
        <v>148</v>
      </c>
      <c r="B108" s="539">
        <f t="shared" si="64"/>
        <v>67</v>
      </c>
      <c r="C108" s="140">
        <f t="shared" si="64"/>
        <v>67</v>
      </c>
      <c r="D108" s="139"/>
      <c r="E108" s="115"/>
      <c r="F108" s="116"/>
      <c r="G108" s="117"/>
      <c r="H108" s="115"/>
      <c r="I108" s="116"/>
      <c r="J108" s="117"/>
      <c r="K108" s="115"/>
      <c r="L108" s="116"/>
      <c r="M108" s="117"/>
      <c r="N108" s="115"/>
      <c r="O108" s="116"/>
      <c r="P108" s="117"/>
      <c r="Q108" s="115"/>
      <c r="R108" s="116"/>
      <c r="S108" s="230"/>
      <c r="T108" s="379" t="str">
        <f t="shared" si="55"/>
        <v>M</v>
      </c>
      <c r="U108" s="334" t="str">
        <f t="shared" si="56"/>
        <v>M</v>
      </c>
      <c r="V108" s="224"/>
      <c r="W108" s="335"/>
      <c r="X108" s="438">
        <f t="shared" si="57"/>
        <v>0</v>
      </c>
      <c r="Y108" s="474"/>
      <c r="Z108" s="474"/>
      <c r="AA108" s="474"/>
      <c r="AB108" s="474"/>
      <c r="AC108" s="474"/>
      <c r="AD108" s="474"/>
      <c r="AE108" s="474"/>
      <c r="AF108" s="474"/>
      <c r="AG108" s="474"/>
      <c r="AH108" s="474"/>
      <c r="AI108" s="474"/>
      <c r="AJ108" s="474"/>
      <c r="AK108" s="474"/>
      <c r="AL108" s="474"/>
      <c r="AM108" s="474"/>
      <c r="AN108" s="474"/>
      <c r="AO108" s="474"/>
      <c r="AP108" s="474"/>
      <c r="AQ108" s="474"/>
      <c r="AR108" s="474"/>
      <c r="AS108" s="534"/>
      <c r="AT108" s="534"/>
      <c r="AU108" s="534"/>
      <c r="AV108" s="534"/>
      <c r="AW108" s="534"/>
      <c r="AX108" s="534"/>
      <c r="AY108" s="534"/>
      <c r="AZ108" s="534"/>
      <c r="BA108" s="534"/>
      <c r="BB108" s="494"/>
      <c r="BC108" s="494"/>
      <c r="BD108" s="494"/>
      <c r="BE108" s="494"/>
      <c r="BF108" s="494"/>
      <c r="BG108" s="494"/>
      <c r="BH108" s="494"/>
      <c r="BI108" s="494"/>
      <c r="BJ108" s="494"/>
      <c r="BK108" s="494"/>
      <c r="BL108" s="495"/>
      <c r="BM108" s="495"/>
      <c r="BN108" s="495"/>
      <c r="BO108" s="495"/>
      <c r="BP108" s="495"/>
      <c r="BQ108" s="495"/>
      <c r="BR108" s="495"/>
      <c r="BS108" s="494"/>
      <c r="BT108" s="494"/>
      <c r="BU108" s="494"/>
      <c r="BV108" s="494"/>
      <c r="BW108" s="494"/>
      <c r="BX108" s="494"/>
      <c r="BY108" s="494"/>
      <c r="BZ108" s="494"/>
      <c r="CA108" s="487" t="str">
        <f t="shared" si="58"/>
        <v>M</v>
      </c>
      <c r="CB108" s="487" t="str">
        <f t="shared" si="59"/>
        <v>M</v>
      </c>
      <c r="CC108" s="487" t="str">
        <f t="shared" si="60"/>
        <v>M</v>
      </c>
      <c r="CD108" s="487" t="str">
        <f t="shared" si="61"/>
        <v>M</v>
      </c>
      <c r="CE108" s="487" t="str">
        <f t="shared" si="62"/>
        <v>M</v>
      </c>
      <c r="CF108" s="487">
        <f t="shared" si="63"/>
        <v>0</v>
      </c>
      <c r="CG108" s="446"/>
      <c r="CH108" s="446"/>
      <c r="CI108" s="448"/>
      <c r="CJ108" s="494"/>
      <c r="CK108" s="494"/>
      <c r="CL108" s="494"/>
      <c r="CM108" s="494"/>
      <c r="CN108" s="494"/>
      <c r="CO108" s="494"/>
      <c r="CP108" s="494"/>
      <c r="CQ108" s="494"/>
      <c r="CR108" s="494"/>
      <c r="CS108" s="494"/>
      <c r="CT108" s="494"/>
      <c r="CU108" s="494"/>
      <c r="CV108" s="494"/>
      <c r="CW108" s="494"/>
      <c r="CX108" s="494"/>
      <c r="CY108" s="494"/>
      <c r="CZ108" s="494"/>
      <c r="DA108" s="494"/>
      <c r="DB108" s="494"/>
      <c r="DC108" s="494"/>
      <c r="DD108" s="494"/>
      <c r="DE108" s="494"/>
      <c r="DF108" s="494"/>
      <c r="DG108" s="494"/>
      <c r="DH108" s="494"/>
      <c r="DI108" s="494"/>
      <c r="DJ108" s="494"/>
      <c r="DK108" s="494"/>
      <c r="DL108" s="494"/>
      <c r="DM108" s="494"/>
      <c r="DN108" s="494"/>
      <c r="DO108" s="494"/>
      <c r="DP108" s="494"/>
      <c r="DQ108" s="494"/>
      <c r="DR108" s="494"/>
      <c r="DS108" s="494"/>
      <c r="DT108" s="494"/>
      <c r="DU108" s="494"/>
      <c r="DV108" s="494"/>
      <c r="DW108" s="494"/>
      <c r="DX108" s="494"/>
      <c r="DY108" s="494"/>
      <c r="DZ108" s="494"/>
      <c r="EA108" s="494"/>
      <c r="EB108" s="494"/>
      <c r="EC108" s="494"/>
      <c r="ED108" s="494"/>
      <c r="EE108" s="494"/>
      <c r="EF108" s="494"/>
      <c r="EG108" s="494"/>
      <c r="EH108" s="494"/>
      <c r="EI108" s="494"/>
      <c r="EJ108" s="494"/>
      <c r="EK108" s="494"/>
      <c r="EL108" s="494"/>
      <c r="EM108" s="494"/>
      <c r="EN108" s="494"/>
      <c r="EO108" s="494"/>
      <c r="EP108" s="494"/>
      <c r="EQ108" s="494"/>
      <c r="ER108" s="494"/>
      <c r="ES108" s="494"/>
      <c r="ET108" s="494"/>
      <c r="EU108" s="494"/>
      <c r="EV108" s="494"/>
      <c r="EW108" s="494"/>
      <c r="EX108" s="494"/>
      <c r="EY108" s="494"/>
      <c r="EZ108" s="494"/>
      <c r="FA108" s="494"/>
      <c r="FB108" s="494"/>
      <c r="FC108" s="494"/>
      <c r="FD108" s="494"/>
      <c r="FE108" s="494"/>
      <c r="FF108" s="494"/>
      <c r="FG108" s="494"/>
      <c r="FH108" s="494"/>
      <c r="FI108" s="494"/>
      <c r="FJ108" s="494"/>
      <c r="FK108" s="494"/>
      <c r="FL108" s="494"/>
      <c r="FM108" s="494"/>
      <c r="FN108" s="494"/>
      <c r="FO108" s="494"/>
      <c r="FP108" s="494"/>
      <c r="FQ108" s="494"/>
      <c r="FR108" s="494"/>
      <c r="FS108" s="494"/>
      <c r="FT108" s="494"/>
      <c r="FU108" s="494"/>
      <c r="FV108" s="494"/>
      <c r="FW108" s="494"/>
      <c r="FX108" s="494"/>
      <c r="FY108" s="494"/>
      <c r="FZ108" s="494"/>
      <c r="GA108" s="494"/>
      <c r="GB108" s="494"/>
      <c r="GC108" s="494"/>
      <c r="GD108" s="494"/>
      <c r="GE108" s="494"/>
      <c r="GF108" s="494"/>
      <c r="GG108" s="494"/>
      <c r="GH108" s="494"/>
      <c r="GI108" s="494"/>
      <c r="GJ108" s="494"/>
      <c r="GK108" s="494"/>
      <c r="GL108" s="494"/>
      <c r="GM108" s="494"/>
      <c r="GN108" s="494"/>
      <c r="GO108" s="494"/>
      <c r="GP108" s="494"/>
      <c r="GQ108" s="494"/>
      <c r="GR108" s="494"/>
      <c r="GS108" s="494"/>
      <c r="GT108" s="494"/>
      <c r="GU108" s="494"/>
      <c r="GV108" s="494"/>
      <c r="GW108" s="494"/>
      <c r="GX108" s="494"/>
      <c r="GY108" s="494"/>
      <c r="GZ108" s="494"/>
      <c r="HA108" s="494"/>
      <c r="HB108" s="494"/>
      <c r="HC108" s="494"/>
      <c r="HD108" s="494"/>
      <c r="HE108" s="494"/>
      <c r="HF108" s="494"/>
      <c r="HG108" s="494"/>
      <c r="HH108" s="494"/>
      <c r="HI108" s="494"/>
      <c r="HJ108" s="494"/>
      <c r="HK108" s="494"/>
      <c r="HL108" s="494"/>
      <c r="HM108" s="494"/>
      <c r="HN108" s="494"/>
      <c r="HO108" s="494"/>
      <c r="HP108" s="494"/>
      <c r="HQ108" s="494"/>
      <c r="HR108" s="494"/>
      <c r="HS108" s="494"/>
      <c r="HT108" s="494"/>
      <c r="HU108" s="494"/>
      <c r="HV108" s="494"/>
      <c r="HW108" s="494"/>
      <c r="HX108" s="494"/>
      <c r="HY108" s="494"/>
      <c r="HZ108" s="494"/>
      <c r="IA108" s="494"/>
      <c r="IB108" s="494"/>
      <c r="IC108" s="494"/>
      <c r="ID108" s="494"/>
      <c r="IE108" s="494"/>
      <c r="IF108" s="494"/>
      <c r="IG108" s="494"/>
      <c r="IH108" s="494"/>
      <c r="II108" s="494"/>
      <c r="IJ108" s="494"/>
      <c r="IK108" s="494"/>
      <c r="IL108" s="494"/>
      <c r="IM108" s="494"/>
      <c r="IN108" s="494"/>
      <c r="IO108" s="494"/>
      <c r="IP108" s="494"/>
      <c r="IQ108" s="494"/>
      <c r="IR108" s="494"/>
      <c r="IS108" s="494"/>
      <c r="IT108" s="494"/>
    </row>
    <row r="109" spans="1:254" s="351" customFormat="1" ht="17.25" customHeight="1">
      <c r="A109" s="512" t="s">
        <v>149</v>
      </c>
      <c r="B109" s="539">
        <f t="shared" si="64"/>
        <v>68</v>
      </c>
      <c r="C109" s="140">
        <f t="shared" si="64"/>
        <v>68</v>
      </c>
      <c r="D109" s="139"/>
      <c r="E109" s="115"/>
      <c r="F109" s="116"/>
      <c r="G109" s="117"/>
      <c r="H109" s="115"/>
      <c r="I109" s="116"/>
      <c r="J109" s="117"/>
      <c r="K109" s="115"/>
      <c r="L109" s="116"/>
      <c r="M109" s="117"/>
      <c r="N109" s="115"/>
      <c r="O109" s="116"/>
      <c r="P109" s="117"/>
      <c r="Q109" s="115"/>
      <c r="R109" s="116"/>
      <c r="S109" s="230"/>
      <c r="T109" s="379" t="str">
        <f t="shared" si="55"/>
        <v>M</v>
      </c>
      <c r="U109" s="334" t="str">
        <f t="shared" si="56"/>
        <v>M</v>
      </c>
      <c r="V109" s="224"/>
      <c r="W109" s="335"/>
      <c r="X109" s="438">
        <f t="shared" si="57"/>
        <v>0</v>
      </c>
      <c r="Y109" s="474"/>
      <c r="Z109" s="474"/>
      <c r="AA109" s="474"/>
      <c r="AB109" s="474"/>
      <c r="AC109" s="474"/>
      <c r="AD109" s="474"/>
      <c r="AE109" s="474"/>
      <c r="AF109" s="474"/>
      <c r="AG109" s="474"/>
      <c r="AH109" s="474"/>
      <c r="AI109" s="474"/>
      <c r="AJ109" s="474"/>
      <c r="AK109" s="474"/>
      <c r="AL109" s="474"/>
      <c r="AM109" s="474"/>
      <c r="AN109" s="474"/>
      <c r="AO109" s="474"/>
      <c r="AP109" s="474"/>
      <c r="AQ109" s="474"/>
      <c r="AR109" s="474"/>
      <c r="AS109" s="534"/>
      <c r="AT109" s="534"/>
      <c r="AU109" s="534"/>
      <c r="AV109" s="534"/>
      <c r="AW109" s="534"/>
      <c r="AX109" s="534"/>
      <c r="AY109" s="534"/>
      <c r="AZ109" s="534"/>
      <c r="BA109" s="534"/>
      <c r="BB109" s="494"/>
      <c r="BC109" s="494"/>
      <c r="BD109" s="494"/>
      <c r="BE109" s="494"/>
      <c r="BF109" s="494"/>
      <c r="BG109" s="494"/>
      <c r="BH109" s="494"/>
      <c r="BI109" s="494"/>
      <c r="BJ109" s="494"/>
      <c r="BK109" s="494"/>
      <c r="BL109" s="495"/>
      <c r="BM109" s="495"/>
      <c r="BN109" s="495"/>
      <c r="BO109" s="495"/>
      <c r="BP109" s="495"/>
      <c r="BQ109" s="495"/>
      <c r="BR109" s="495"/>
      <c r="BS109" s="494"/>
      <c r="BT109" s="494"/>
      <c r="BU109" s="494"/>
      <c r="BV109" s="494"/>
      <c r="BW109" s="494"/>
      <c r="BX109" s="494"/>
      <c r="BY109" s="494"/>
      <c r="BZ109" s="494"/>
      <c r="CA109" s="487" t="str">
        <f t="shared" si="58"/>
        <v>M</v>
      </c>
      <c r="CB109" s="487" t="str">
        <f t="shared" si="59"/>
        <v>M</v>
      </c>
      <c r="CC109" s="487" t="str">
        <f t="shared" si="60"/>
        <v>M</v>
      </c>
      <c r="CD109" s="487" t="str">
        <f t="shared" si="61"/>
        <v>M</v>
      </c>
      <c r="CE109" s="487" t="str">
        <f t="shared" si="62"/>
        <v>M</v>
      </c>
      <c r="CF109" s="487">
        <f t="shared" si="63"/>
        <v>0</v>
      </c>
      <c r="CG109" s="446"/>
      <c r="CH109" s="446"/>
      <c r="CI109" s="448"/>
      <c r="CJ109" s="494"/>
      <c r="CK109" s="494"/>
      <c r="CL109" s="494"/>
      <c r="CM109" s="494"/>
      <c r="CN109" s="494"/>
      <c r="CO109" s="494"/>
      <c r="CP109" s="494"/>
      <c r="CQ109" s="494"/>
      <c r="CR109" s="494"/>
      <c r="CS109" s="494"/>
      <c r="CT109" s="494"/>
      <c r="CU109" s="494"/>
      <c r="CV109" s="494"/>
      <c r="CW109" s="494"/>
      <c r="CX109" s="494"/>
      <c r="CY109" s="494"/>
      <c r="CZ109" s="494"/>
      <c r="DA109" s="494"/>
      <c r="DB109" s="494"/>
      <c r="DC109" s="494"/>
      <c r="DD109" s="494"/>
      <c r="DE109" s="494"/>
      <c r="DF109" s="494"/>
      <c r="DG109" s="494"/>
      <c r="DH109" s="494"/>
      <c r="DI109" s="494"/>
      <c r="DJ109" s="494"/>
      <c r="DK109" s="494"/>
      <c r="DL109" s="494"/>
      <c r="DM109" s="494"/>
      <c r="DN109" s="494"/>
      <c r="DO109" s="494"/>
      <c r="DP109" s="494"/>
      <c r="DQ109" s="494"/>
      <c r="DR109" s="494"/>
      <c r="DS109" s="494"/>
      <c r="DT109" s="494"/>
      <c r="DU109" s="494"/>
      <c r="DV109" s="494"/>
      <c r="DW109" s="494"/>
      <c r="DX109" s="494"/>
      <c r="DY109" s="494"/>
      <c r="DZ109" s="494"/>
      <c r="EA109" s="494"/>
      <c r="EB109" s="494"/>
      <c r="EC109" s="494"/>
      <c r="ED109" s="494"/>
      <c r="EE109" s="494"/>
      <c r="EF109" s="494"/>
      <c r="EG109" s="494"/>
      <c r="EH109" s="494"/>
      <c r="EI109" s="494"/>
      <c r="EJ109" s="494"/>
      <c r="EK109" s="494"/>
      <c r="EL109" s="494"/>
      <c r="EM109" s="494"/>
      <c r="EN109" s="494"/>
      <c r="EO109" s="494"/>
      <c r="EP109" s="494"/>
      <c r="EQ109" s="494"/>
      <c r="ER109" s="494"/>
      <c r="ES109" s="494"/>
      <c r="ET109" s="494"/>
      <c r="EU109" s="494"/>
      <c r="EV109" s="494"/>
      <c r="EW109" s="494"/>
      <c r="EX109" s="494"/>
      <c r="EY109" s="494"/>
      <c r="EZ109" s="494"/>
      <c r="FA109" s="494"/>
      <c r="FB109" s="494"/>
      <c r="FC109" s="494"/>
      <c r="FD109" s="494"/>
      <c r="FE109" s="494"/>
      <c r="FF109" s="494"/>
      <c r="FG109" s="494"/>
      <c r="FH109" s="494"/>
      <c r="FI109" s="494"/>
      <c r="FJ109" s="494"/>
      <c r="FK109" s="494"/>
      <c r="FL109" s="494"/>
      <c r="FM109" s="494"/>
      <c r="FN109" s="494"/>
      <c r="FO109" s="494"/>
      <c r="FP109" s="494"/>
      <c r="FQ109" s="494"/>
      <c r="FR109" s="494"/>
      <c r="FS109" s="494"/>
      <c r="FT109" s="494"/>
      <c r="FU109" s="494"/>
      <c r="FV109" s="494"/>
      <c r="FW109" s="494"/>
      <c r="FX109" s="494"/>
      <c r="FY109" s="494"/>
      <c r="FZ109" s="494"/>
      <c r="GA109" s="494"/>
      <c r="GB109" s="494"/>
      <c r="GC109" s="494"/>
      <c r="GD109" s="494"/>
      <c r="GE109" s="494"/>
      <c r="GF109" s="494"/>
      <c r="GG109" s="494"/>
      <c r="GH109" s="494"/>
      <c r="GI109" s="494"/>
      <c r="GJ109" s="494"/>
      <c r="GK109" s="494"/>
      <c r="GL109" s="494"/>
      <c r="GM109" s="494"/>
      <c r="GN109" s="494"/>
      <c r="GO109" s="494"/>
      <c r="GP109" s="494"/>
      <c r="GQ109" s="494"/>
      <c r="GR109" s="494"/>
      <c r="GS109" s="494"/>
      <c r="GT109" s="494"/>
      <c r="GU109" s="494"/>
      <c r="GV109" s="494"/>
      <c r="GW109" s="494"/>
      <c r="GX109" s="494"/>
      <c r="GY109" s="494"/>
      <c r="GZ109" s="494"/>
      <c r="HA109" s="494"/>
      <c r="HB109" s="494"/>
      <c r="HC109" s="494"/>
      <c r="HD109" s="494"/>
      <c r="HE109" s="494"/>
      <c r="HF109" s="494"/>
      <c r="HG109" s="494"/>
      <c r="HH109" s="494"/>
      <c r="HI109" s="494"/>
      <c r="HJ109" s="494"/>
      <c r="HK109" s="494"/>
      <c r="HL109" s="494"/>
      <c r="HM109" s="494"/>
      <c r="HN109" s="494"/>
      <c r="HO109" s="494"/>
      <c r="HP109" s="494"/>
      <c r="HQ109" s="494"/>
      <c r="HR109" s="494"/>
      <c r="HS109" s="494"/>
      <c r="HT109" s="494"/>
      <c r="HU109" s="494"/>
      <c r="HV109" s="494"/>
      <c r="HW109" s="494"/>
      <c r="HX109" s="494"/>
      <c r="HY109" s="494"/>
      <c r="HZ109" s="494"/>
      <c r="IA109" s="494"/>
      <c r="IB109" s="494"/>
      <c r="IC109" s="494"/>
      <c r="ID109" s="494"/>
      <c r="IE109" s="494"/>
      <c r="IF109" s="494"/>
      <c r="IG109" s="494"/>
      <c r="IH109" s="494"/>
      <c r="II109" s="494"/>
      <c r="IJ109" s="494"/>
      <c r="IK109" s="494"/>
      <c r="IL109" s="494"/>
      <c r="IM109" s="494"/>
      <c r="IN109" s="494"/>
      <c r="IO109" s="494"/>
      <c r="IP109" s="494"/>
      <c r="IQ109" s="494"/>
      <c r="IR109" s="494"/>
      <c r="IS109" s="494"/>
      <c r="IT109" s="494"/>
    </row>
    <row r="110" spans="1:254" s="351" customFormat="1" ht="17.25" customHeight="1">
      <c r="A110" s="512" t="s">
        <v>150</v>
      </c>
      <c r="B110" s="539">
        <f t="shared" si="64"/>
        <v>69</v>
      </c>
      <c r="C110" s="140">
        <f t="shared" si="64"/>
        <v>69</v>
      </c>
      <c r="D110" s="139"/>
      <c r="E110" s="115"/>
      <c r="F110" s="116"/>
      <c r="G110" s="117"/>
      <c r="H110" s="115"/>
      <c r="I110" s="116"/>
      <c r="J110" s="117"/>
      <c r="K110" s="115"/>
      <c r="L110" s="116"/>
      <c r="M110" s="117"/>
      <c r="N110" s="115"/>
      <c r="O110" s="116"/>
      <c r="P110" s="117"/>
      <c r="Q110" s="115"/>
      <c r="R110" s="116"/>
      <c r="S110" s="230"/>
      <c r="T110" s="379" t="str">
        <f t="shared" si="55"/>
        <v>M</v>
      </c>
      <c r="U110" s="334" t="str">
        <f t="shared" si="56"/>
        <v>M</v>
      </c>
      <c r="V110" s="224"/>
      <c r="W110" s="335"/>
      <c r="X110" s="438">
        <f t="shared" si="57"/>
        <v>0</v>
      </c>
      <c r="Y110" s="474"/>
      <c r="Z110" s="474"/>
      <c r="AA110" s="474"/>
      <c r="AB110" s="474"/>
      <c r="AC110" s="474"/>
      <c r="AD110" s="474"/>
      <c r="AE110" s="474"/>
      <c r="AF110" s="474"/>
      <c r="AG110" s="474"/>
      <c r="AH110" s="474"/>
      <c r="AI110" s="474"/>
      <c r="AJ110" s="474"/>
      <c r="AK110" s="474"/>
      <c r="AL110" s="474"/>
      <c r="AM110" s="474"/>
      <c r="AN110" s="474"/>
      <c r="AO110" s="474"/>
      <c r="AP110" s="474"/>
      <c r="AQ110" s="474"/>
      <c r="AR110" s="474"/>
      <c r="AS110" s="534"/>
      <c r="AT110" s="534"/>
      <c r="AU110" s="534"/>
      <c r="AV110" s="534"/>
      <c r="AW110" s="534"/>
      <c r="AX110" s="534"/>
      <c r="AY110" s="534"/>
      <c r="AZ110" s="534"/>
      <c r="BA110" s="534"/>
      <c r="BB110" s="494"/>
      <c r="BC110" s="494"/>
      <c r="BD110" s="494"/>
      <c r="BE110" s="494"/>
      <c r="BF110" s="494"/>
      <c r="BG110" s="494"/>
      <c r="BH110" s="494"/>
      <c r="BI110" s="494"/>
      <c r="BJ110" s="494"/>
      <c r="BK110" s="494"/>
      <c r="BL110" s="495"/>
      <c r="BM110" s="495"/>
      <c r="BN110" s="495"/>
      <c r="BO110" s="495"/>
      <c r="BP110" s="495"/>
      <c r="BQ110" s="495"/>
      <c r="BR110" s="495"/>
      <c r="BS110" s="494"/>
      <c r="BT110" s="494"/>
      <c r="BU110" s="494"/>
      <c r="BV110" s="494"/>
      <c r="BW110" s="494"/>
      <c r="BX110" s="494"/>
      <c r="BY110" s="494"/>
      <c r="BZ110" s="494"/>
      <c r="CA110" s="487" t="str">
        <f t="shared" si="58"/>
        <v>M</v>
      </c>
      <c r="CB110" s="487" t="str">
        <f t="shared" si="59"/>
        <v>M</v>
      </c>
      <c r="CC110" s="487" t="str">
        <f t="shared" si="60"/>
        <v>M</v>
      </c>
      <c r="CD110" s="487" t="str">
        <f t="shared" si="61"/>
        <v>M</v>
      </c>
      <c r="CE110" s="487" t="str">
        <f t="shared" si="62"/>
        <v>M</v>
      </c>
      <c r="CF110" s="487">
        <f t="shared" si="63"/>
        <v>0</v>
      </c>
      <c r="CG110" s="446"/>
      <c r="CH110" s="446"/>
      <c r="CI110" s="448"/>
      <c r="CJ110" s="494"/>
      <c r="CK110" s="494"/>
      <c r="CL110" s="494"/>
      <c r="CM110" s="494"/>
      <c r="CN110" s="494"/>
      <c r="CO110" s="494"/>
      <c r="CP110" s="494"/>
      <c r="CQ110" s="494"/>
      <c r="CR110" s="494"/>
      <c r="CS110" s="494"/>
      <c r="CT110" s="494"/>
      <c r="CU110" s="494"/>
      <c r="CV110" s="494"/>
      <c r="CW110" s="494"/>
      <c r="CX110" s="494"/>
      <c r="CY110" s="494"/>
      <c r="CZ110" s="494"/>
      <c r="DA110" s="494"/>
      <c r="DB110" s="494"/>
      <c r="DC110" s="494"/>
      <c r="DD110" s="494"/>
      <c r="DE110" s="494"/>
      <c r="DF110" s="494"/>
      <c r="DG110" s="494"/>
      <c r="DH110" s="494"/>
      <c r="DI110" s="494"/>
      <c r="DJ110" s="494"/>
      <c r="DK110" s="494"/>
      <c r="DL110" s="494"/>
      <c r="DM110" s="494"/>
      <c r="DN110" s="494"/>
      <c r="DO110" s="494"/>
      <c r="DP110" s="494"/>
      <c r="DQ110" s="494"/>
      <c r="DR110" s="494"/>
      <c r="DS110" s="494"/>
      <c r="DT110" s="494"/>
      <c r="DU110" s="494"/>
      <c r="DV110" s="494"/>
      <c r="DW110" s="494"/>
      <c r="DX110" s="494"/>
      <c r="DY110" s="494"/>
      <c r="DZ110" s="494"/>
      <c r="EA110" s="494"/>
      <c r="EB110" s="494"/>
      <c r="EC110" s="494"/>
      <c r="ED110" s="494"/>
      <c r="EE110" s="494"/>
      <c r="EF110" s="494"/>
      <c r="EG110" s="494"/>
      <c r="EH110" s="494"/>
      <c r="EI110" s="494"/>
      <c r="EJ110" s="494"/>
      <c r="EK110" s="494"/>
      <c r="EL110" s="494"/>
      <c r="EM110" s="494"/>
      <c r="EN110" s="494"/>
      <c r="EO110" s="494"/>
      <c r="EP110" s="494"/>
      <c r="EQ110" s="494"/>
      <c r="ER110" s="494"/>
      <c r="ES110" s="494"/>
      <c r="ET110" s="494"/>
      <c r="EU110" s="494"/>
      <c r="EV110" s="494"/>
      <c r="EW110" s="494"/>
      <c r="EX110" s="494"/>
      <c r="EY110" s="494"/>
      <c r="EZ110" s="494"/>
      <c r="FA110" s="494"/>
      <c r="FB110" s="494"/>
      <c r="FC110" s="494"/>
      <c r="FD110" s="494"/>
      <c r="FE110" s="494"/>
      <c r="FF110" s="494"/>
      <c r="FG110" s="494"/>
      <c r="FH110" s="494"/>
      <c r="FI110" s="494"/>
      <c r="FJ110" s="494"/>
      <c r="FK110" s="494"/>
      <c r="FL110" s="494"/>
      <c r="FM110" s="494"/>
      <c r="FN110" s="494"/>
      <c r="FO110" s="494"/>
      <c r="FP110" s="494"/>
      <c r="FQ110" s="494"/>
      <c r="FR110" s="494"/>
      <c r="FS110" s="494"/>
      <c r="FT110" s="494"/>
      <c r="FU110" s="494"/>
      <c r="FV110" s="494"/>
      <c r="FW110" s="494"/>
      <c r="FX110" s="494"/>
      <c r="FY110" s="494"/>
      <c r="FZ110" s="494"/>
      <c r="GA110" s="494"/>
      <c r="GB110" s="494"/>
      <c r="GC110" s="494"/>
      <c r="GD110" s="494"/>
      <c r="GE110" s="494"/>
      <c r="GF110" s="494"/>
      <c r="GG110" s="494"/>
      <c r="GH110" s="494"/>
      <c r="GI110" s="494"/>
      <c r="GJ110" s="494"/>
      <c r="GK110" s="494"/>
      <c r="GL110" s="494"/>
      <c r="GM110" s="494"/>
      <c r="GN110" s="494"/>
      <c r="GO110" s="494"/>
      <c r="GP110" s="494"/>
      <c r="GQ110" s="494"/>
      <c r="GR110" s="494"/>
      <c r="GS110" s="494"/>
      <c r="GT110" s="494"/>
      <c r="GU110" s="494"/>
      <c r="GV110" s="494"/>
      <c r="GW110" s="494"/>
      <c r="GX110" s="494"/>
      <c r="GY110" s="494"/>
      <c r="GZ110" s="494"/>
      <c r="HA110" s="494"/>
      <c r="HB110" s="494"/>
      <c r="HC110" s="494"/>
      <c r="HD110" s="494"/>
      <c r="HE110" s="494"/>
      <c r="HF110" s="494"/>
      <c r="HG110" s="494"/>
      <c r="HH110" s="494"/>
      <c r="HI110" s="494"/>
      <c r="HJ110" s="494"/>
      <c r="HK110" s="494"/>
      <c r="HL110" s="494"/>
      <c r="HM110" s="494"/>
      <c r="HN110" s="494"/>
      <c r="HO110" s="494"/>
      <c r="HP110" s="494"/>
      <c r="HQ110" s="494"/>
      <c r="HR110" s="494"/>
      <c r="HS110" s="494"/>
      <c r="HT110" s="494"/>
      <c r="HU110" s="494"/>
      <c r="HV110" s="494"/>
      <c r="HW110" s="494"/>
      <c r="HX110" s="494"/>
      <c r="HY110" s="494"/>
      <c r="HZ110" s="494"/>
      <c r="IA110" s="494"/>
      <c r="IB110" s="494"/>
      <c r="IC110" s="494"/>
      <c r="ID110" s="494"/>
      <c r="IE110" s="494"/>
      <c r="IF110" s="494"/>
      <c r="IG110" s="494"/>
      <c r="IH110" s="494"/>
      <c r="II110" s="494"/>
      <c r="IJ110" s="494"/>
      <c r="IK110" s="494"/>
      <c r="IL110" s="494"/>
      <c r="IM110" s="494"/>
      <c r="IN110" s="494"/>
      <c r="IO110" s="494"/>
      <c r="IP110" s="494"/>
      <c r="IQ110" s="494"/>
      <c r="IR110" s="494"/>
      <c r="IS110" s="494"/>
      <c r="IT110" s="494"/>
    </row>
    <row r="111" spans="1:254" s="351" customFormat="1" ht="17.25" customHeight="1">
      <c r="A111" s="512" t="s">
        <v>151</v>
      </c>
      <c r="B111" s="539">
        <f t="shared" si="64"/>
        <v>70</v>
      </c>
      <c r="C111" s="140">
        <f t="shared" si="64"/>
        <v>70</v>
      </c>
      <c r="D111" s="139"/>
      <c r="E111" s="115"/>
      <c r="F111" s="116"/>
      <c r="G111" s="117"/>
      <c r="H111" s="115"/>
      <c r="I111" s="116"/>
      <c r="J111" s="117"/>
      <c r="K111" s="115"/>
      <c r="L111" s="116"/>
      <c r="M111" s="117"/>
      <c r="N111" s="115"/>
      <c r="O111" s="116"/>
      <c r="P111" s="117"/>
      <c r="Q111" s="115"/>
      <c r="R111" s="116"/>
      <c r="S111" s="230"/>
      <c r="T111" s="379" t="str">
        <f t="shared" si="55"/>
        <v>M</v>
      </c>
      <c r="U111" s="334" t="str">
        <f t="shared" si="56"/>
        <v>M</v>
      </c>
      <c r="V111" s="224"/>
      <c r="W111" s="335"/>
      <c r="X111" s="438">
        <f t="shared" si="57"/>
        <v>0</v>
      </c>
      <c r="Y111" s="474"/>
      <c r="Z111" s="474"/>
      <c r="AA111" s="474"/>
      <c r="AB111" s="474"/>
      <c r="AC111" s="474"/>
      <c r="AD111" s="474"/>
      <c r="AE111" s="474"/>
      <c r="AF111" s="474"/>
      <c r="AG111" s="474"/>
      <c r="AH111" s="474"/>
      <c r="AI111" s="474"/>
      <c r="AJ111" s="474"/>
      <c r="AK111" s="474"/>
      <c r="AL111" s="474"/>
      <c r="AM111" s="474"/>
      <c r="AN111" s="474"/>
      <c r="AO111" s="474"/>
      <c r="AP111" s="474"/>
      <c r="AQ111" s="474"/>
      <c r="AR111" s="474"/>
      <c r="AS111" s="534"/>
      <c r="AT111" s="534"/>
      <c r="AU111" s="534"/>
      <c r="AV111" s="534"/>
      <c r="AW111" s="534"/>
      <c r="AX111" s="534"/>
      <c r="AY111" s="534"/>
      <c r="AZ111" s="534"/>
      <c r="BA111" s="534"/>
      <c r="BB111" s="494"/>
      <c r="BC111" s="494"/>
      <c r="BD111" s="494"/>
      <c r="BE111" s="494"/>
      <c r="BF111" s="494"/>
      <c r="BG111" s="494"/>
      <c r="BH111" s="494"/>
      <c r="BI111" s="494"/>
      <c r="BJ111" s="494"/>
      <c r="BK111" s="494"/>
      <c r="BL111" s="495"/>
      <c r="BM111" s="495"/>
      <c r="BN111" s="495"/>
      <c r="BO111" s="495"/>
      <c r="BP111" s="495"/>
      <c r="BQ111" s="495"/>
      <c r="BR111" s="495"/>
      <c r="BS111" s="494"/>
      <c r="BT111" s="494"/>
      <c r="BU111" s="494"/>
      <c r="BV111" s="494"/>
      <c r="BW111" s="494"/>
      <c r="BX111" s="494"/>
      <c r="BY111" s="494"/>
      <c r="BZ111" s="494"/>
      <c r="CA111" s="487" t="str">
        <f t="shared" si="58"/>
        <v>M</v>
      </c>
      <c r="CB111" s="487" t="str">
        <f t="shared" si="59"/>
        <v>M</v>
      </c>
      <c r="CC111" s="487" t="str">
        <f t="shared" si="60"/>
        <v>M</v>
      </c>
      <c r="CD111" s="487" t="str">
        <f t="shared" si="61"/>
        <v>M</v>
      </c>
      <c r="CE111" s="487" t="str">
        <f t="shared" si="62"/>
        <v>M</v>
      </c>
      <c r="CF111" s="487">
        <f t="shared" si="63"/>
        <v>0</v>
      </c>
      <c r="CG111" s="446"/>
      <c r="CH111" s="446"/>
      <c r="CI111" s="448"/>
      <c r="CJ111" s="494"/>
      <c r="CK111" s="494"/>
      <c r="CL111" s="494"/>
      <c r="CM111" s="494"/>
      <c r="CN111" s="494"/>
      <c r="CO111" s="494"/>
      <c r="CP111" s="494"/>
      <c r="CQ111" s="494"/>
      <c r="CR111" s="494"/>
      <c r="CS111" s="494"/>
      <c r="CT111" s="494"/>
      <c r="CU111" s="494"/>
      <c r="CV111" s="494"/>
      <c r="CW111" s="494"/>
      <c r="CX111" s="494"/>
      <c r="CY111" s="494"/>
      <c r="CZ111" s="494"/>
      <c r="DA111" s="494"/>
      <c r="DB111" s="494"/>
      <c r="DC111" s="494"/>
      <c r="DD111" s="494"/>
      <c r="DE111" s="494"/>
      <c r="DF111" s="494"/>
      <c r="DG111" s="494"/>
      <c r="DH111" s="494"/>
      <c r="DI111" s="494"/>
      <c r="DJ111" s="494"/>
      <c r="DK111" s="494"/>
      <c r="DL111" s="494"/>
      <c r="DM111" s="494"/>
      <c r="DN111" s="494"/>
      <c r="DO111" s="494"/>
      <c r="DP111" s="494"/>
      <c r="DQ111" s="494"/>
      <c r="DR111" s="494"/>
      <c r="DS111" s="494"/>
      <c r="DT111" s="494"/>
      <c r="DU111" s="494"/>
      <c r="DV111" s="494"/>
      <c r="DW111" s="494"/>
      <c r="DX111" s="494"/>
      <c r="DY111" s="494"/>
      <c r="DZ111" s="494"/>
      <c r="EA111" s="494"/>
      <c r="EB111" s="494"/>
      <c r="EC111" s="494"/>
      <c r="ED111" s="494"/>
      <c r="EE111" s="494"/>
      <c r="EF111" s="494"/>
      <c r="EG111" s="494"/>
      <c r="EH111" s="494"/>
      <c r="EI111" s="494"/>
      <c r="EJ111" s="494"/>
      <c r="EK111" s="494"/>
      <c r="EL111" s="494"/>
      <c r="EM111" s="494"/>
      <c r="EN111" s="494"/>
      <c r="EO111" s="494"/>
      <c r="EP111" s="494"/>
      <c r="EQ111" s="494"/>
      <c r="ER111" s="494"/>
      <c r="ES111" s="494"/>
      <c r="ET111" s="494"/>
      <c r="EU111" s="494"/>
      <c r="EV111" s="494"/>
      <c r="EW111" s="494"/>
      <c r="EX111" s="494"/>
      <c r="EY111" s="494"/>
      <c r="EZ111" s="494"/>
      <c r="FA111" s="494"/>
      <c r="FB111" s="494"/>
      <c r="FC111" s="494"/>
      <c r="FD111" s="494"/>
      <c r="FE111" s="494"/>
      <c r="FF111" s="494"/>
      <c r="FG111" s="494"/>
      <c r="FH111" s="494"/>
      <c r="FI111" s="494"/>
      <c r="FJ111" s="494"/>
      <c r="FK111" s="494"/>
      <c r="FL111" s="494"/>
      <c r="FM111" s="494"/>
      <c r="FN111" s="494"/>
      <c r="FO111" s="494"/>
      <c r="FP111" s="494"/>
      <c r="FQ111" s="494"/>
      <c r="FR111" s="494"/>
      <c r="FS111" s="494"/>
      <c r="FT111" s="494"/>
      <c r="FU111" s="494"/>
      <c r="FV111" s="494"/>
      <c r="FW111" s="494"/>
      <c r="FX111" s="494"/>
      <c r="FY111" s="494"/>
      <c r="FZ111" s="494"/>
      <c r="GA111" s="494"/>
      <c r="GB111" s="494"/>
      <c r="GC111" s="494"/>
      <c r="GD111" s="494"/>
      <c r="GE111" s="494"/>
      <c r="GF111" s="494"/>
      <c r="GG111" s="494"/>
      <c r="GH111" s="494"/>
      <c r="GI111" s="494"/>
      <c r="GJ111" s="494"/>
      <c r="GK111" s="494"/>
      <c r="GL111" s="494"/>
      <c r="GM111" s="494"/>
      <c r="GN111" s="494"/>
      <c r="GO111" s="494"/>
      <c r="GP111" s="494"/>
      <c r="GQ111" s="494"/>
      <c r="GR111" s="494"/>
      <c r="GS111" s="494"/>
      <c r="GT111" s="494"/>
      <c r="GU111" s="494"/>
      <c r="GV111" s="494"/>
      <c r="GW111" s="494"/>
      <c r="GX111" s="494"/>
      <c r="GY111" s="494"/>
      <c r="GZ111" s="494"/>
      <c r="HA111" s="494"/>
      <c r="HB111" s="494"/>
      <c r="HC111" s="494"/>
      <c r="HD111" s="494"/>
      <c r="HE111" s="494"/>
      <c r="HF111" s="494"/>
      <c r="HG111" s="494"/>
      <c r="HH111" s="494"/>
      <c r="HI111" s="494"/>
      <c r="HJ111" s="494"/>
      <c r="HK111" s="494"/>
      <c r="HL111" s="494"/>
      <c r="HM111" s="494"/>
      <c r="HN111" s="494"/>
      <c r="HO111" s="494"/>
      <c r="HP111" s="494"/>
      <c r="HQ111" s="494"/>
      <c r="HR111" s="494"/>
      <c r="HS111" s="494"/>
      <c r="HT111" s="494"/>
      <c r="HU111" s="494"/>
      <c r="HV111" s="494"/>
      <c r="HW111" s="494"/>
      <c r="HX111" s="494"/>
      <c r="HY111" s="494"/>
      <c r="HZ111" s="494"/>
      <c r="IA111" s="494"/>
      <c r="IB111" s="494"/>
      <c r="IC111" s="494"/>
      <c r="ID111" s="494"/>
      <c r="IE111" s="494"/>
      <c r="IF111" s="494"/>
      <c r="IG111" s="494"/>
      <c r="IH111" s="494"/>
      <c r="II111" s="494"/>
      <c r="IJ111" s="494"/>
      <c r="IK111" s="494"/>
      <c r="IL111" s="494"/>
      <c r="IM111" s="494"/>
      <c r="IN111" s="494"/>
      <c r="IO111" s="494"/>
      <c r="IP111" s="494"/>
      <c r="IQ111" s="494"/>
      <c r="IR111" s="494"/>
      <c r="IS111" s="494"/>
      <c r="IT111" s="494"/>
    </row>
    <row r="112" spans="1:254" s="351" customFormat="1" ht="17.25" customHeight="1">
      <c r="A112" s="512" t="s">
        <v>152</v>
      </c>
      <c r="B112" s="539">
        <f t="shared" si="64"/>
        <v>71</v>
      </c>
      <c r="C112" s="140">
        <f t="shared" si="64"/>
        <v>71</v>
      </c>
      <c r="D112" s="139"/>
      <c r="E112" s="115"/>
      <c r="F112" s="116"/>
      <c r="G112" s="117"/>
      <c r="H112" s="115"/>
      <c r="I112" s="116"/>
      <c r="J112" s="117"/>
      <c r="K112" s="115"/>
      <c r="L112" s="116"/>
      <c r="M112" s="117"/>
      <c r="N112" s="115"/>
      <c r="O112" s="116"/>
      <c r="P112" s="117"/>
      <c r="Q112" s="115"/>
      <c r="R112" s="116"/>
      <c r="S112" s="230"/>
      <c r="T112" s="379" t="str">
        <f t="shared" si="55"/>
        <v>M</v>
      </c>
      <c r="U112" s="334" t="str">
        <f t="shared" si="56"/>
        <v>M</v>
      </c>
      <c r="V112" s="224"/>
      <c r="W112" s="335"/>
      <c r="X112" s="438">
        <f t="shared" si="57"/>
        <v>0</v>
      </c>
      <c r="Y112" s="474"/>
      <c r="Z112" s="474"/>
      <c r="AA112" s="474"/>
      <c r="AB112" s="474"/>
      <c r="AC112" s="474"/>
      <c r="AD112" s="474"/>
      <c r="AE112" s="474"/>
      <c r="AF112" s="474"/>
      <c r="AG112" s="474"/>
      <c r="AH112" s="474"/>
      <c r="AI112" s="474"/>
      <c r="AJ112" s="474"/>
      <c r="AK112" s="474"/>
      <c r="AL112" s="474"/>
      <c r="AM112" s="474"/>
      <c r="AN112" s="474"/>
      <c r="AO112" s="474"/>
      <c r="AP112" s="474"/>
      <c r="AQ112" s="474"/>
      <c r="AR112" s="474"/>
      <c r="AS112" s="534"/>
      <c r="AT112" s="534"/>
      <c r="AU112" s="534"/>
      <c r="AV112" s="534"/>
      <c r="AW112" s="534"/>
      <c r="AX112" s="534"/>
      <c r="AY112" s="534"/>
      <c r="AZ112" s="534"/>
      <c r="BA112" s="534"/>
      <c r="BB112" s="494"/>
      <c r="BC112" s="494"/>
      <c r="BD112" s="494"/>
      <c r="BE112" s="494"/>
      <c r="BF112" s="494"/>
      <c r="BG112" s="494"/>
      <c r="BH112" s="494"/>
      <c r="BI112" s="494"/>
      <c r="BJ112" s="494"/>
      <c r="BK112" s="494"/>
      <c r="BL112" s="495"/>
      <c r="BM112" s="495"/>
      <c r="BN112" s="495"/>
      <c r="BO112" s="495"/>
      <c r="BP112" s="495"/>
      <c r="BQ112" s="495"/>
      <c r="BR112" s="495"/>
      <c r="BS112" s="494"/>
      <c r="BT112" s="494"/>
      <c r="BU112" s="494"/>
      <c r="BV112" s="494"/>
      <c r="BW112" s="494"/>
      <c r="BX112" s="494"/>
      <c r="BY112" s="494"/>
      <c r="BZ112" s="494"/>
      <c r="CA112" s="487" t="str">
        <f t="shared" si="58"/>
        <v>M</v>
      </c>
      <c r="CB112" s="487" t="str">
        <f t="shared" si="59"/>
        <v>M</v>
      </c>
      <c r="CC112" s="487" t="str">
        <f t="shared" si="60"/>
        <v>M</v>
      </c>
      <c r="CD112" s="487" t="str">
        <f t="shared" si="61"/>
        <v>M</v>
      </c>
      <c r="CE112" s="487" t="str">
        <f t="shared" si="62"/>
        <v>M</v>
      </c>
      <c r="CF112" s="487">
        <f t="shared" si="63"/>
        <v>0</v>
      </c>
      <c r="CG112" s="446"/>
      <c r="CH112" s="446"/>
      <c r="CI112" s="448"/>
      <c r="CJ112" s="494"/>
      <c r="CK112" s="494"/>
      <c r="CL112" s="494"/>
      <c r="CM112" s="494"/>
      <c r="CN112" s="494"/>
      <c r="CO112" s="494"/>
      <c r="CP112" s="494"/>
      <c r="CQ112" s="494"/>
      <c r="CR112" s="494"/>
      <c r="CS112" s="494"/>
      <c r="CT112" s="494"/>
      <c r="CU112" s="494"/>
      <c r="CV112" s="494"/>
      <c r="CW112" s="494"/>
      <c r="CX112" s="494"/>
      <c r="CY112" s="494"/>
      <c r="CZ112" s="494"/>
      <c r="DA112" s="494"/>
      <c r="DB112" s="494"/>
      <c r="DC112" s="494"/>
      <c r="DD112" s="494"/>
      <c r="DE112" s="494"/>
      <c r="DF112" s="494"/>
      <c r="DG112" s="494"/>
      <c r="DH112" s="494"/>
      <c r="DI112" s="494"/>
      <c r="DJ112" s="494"/>
      <c r="DK112" s="494"/>
      <c r="DL112" s="494"/>
      <c r="DM112" s="494"/>
      <c r="DN112" s="494"/>
      <c r="DO112" s="494"/>
      <c r="DP112" s="494"/>
      <c r="DQ112" s="494"/>
      <c r="DR112" s="494"/>
      <c r="DS112" s="494"/>
      <c r="DT112" s="494"/>
      <c r="DU112" s="494"/>
      <c r="DV112" s="494"/>
      <c r="DW112" s="494"/>
      <c r="DX112" s="494"/>
      <c r="DY112" s="494"/>
      <c r="DZ112" s="494"/>
      <c r="EA112" s="494"/>
      <c r="EB112" s="494"/>
      <c r="EC112" s="494"/>
      <c r="ED112" s="494"/>
      <c r="EE112" s="494"/>
      <c r="EF112" s="494"/>
      <c r="EG112" s="494"/>
      <c r="EH112" s="494"/>
      <c r="EI112" s="494"/>
      <c r="EJ112" s="494"/>
      <c r="EK112" s="494"/>
      <c r="EL112" s="494"/>
      <c r="EM112" s="494"/>
      <c r="EN112" s="494"/>
      <c r="EO112" s="494"/>
      <c r="EP112" s="494"/>
      <c r="EQ112" s="494"/>
      <c r="ER112" s="494"/>
      <c r="ES112" s="494"/>
      <c r="ET112" s="494"/>
      <c r="EU112" s="494"/>
      <c r="EV112" s="494"/>
      <c r="EW112" s="494"/>
      <c r="EX112" s="494"/>
      <c r="EY112" s="494"/>
      <c r="EZ112" s="494"/>
      <c r="FA112" s="494"/>
      <c r="FB112" s="494"/>
      <c r="FC112" s="494"/>
      <c r="FD112" s="494"/>
      <c r="FE112" s="494"/>
      <c r="FF112" s="494"/>
      <c r="FG112" s="494"/>
      <c r="FH112" s="494"/>
      <c r="FI112" s="494"/>
      <c r="FJ112" s="494"/>
      <c r="FK112" s="494"/>
      <c r="FL112" s="494"/>
      <c r="FM112" s="494"/>
      <c r="FN112" s="494"/>
      <c r="FO112" s="494"/>
      <c r="FP112" s="494"/>
      <c r="FQ112" s="494"/>
      <c r="FR112" s="494"/>
      <c r="FS112" s="494"/>
      <c r="FT112" s="494"/>
      <c r="FU112" s="494"/>
      <c r="FV112" s="494"/>
      <c r="FW112" s="494"/>
      <c r="FX112" s="494"/>
      <c r="FY112" s="494"/>
      <c r="FZ112" s="494"/>
      <c r="GA112" s="494"/>
      <c r="GB112" s="494"/>
      <c r="GC112" s="494"/>
      <c r="GD112" s="494"/>
      <c r="GE112" s="494"/>
      <c r="GF112" s="494"/>
      <c r="GG112" s="494"/>
      <c r="GH112" s="494"/>
      <c r="GI112" s="494"/>
      <c r="GJ112" s="494"/>
      <c r="GK112" s="494"/>
      <c r="GL112" s="494"/>
      <c r="GM112" s="494"/>
      <c r="GN112" s="494"/>
      <c r="GO112" s="494"/>
      <c r="GP112" s="494"/>
      <c r="GQ112" s="494"/>
      <c r="GR112" s="494"/>
      <c r="GS112" s="494"/>
      <c r="GT112" s="494"/>
      <c r="GU112" s="494"/>
      <c r="GV112" s="494"/>
      <c r="GW112" s="494"/>
      <c r="GX112" s="494"/>
      <c r="GY112" s="494"/>
      <c r="GZ112" s="494"/>
      <c r="HA112" s="494"/>
      <c r="HB112" s="494"/>
      <c r="HC112" s="494"/>
      <c r="HD112" s="494"/>
      <c r="HE112" s="494"/>
      <c r="HF112" s="494"/>
      <c r="HG112" s="494"/>
      <c r="HH112" s="494"/>
      <c r="HI112" s="494"/>
      <c r="HJ112" s="494"/>
      <c r="HK112" s="494"/>
      <c r="HL112" s="494"/>
      <c r="HM112" s="494"/>
      <c r="HN112" s="494"/>
      <c r="HO112" s="494"/>
      <c r="HP112" s="494"/>
      <c r="HQ112" s="494"/>
      <c r="HR112" s="494"/>
      <c r="HS112" s="494"/>
      <c r="HT112" s="494"/>
      <c r="HU112" s="494"/>
      <c r="HV112" s="494"/>
      <c r="HW112" s="494"/>
      <c r="HX112" s="494"/>
      <c r="HY112" s="494"/>
      <c r="HZ112" s="494"/>
      <c r="IA112" s="494"/>
      <c r="IB112" s="494"/>
      <c r="IC112" s="494"/>
      <c r="ID112" s="494"/>
      <c r="IE112" s="494"/>
      <c r="IF112" s="494"/>
      <c r="IG112" s="494"/>
      <c r="IH112" s="494"/>
      <c r="II112" s="494"/>
      <c r="IJ112" s="494"/>
      <c r="IK112" s="494"/>
      <c r="IL112" s="494"/>
      <c r="IM112" s="494"/>
      <c r="IN112" s="494"/>
      <c r="IO112" s="494"/>
      <c r="IP112" s="494"/>
      <c r="IQ112" s="494"/>
      <c r="IR112" s="494"/>
      <c r="IS112" s="494"/>
      <c r="IT112" s="494"/>
    </row>
    <row r="113" spans="1:254" s="351" customFormat="1" ht="17.25" customHeight="1">
      <c r="A113" s="512" t="s">
        <v>153</v>
      </c>
      <c r="B113" s="539">
        <f t="shared" si="64"/>
        <v>72</v>
      </c>
      <c r="C113" s="140">
        <f t="shared" si="64"/>
        <v>72</v>
      </c>
      <c r="D113" s="139"/>
      <c r="E113" s="115"/>
      <c r="F113" s="116"/>
      <c r="G113" s="117"/>
      <c r="H113" s="115"/>
      <c r="I113" s="116"/>
      <c r="J113" s="117"/>
      <c r="K113" s="115"/>
      <c r="L113" s="116"/>
      <c r="M113" s="117"/>
      <c r="N113" s="115"/>
      <c r="O113" s="116"/>
      <c r="P113" s="117"/>
      <c r="Q113" s="115"/>
      <c r="R113" s="116"/>
      <c r="S113" s="230"/>
      <c r="T113" s="379" t="str">
        <f t="shared" si="55"/>
        <v>M</v>
      </c>
      <c r="U113" s="334" t="str">
        <f t="shared" si="56"/>
        <v>M</v>
      </c>
      <c r="V113" s="224"/>
      <c r="W113" s="335"/>
      <c r="X113" s="438">
        <f t="shared" si="57"/>
        <v>0</v>
      </c>
      <c r="Y113" s="474"/>
      <c r="Z113" s="474"/>
      <c r="AA113" s="474"/>
      <c r="AB113" s="474"/>
      <c r="AC113" s="474"/>
      <c r="AD113" s="474"/>
      <c r="AE113" s="474"/>
      <c r="AF113" s="474"/>
      <c r="AG113" s="474"/>
      <c r="AH113" s="474"/>
      <c r="AI113" s="474"/>
      <c r="AJ113" s="474"/>
      <c r="AK113" s="474"/>
      <c r="AL113" s="474"/>
      <c r="AM113" s="474"/>
      <c r="AN113" s="474"/>
      <c r="AO113" s="474"/>
      <c r="AP113" s="474"/>
      <c r="AQ113" s="474"/>
      <c r="AR113" s="474"/>
      <c r="AS113" s="534"/>
      <c r="AT113" s="534"/>
      <c r="AU113" s="534"/>
      <c r="AV113" s="534"/>
      <c r="AW113" s="534"/>
      <c r="AX113" s="534"/>
      <c r="AY113" s="534"/>
      <c r="AZ113" s="534"/>
      <c r="BA113" s="534"/>
      <c r="BB113" s="494"/>
      <c r="BC113" s="494"/>
      <c r="BD113" s="494"/>
      <c r="BE113" s="494"/>
      <c r="BF113" s="494"/>
      <c r="BG113" s="494"/>
      <c r="BH113" s="494"/>
      <c r="BI113" s="494"/>
      <c r="BJ113" s="494"/>
      <c r="BK113" s="494"/>
      <c r="BL113" s="495"/>
      <c r="BM113" s="495"/>
      <c r="BN113" s="495"/>
      <c r="BO113" s="495"/>
      <c r="BP113" s="495"/>
      <c r="BQ113" s="495"/>
      <c r="BR113" s="495"/>
      <c r="BS113" s="494"/>
      <c r="BT113" s="494"/>
      <c r="BU113" s="494"/>
      <c r="BV113" s="494"/>
      <c r="BW113" s="494"/>
      <c r="BX113" s="494"/>
      <c r="BY113" s="494"/>
      <c r="BZ113" s="494"/>
      <c r="CA113" s="487" t="str">
        <f t="shared" si="58"/>
        <v>M</v>
      </c>
      <c r="CB113" s="487" t="str">
        <f t="shared" si="59"/>
        <v>M</v>
      </c>
      <c r="CC113" s="487" t="str">
        <f t="shared" si="60"/>
        <v>M</v>
      </c>
      <c r="CD113" s="487" t="str">
        <f t="shared" si="61"/>
        <v>M</v>
      </c>
      <c r="CE113" s="487" t="str">
        <f t="shared" si="62"/>
        <v>M</v>
      </c>
      <c r="CF113" s="487">
        <f t="shared" si="63"/>
        <v>0</v>
      </c>
      <c r="CG113" s="446"/>
      <c r="CH113" s="446"/>
      <c r="CI113" s="448"/>
      <c r="CJ113" s="494"/>
      <c r="CK113" s="494"/>
      <c r="CL113" s="494"/>
      <c r="CM113" s="494"/>
      <c r="CN113" s="494"/>
      <c r="CO113" s="494"/>
      <c r="CP113" s="494"/>
      <c r="CQ113" s="494"/>
      <c r="CR113" s="494"/>
      <c r="CS113" s="494"/>
      <c r="CT113" s="494"/>
      <c r="CU113" s="494"/>
      <c r="CV113" s="494"/>
      <c r="CW113" s="494"/>
      <c r="CX113" s="494"/>
      <c r="CY113" s="494"/>
      <c r="CZ113" s="494"/>
      <c r="DA113" s="494"/>
      <c r="DB113" s="494"/>
      <c r="DC113" s="494"/>
      <c r="DD113" s="494"/>
      <c r="DE113" s="494"/>
      <c r="DF113" s="494"/>
      <c r="DG113" s="494"/>
      <c r="DH113" s="494"/>
      <c r="DI113" s="494"/>
      <c r="DJ113" s="494"/>
      <c r="DK113" s="494"/>
      <c r="DL113" s="494"/>
      <c r="DM113" s="494"/>
      <c r="DN113" s="494"/>
      <c r="DO113" s="494"/>
      <c r="DP113" s="494"/>
      <c r="DQ113" s="494"/>
      <c r="DR113" s="494"/>
      <c r="DS113" s="494"/>
      <c r="DT113" s="494"/>
      <c r="DU113" s="494"/>
      <c r="DV113" s="494"/>
      <c r="DW113" s="494"/>
      <c r="DX113" s="494"/>
      <c r="DY113" s="494"/>
      <c r="DZ113" s="494"/>
      <c r="EA113" s="494"/>
      <c r="EB113" s="494"/>
      <c r="EC113" s="494"/>
      <c r="ED113" s="494"/>
      <c r="EE113" s="494"/>
      <c r="EF113" s="494"/>
      <c r="EG113" s="494"/>
      <c r="EH113" s="494"/>
      <c r="EI113" s="494"/>
      <c r="EJ113" s="494"/>
      <c r="EK113" s="494"/>
      <c r="EL113" s="494"/>
      <c r="EM113" s="494"/>
      <c r="EN113" s="494"/>
      <c r="EO113" s="494"/>
      <c r="EP113" s="494"/>
      <c r="EQ113" s="494"/>
      <c r="ER113" s="494"/>
      <c r="ES113" s="494"/>
      <c r="ET113" s="494"/>
      <c r="EU113" s="494"/>
      <c r="EV113" s="494"/>
      <c r="EW113" s="494"/>
      <c r="EX113" s="494"/>
      <c r="EY113" s="494"/>
      <c r="EZ113" s="494"/>
      <c r="FA113" s="494"/>
      <c r="FB113" s="494"/>
      <c r="FC113" s="494"/>
      <c r="FD113" s="494"/>
      <c r="FE113" s="494"/>
      <c r="FF113" s="494"/>
      <c r="FG113" s="494"/>
      <c r="FH113" s="494"/>
      <c r="FI113" s="494"/>
      <c r="FJ113" s="494"/>
      <c r="FK113" s="494"/>
      <c r="FL113" s="494"/>
      <c r="FM113" s="494"/>
      <c r="FN113" s="494"/>
      <c r="FO113" s="494"/>
      <c r="FP113" s="494"/>
      <c r="FQ113" s="494"/>
      <c r="FR113" s="494"/>
      <c r="FS113" s="494"/>
      <c r="FT113" s="494"/>
      <c r="FU113" s="494"/>
      <c r="FV113" s="494"/>
      <c r="FW113" s="494"/>
      <c r="FX113" s="494"/>
      <c r="FY113" s="494"/>
      <c r="FZ113" s="494"/>
      <c r="GA113" s="494"/>
      <c r="GB113" s="494"/>
      <c r="GC113" s="494"/>
      <c r="GD113" s="494"/>
      <c r="GE113" s="494"/>
      <c r="GF113" s="494"/>
      <c r="GG113" s="494"/>
      <c r="GH113" s="494"/>
      <c r="GI113" s="494"/>
      <c r="GJ113" s="494"/>
      <c r="GK113" s="494"/>
      <c r="GL113" s="494"/>
      <c r="GM113" s="494"/>
      <c r="GN113" s="494"/>
      <c r="GO113" s="494"/>
      <c r="GP113" s="494"/>
      <c r="GQ113" s="494"/>
      <c r="GR113" s="494"/>
      <c r="GS113" s="494"/>
      <c r="GT113" s="494"/>
      <c r="GU113" s="494"/>
      <c r="GV113" s="494"/>
      <c r="GW113" s="494"/>
      <c r="GX113" s="494"/>
      <c r="GY113" s="494"/>
      <c r="GZ113" s="494"/>
      <c r="HA113" s="494"/>
      <c r="HB113" s="494"/>
      <c r="HC113" s="494"/>
      <c r="HD113" s="494"/>
      <c r="HE113" s="494"/>
      <c r="HF113" s="494"/>
      <c r="HG113" s="494"/>
      <c r="HH113" s="494"/>
      <c r="HI113" s="494"/>
      <c r="HJ113" s="494"/>
      <c r="HK113" s="494"/>
      <c r="HL113" s="494"/>
      <c r="HM113" s="494"/>
      <c r="HN113" s="494"/>
      <c r="HO113" s="494"/>
      <c r="HP113" s="494"/>
      <c r="HQ113" s="494"/>
      <c r="HR113" s="494"/>
      <c r="HS113" s="494"/>
      <c r="HT113" s="494"/>
      <c r="HU113" s="494"/>
      <c r="HV113" s="494"/>
      <c r="HW113" s="494"/>
      <c r="HX113" s="494"/>
      <c r="HY113" s="494"/>
      <c r="HZ113" s="494"/>
      <c r="IA113" s="494"/>
      <c r="IB113" s="494"/>
      <c r="IC113" s="494"/>
      <c r="ID113" s="494"/>
      <c r="IE113" s="494"/>
      <c r="IF113" s="494"/>
      <c r="IG113" s="494"/>
      <c r="IH113" s="494"/>
      <c r="II113" s="494"/>
      <c r="IJ113" s="494"/>
      <c r="IK113" s="494"/>
      <c r="IL113" s="494"/>
      <c r="IM113" s="494"/>
      <c r="IN113" s="494"/>
      <c r="IO113" s="494"/>
      <c r="IP113" s="494"/>
      <c r="IQ113" s="494"/>
      <c r="IR113" s="494"/>
      <c r="IS113" s="494"/>
      <c r="IT113" s="494"/>
    </row>
    <row r="114" spans="1:254" s="351" customFormat="1" ht="17.25" customHeight="1">
      <c r="A114" s="512" t="s">
        <v>154</v>
      </c>
      <c r="B114" s="539">
        <f t="shared" si="64"/>
        <v>73</v>
      </c>
      <c r="C114" s="140">
        <f t="shared" si="64"/>
        <v>73</v>
      </c>
      <c r="D114" s="139"/>
      <c r="E114" s="115"/>
      <c r="F114" s="116"/>
      <c r="G114" s="117"/>
      <c r="H114" s="115"/>
      <c r="I114" s="116"/>
      <c r="J114" s="117"/>
      <c r="K114" s="115"/>
      <c r="L114" s="116"/>
      <c r="M114" s="117"/>
      <c r="N114" s="115"/>
      <c r="O114" s="116"/>
      <c r="P114" s="117"/>
      <c r="Q114" s="115"/>
      <c r="R114" s="116"/>
      <c r="S114" s="230"/>
      <c r="T114" s="379" t="str">
        <f t="shared" si="55"/>
        <v>M</v>
      </c>
      <c r="U114" s="334" t="str">
        <f t="shared" si="56"/>
        <v>M</v>
      </c>
      <c r="V114" s="224"/>
      <c r="W114" s="335"/>
      <c r="X114" s="438">
        <f t="shared" si="57"/>
        <v>0</v>
      </c>
      <c r="Y114" s="474"/>
      <c r="Z114" s="474"/>
      <c r="AA114" s="474"/>
      <c r="AB114" s="474"/>
      <c r="AC114" s="474"/>
      <c r="AD114" s="474"/>
      <c r="AE114" s="474"/>
      <c r="AF114" s="474"/>
      <c r="AG114" s="474"/>
      <c r="AH114" s="474"/>
      <c r="AI114" s="474"/>
      <c r="AJ114" s="474"/>
      <c r="AK114" s="474"/>
      <c r="AL114" s="474"/>
      <c r="AM114" s="474"/>
      <c r="AN114" s="474"/>
      <c r="AO114" s="474"/>
      <c r="AP114" s="474"/>
      <c r="AQ114" s="474"/>
      <c r="AR114" s="474"/>
      <c r="AS114" s="534"/>
      <c r="AT114" s="534"/>
      <c r="AU114" s="534"/>
      <c r="AV114" s="534"/>
      <c r="AW114" s="534"/>
      <c r="AX114" s="534"/>
      <c r="AY114" s="534"/>
      <c r="AZ114" s="534"/>
      <c r="BA114" s="534"/>
      <c r="BB114" s="494"/>
      <c r="BC114" s="494"/>
      <c r="BD114" s="494"/>
      <c r="BE114" s="494"/>
      <c r="BF114" s="494"/>
      <c r="BG114" s="494"/>
      <c r="BH114" s="494"/>
      <c r="BI114" s="494"/>
      <c r="BJ114" s="494"/>
      <c r="BK114" s="494"/>
      <c r="BL114" s="495"/>
      <c r="BM114" s="495"/>
      <c r="BN114" s="495"/>
      <c r="BO114" s="495"/>
      <c r="BP114" s="495"/>
      <c r="BQ114" s="495"/>
      <c r="BR114" s="495"/>
      <c r="BS114" s="494"/>
      <c r="BT114" s="494"/>
      <c r="BU114" s="494"/>
      <c r="BV114" s="494"/>
      <c r="BW114" s="494"/>
      <c r="BX114" s="494"/>
      <c r="BY114" s="494"/>
      <c r="BZ114" s="494"/>
      <c r="CA114" s="487" t="str">
        <f t="shared" si="58"/>
        <v>M</v>
      </c>
      <c r="CB114" s="487" t="str">
        <f t="shared" si="59"/>
        <v>M</v>
      </c>
      <c r="CC114" s="487" t="str">
        <f t="shared" si="60"/>
        <v>M</v>
      </c>
      <c r="CD114" s="487" t="str">
        <f t="shared" si="61"/>
        <v>M</v>
      </c>
      <c r="CE114" s="487" t="str">
        <f t="shared" si="62"/>
        <v>M</v>
      </c>
      <c r="CF114" s="487">
        <f t="shared" si="63"/>
        <v>0</v>
      </c>
      <c r="CG114" s="446"/>
      <c r="CH114" s="446"/>
      <c r="CI114" s="448"/>
      <c r="CJ114" s="494"/>
      <c r="CK114" s="494"/>
      <c r="CL114" s="494"/>
      <c r="CM114" s="494"/>
      <c r="CN114" s="494"/>
      <c r="CO114" s="494"/>
      <c r="CP114" s="494"/>
      <c r="CQ114" s="494"/>
      <c r="CR114" s="494"/>
      <c r="CS114" s="494"/>
      <c r="CT114" s="494"/>
      <c r="CU114" s="494"/>
      <c r="CV114" s="494"/>
      <c r="CW114" s="494"/>
      <c r="CX114" s="494"/>
      <c r="CY114" s="494"/>
      <c r="CZ114" s="494"/>
      <c r="DA114" s="494"/>
      <c r="DB114" s="494"/>
      <c r="DC114" s="494"/>
      <c r="DD114" s="494"/>
      <c r="DE114" s="494"/>
      <c r="DF114" s="494"/>
      <c r="DG114" s="494"/>
      <c r="DH114" s="494"/>
      <c r="DI114" s="494"/>
      <c r="DJ114" s="494"/>
      <c r="DK114" s="494"/>
      <c r="DL114" s="494"/>
      <c r="DM114" s="494"/>
      <c r="DN114" s="494"/>
      <c r="DO114" s="494"/>
      <c r="DP114" s="494"/>
      <c r="DQ114" s="494"/>
      <c r="DR114" s="494"/>
      <c r="DS114" s="494"/>
      <c r="DT114" s="494"/>
      <c r="DU114" s="494"/>
      <c r="DV114" s="494"/>
      <c r="DW114" s="494"/>
      <c r="DX114" s="494"/>
      <c r="DY114" s="494"/>
      <c r="DZ114" s="494"/>
      <c r="EA114" s="494"/>
      <c r="EB114" s="494"/>
      <c r="EC114" s="494"/>
      <c r="ED114" s="494"/>
      <c r="EE114" s="494"/>
      <c r="EF114" s="494"/>
      <c r="EG114" s="494"/>
      <c r="EH114" s="494"/>
      <c r="EI114" s="494"/>
      <c r="EJ114" s="494"/>
      <c r="EK114" s="494"/>
      <c r="EL114" s="494"/>
      <c r="EM114" s="494"/>
      <c r="EN114" s="494"/>
      <c r="EO114" s="494"/>
      <c r="EP114" s="494"/>
      <c r="EQ114" s="494"/>
      <c r="ER114" s="494"/>
      <c r="ES114" s="494"/>
      <c r="ET114" s="494"/>
      <c r="EU114" s="494"/>
      <c r="EV114" s="494"/>
      <c r="EW114" s="494"/>
      <c r="EX114" s="494"/>
      <c r="EY114" s="494"/>
      <c r="EZ114" s="494"/>
      <c r="FA114" s="494"/>
      <c r="FB114" s="494"/>
      <c r="FC114" s="494"/>
      <c r="FD114" s="494"/>
      <c r="FE114" s="494"/>
      <c r="FF114" s="494"/>
      <c r="FG114" s="494"/>
      <c r="FH114" s="494"/>
      <c r="FI114" s="494"/>
      <c r="FJ114" s="494"/>
      <c r="FK114" s="494"/>
      <c r="FL114" s="494"/>
      <c r="FM114" s="494"/>
      <c r="FN114" s="494"/>
      <c r="FO114" s="494"/>
      <c r="FP114" s="494"/>
      <c r="FQ114" s="494"/>
      <c r="FR114" s="494"/>
      <c r="FS114" s="494"/>
      <c r="FT114" s="494"/>
      <c r="FU114" s="494"/>
      <c r="FV114" s="494"/>
      <c r="FW114" s="494"/>
      <c r="FX114" s="494"/>
      <c r="FY114" s="494"/>
      <c r="FZ114" s="494"/>
      <c r="GA114" s="494"/>
      <c r="GB114" s="494"/>
      <c r="GC114" s="494"/>
      <c r="GD114" s="494"/>
      <c r="GE114" s="494"/>
      <c r="GF114" s="494"/>
      <c r="GG114" s="494"/>
      <c r="GH114" s="494"/>
      <c r="GI114" s="494"/>
      <c r="GJ114" s="494"/>
      <c r="GK114" s="494"/>
      <c r="GL114" s="494"/>
      <c r="GM114" s="494"/>
      <c r="GN114" s="494"/>
      <c r="GO114" s="494"/>
      <c r="GP114" s="494"/>
      <c r="GQ114" s="494"/>
      <c r="GR114" s="494"/>
      <c r="GS114" s="494"/>
      <c r="GT114" s="494"/>
      <c r="GU114" s="494"/>
      <c r="GV114" s="494"/>
      <c r="GW114" s="494"/>
      <c r="GX114" s="494"/>
      <c r="GY114" s="494"/>
      <c r="GZ114" s="494"/>
      <c r="HA114" s="494"/>
      <c r="HB114" s="494"/>
      <c r="HC114" s="494"/>
      <c r="HD114" s="494"/>
      <c r="HE114" s="494"/>
      <c r="HF114" s="494"/>
      <c r="HG114" s="494"/>
      <c r="HH114" s="494"/>
      <c r="HI114" s="494"/>
      <c r="HJ114" s="494"/>
      <c r="HK114" s="494"/>
      <c r="HL114" s="494"/>
      <c r="HM114" s="494"/>
      <c r="HN114" s="494"/>
      <c r="HO114" s="494"/>
      <c r="HP114" s="494"/>
      <c r="HQ114" s="494"/>
      <c r="HR114" s="494"/>
      <c r="HS114" s="494"/>
      <c r="HT114" s="494"/>
      <c r="HU114" s="494"/>
      <c r="HV114" s="494"/>
      <c r="HW114" s="494"/>
      <c r="HX114" s="494"/>
      <c r="HY114" s="494"/>
      <c r="HZ114" s="494"/>
      <c r="IA114" s="494"/>
      <c r="IB114" s="494"/>
      <c r="IC114" s="494"/>
      <c r="ID114" s="494"/>
      <c r="IE114" s="494"/>
      <c r="IF114" s="494"/>
      <c r="IG114" s="494"/>
      <c r="IH114" s="494"/>
      <c r="II114" s="494"/>
      <c r="IJ114" s="494"/>
      <c r="IK114" s="494"/>
      <c r="IL114" s="494"/>
      <c r="IM114" s="494"/>
      <c r="IN114" s="494"/>
      <c r="IO114" s="494"/>
      <c r="IP114" s="494"/>
      <c r="IQ114" s="494"/>
      <c r="IR114" s="494"/>
      <c r="IS114" s="494"/>
      <c r="IT114" s="494"/>
    </row>
    <row r="115" spans="1:254" s="351" customFormat="1" ht="17.25" customHeight="1">
      <c r="A115" s="512" t="s">
        <v>155</v>
      </c>
      <c r="B115" s="539">
        <f t="shared" si="64"/>
        <v>74</v>
      </c>
      <c r="C115" s="140">
        <f t="shared" si="64"/>
        <v>74</v>
      </c>
      <c r="D115" s="139"/>
      <c r="E115" s="115"/>
      <c r="F115" s="116"/>
      <c r="G115" s="117"/>
      <c r="H115" s="115"/>
      <c r="I115" s="116"/>
      <c r="J115" s="117"/>
      <c r="K115" s="115"/>
      <c r="L115" s="116"/>
      <c r="M115" s="117"/>
      <c r="N115" s="115"/>
      <c r="O115" s="116"/>
      <c r="P115" s="117"/>
      <c r="Q115" s="115"/>
      <c r="R115" s="116"/>
      <c r="S115" s="230"/>
      <c r="T115" s="379" t="str">
        <f t="shared" si="55"/>
        <v>M</v>
      </c>
      <c r="U115" s="334" t="str">
        <f t="shared" si="56"/>
        <v>M</v>
      </c>
      <c r="V115" s="224"/>
      <c r="W115" s="335"/>
      <c r="X115" s="438">
        <f t="shared" si="57"/>
        <v>0</v>
      </c>
      <c r="Y115" s="474"/>
      <c r="Z115" s="474"/>
      <c r="AA115" s="474"/>
      <c r="AB115" s="474"/>
      <c r="AC115" s="474"/>
      <c r="AD115" s="474"/>
      <c r="AE115" s="474"/>
      <c r="AF115" s="474"/>
      <c r="AG115" s="474"/>
      <c r="AH115" s="474"/>
      <c r="AI115" s="474"/>
      <c r="AJ115" s="474"/>
      <c r="AK115" s="474"/>
      <c r="AL115" s="474"/>
      <c r="AM115" s="474"/>
      <c r="AN115" s="474"/>
      <c r="AO115" s="474"/>
      <c r="AP115" s="474"/>
      <c r="AQ115" s="474"/>
      <c r="AR115" s="474"/>
      <c r="AS115" s="534"/>
      <c r="AT115" s="534"/>
      <c r="AU115" s="534"/>
      <c r="AV115" s="534"/>
      <c r="AW115" s="534"/>
      <c r="AX115" s="534"/>
      <c r="AY115" s="534"/>
      <c r="AZ115" s="534"/>
      <c r="BA115" s="534"/>
      <c r="BB115" s="494"/>
      <c r="BC115" s="494"/>
      <c r="BD115" s="494"/>
      <c r="BE115" s="494"/>
      <c r="BF115" s="494"/>
      <c r="BG115" s="494"/>
      <c r="BH115" s="494"/>
      <c r="BI115" s="494"/>
      <c r="BJ115" s="494"/>
      <c r="BK115" s="494"/>
      <c r="BL115" s="495"/>
      <c r="BM115" s="495"/>
      <c r="BN115" s="495"/>
      <c r="BO115" s="495"/>
      <c r="BP115" s="495"/>
      <c r="BQ115" s="495"/>
      <c r="BR115" s="495"/>
      <c r="BS115" s="494"/>
      <c r="BT115" s="494"/>
      <c r="BU115" s="494"/>
      <c r="BV115" s="494"/>
      <c r="BW115" s="494"/>
      <c r="BX115" s="494"/>
      <c r="BY115" s="494"/>
      <c r="BZ115" s="494"/>
      <c r="CA115" s="487" t="str">
        <f t="shared" si="58"/>
        <v>M</v>
      </c>
      <c r="CB115" s="487" t="str">
        <f t="shared" si="59"/>
        <v>M</v>
      </c>
      <c r="CC115" s="487" t="str">
        <f t="shared" si="60"/>
        <v>M</v>
      </c>
      <c r="CD115" s="487" t="str">
        <f t="shared" si="61"/>
        <v>M</v>
      </c>
      <c r="CE115" s="487" t="str">
        <f t="shared" si="62"/>
        <v>M</v>
      </c>
      <c r="CF115" s="487">
        <f t="shared" si="63"/>
        <v>0</v>
      </c>
      <c r="CG115" s="446"/>
      <c r="CH115" s="446"/>
      <c r="CI115" s="448"/>
      <c r="CJ115" s="494"/>
      <c r="CK115" s="494"/>
      <c r="CL115" s="494"/>
      <c r="CM115" s="494"/>
      <c r="CN115" s="494"/>
      <c r="CO115" s="494"/>
      <c r="CP115" s="494"/>
      <c r="CQ115" s="494"/>
      <c r="CR115" s="494"/>
      <c r="CS115" s="494"/>
      <c r="CT115" s="494"/>
      <c r="CU115" s="494"/>
      <c r="CV115" s="494"/>
      <c r="CW115" s="494"/>
      <c r="CX115" s="494"/>
      <c r="CY115" s="494"/>
      <c r="CZ115" s="494"/>
      <c r="DA115" s="494"/>
      <c r="DB115" s="494"/>
      <c r="DC115" s="494"/>
      <c r="DD115" s="494"/>
      <c r="DE115" s="494"/>
      <c r="DF115" s="494"/>
      <c r="DG115" s="494"/>
      <c r="DH115" s="494"/>
      <c r="DI115" s="494"/>
      <c r="DJ115" s="494"/>
      <c r="DK115" s="494"/>
      <c r="DL115" s="494"/>
      <c r="DM115" s="494"/>
      <c r="DN115" s="494"/>
      <c r="DO115" s="494"/>
      <c r="DP115" s="494"/>
      <c r="DQ115" s="494"/>
      <c r="DR115" s="494"/>
      <c r="DS115" s="494"/>
      <c r="DT115" s="494"/>
      <c r="DU115" s="494"/>
      <c r="DV115" s="494"/>
      <c r="DW115" s="494"/>
      <c r="DX115" s="494"/>
      <c r="DY115" s="494"/>
      <c r="DZ115" s="494"/>
      <c r="EA115" s="494"/>
      <c r="EB115" s="494"/>
      <c r="EC115" s="494"/>
      <c r="ED115" s="494"/>
      <c r="EE115" s="494"/>
      <c r="EF115" s="494"/>
      <c r="EG115" s="494"/>
      <c r="EH115" s="494"/>
      <c r="EI115" s="494"/>
      <c r="EJ115" s="494"/>
      <c r="EK115" s="494"/>
      <c r="EL115" s="494"/>
      <c r="EM115" s="494"/>
      <c r="EN115" s="494"/>
      <c r="EO115" s="494"/>
      <c r="EP115" s="494"/>
      <c r="EQ115" s="494"/>
      <c r="ER115" s="494"/>
      <c r="ES115" s="494"/>
      <c r="ET115" s="494"/>
      <c r="EU115" s="494"/>
      <c r="EV115" s="494"/>
      <c r="EW115" s="494"/>
      <c r="EX115" s="494"/>
      <c r="EY115" s="494"/>
      <c r="EZ115" s="494"/>
      <c r="FA115" s="494"/>
      <c r="FB115" s="494"/>
      <c r="FC115" s="494"/>
      <c r="FD115" s="494"/>
      <c r="FE115" s="494"/>
      <c r="FF115" s="494"/>
      <c r="FG115" s="494"/>
      <c r="FH115" s="494"/>
      <c r="FI115" s="494"/>
      <c r="FJ115" s="494"/>
      <c r="FK115" s="494"/>
      <c r="FL115" s="494"/>
      <c r="FM115" s="494"/>
      <c r="FN115" s="494"/>
      <c r="FO115" s="494"/>
      <c r="FP115" s="494"/>
      <c r="FQ115" s="494"/>
      <c r="FR115" s="494"/>
      <c r="FS115" s="494"/>
      <c r="FT115" s="494"/>
      <c r="FU115" s="494"/>
      <c r="FV115" s="494"/>
      <c r="FW115" s="494"/>
      <c r="FX115" s="494"/>
      <c r="FY115" s="494"/>
      <c r="FZ115" s="494"/>
      <c r="GA115" s="494"/>
      <c r="GB115" s="494"/>
      <c r="GC115" s="494"/>
      <c r="GD115" s="494"/>
      <c r="GE115" s="494"/>
      <c r="GF115" s="494"/>
      <c r="GG115" s="494"/>
      <c r="GH115" s="494"/>
      <c r="GI115" s="494"/>
      <c r="GJ115" s="494"/>
      <c r="GK115" s="494"/>
      <c r="GL115" s="494"/>
      <c r="GM115" s="494"/>
      <c r="GN115" s="494"/>
      <c r="GO115" s="494"/>
      <c r="GP115" s="494"/>
      <c r="GQ115" s="494"/>
      <c r="GR115" s="494"/>
      <c r="GS115" s="494"/>
      <c r="GT115" s="494"/>
      <c r="GU115" s="494"/>
      <c r="GV115" s="494"/>
      <c r="GW115" s="494"/>
      <c r="GX115" s="494"/>
      <c r="GY115" s="494"/>
      <c r="GZ115" s="494"/>
      <c r="HA115" s="494"/>
      <c r="HB115" s="494"/>
      <c r="HC115" s="494"/>
      <c r="HD115" s="494"/>
      <c r="HE115" s="494"/>
      <c r="HF115" s="494"/>
      <c r="HG115" s="494"/>
      <c r="HH115" s="494"/>
      <c r="HI115" s="494"/>
      <c r="HJ115" s="494"/>
      <c r="HK115" s="494"/>
      <c r="HL115" s="494"/>
      <c r="HM115" s="494"/>
      <c r="HN115" s="494"/>
      <c r="HO115" s="494"/>
      <c r="HP115" s="494"/>
      <c r="HQ115" s="494"/>
      <c r="HR115" s="494"/>
      <c r="HS115" s="494"/>
      <c r="HT115" s="494"/>
      <c r="HU115" s="494"/>
      <c r="HV115" s="494"/>
      <c r="HW115" s="494"/>
      <c r="HX115" s="494"/>
      <c r="HY115" s="494"/>
      <c r="HZ115" s="494"/>
      <c r="IA115" s="494"/>
      <c r="IB115" s="494"/>
      <c r="IC115" s="494"/>
      <c r="ID115" s="494"/>
      <c r="IE115" s="494"/>
      <c r="IF115" s="494"/>
      <c r="IG115" s="494"/>
      <c r="IH115" s="494"/>
      <c r="II115" s="494"/>
      <c r="IJ115" s="494"/>
      <c r="IK115" s="494"/>
      <c r="IL115" s="494"/>
      <c r="IM115" s="494"/>
      <c r="IN115" s="494"/>
      <c r="IO115" s="494"/>
      <c r="IP115" s="494"/>
      <c r="IQ115" s="494"/>
      <c r="IR115" s="494"/>
      <c r="IS115" s="494"/>
      <c r="IT115" s="494"/>
    </row>
    <row r="116" spans="1:254" s="351" customFormat="1" ht="17.25" customHeight="1">
      <c r="A116" s="512" t="s">
        <v>156</v>
      </c>
      <c r="B116" s="539">
        <f t="shared" si="64"/>
        <v>75</v>
      </c>
      <c r="C116" s="140">
        <f t="shared" si="64"/>
        <v>75</v>
      </c>
      <c r="D116" s="139"/>
      <c r="E116" s="115"/>
      <c r="F116" s="116"/>
      <c r="G116" s="117"/>
      <c r="H116" s="115"/>
      <c r="I116" s="116"/>
      <c r="J116" s="117"/>
      <c r="K116" s="115"/>
      <c r="L116" s="116"/>
      <c r="M116" s="117"/>
      <c r="N116" s="115"/>
      <c r="O116" s="116"/>
      <c r="P116" s="117"/>
      <c r="Q116" s="115"/>
      <c r="R116" s="116"/>
      <c r="S116" s="230"/>
      <c r="T116" s="379" t="str">
        <f t="shared" ref="T116:T134" si="65">IF(CF116=0,"M",((E116*F116)*G116/0.6)+((H116*I116)*J116/0.6)+((K116*L116)*M116/0.6)+((N116*O116)*P116/0.6)+((Q116*R116)*S116/0.6))</f>
        <v>M</v>
      </c>
      <c r="U116" s="334" t="str">
        <f t="shared" si="56"/>
        <v>M</v>
      </c>
      <c r="V116" s="224"/>
      <c r="W116" s="335"/>
      <c r="X116" s="438">
        <f t="shared" si="57"/>
        <v>0</v>
      </c>
      <c r="Y116" s="474"/>
      <c r="Z116" s="474"/>
      <c r="AA116" s="474"/>
      <c r="AB116" s="474"/>
      <c r="AC116" s="474"/>
      <c r="AD116" s="474"/>
      <c r="AE116" s="474"/>
      <c r="AF116" s="474"/>
      <c r="AG116" s="474"/>
      <c r="AH116" s="474"/>
      <c r="AI116" s="474"/>
      <c r="AJ116" s="474"/>
      <c r="AK116" s="474"/>
      <c r="AL116" s="474"/>
      <c r="AM116" s="474"/>
      <c r="AN116" s="474"/>
      <c r="AO116" s="474"/>
      <c r="AP116" s="474"/>
      <c r="AQ116" s="474"/>
      <c r="AR116" s="474"/>
      <c r="AS116" s="534"/>
      <c r="AT116" s="534"/>
      <c r="AU116" s="534"/>
      <c r="AV116" s="534"/>
      <c r="AW116" s="534"/>
      <c r="AX116" s="534"/>
      <c r="AY116" s="534"/>
      <c r="AZ116" s="534"/>
      <c r="BA116" s="534"/>
      <c r="BB116" s="494"/>
      <c r="BC116" s="494"/>
      <c r="BD116" s="494"/>
      <c r="BE116" s="494"/>
      <c r="BF116" s="494"/>
      <c r="BG116" s="494"/>
      <c r="BH116" s="494"/>
      <c r="BI116" s="494"/>
      <c r="BJ116" s="494"/>
      <c r="BK116" s="494"/>
      <c r="BL116" s="495"/>
      <c r="BM116" s="495"/>
      <c r="BN116" s="495"/>
      <c r="BO116" s="495"/>
      <c r="BP116" s="495"/>
      <c r="BQ116" s="495"/>
      <c r="BR116" s="495"/>
      <c r="BS116" s="494"/>
      <c r="BT116" s="494"/>
      <c r="BU116" s="494"/>
      <c r="BV116" s="494"/>
      <c r="BW116" s="494"/>
      <c r="BX116" s="494"/>
      <c r="BY116" s="494"/>
      <c r="BZ116" s="494"/>
      <c r="CA116" s="487" t="str">
        <f t="shared" ref="CA116:CA134" si="66">IF(OR(E116="",F116="",G116=""),"M",1)</f>
        <v>M</v>
      </c>
      <c r="CB116" s="487" t="str">
        <f t="shared" ref="CB116:CB134" si="67">IF(OR(H116="",I116="",J116=""),"M",1)</f>
        <v>M</v>
      </c>
      <c r="CC116" s="487" t="str">
        <f t="shared" si="60"/>
        <v>M</v>
      </c>
      <c r="CD116" s="487" t="str">
        <f t="shared" si="61"/>
        <v>M</v>
      </c>
      <c r="CE116" s="487" t="str">
        <f t="shared" si="62"/>
        <v>M</v>
      </c>
      <c r="CF116" s="487">
        <f t="shared" ref="CF116:CF134" si="68">IF(AND(CA116="M",CB116="M",CC116="M",CD116="M",CE116="M",D116=""),0,1)</f>
        <v>0</v>
      </c>
      <c r="CG116" s="446"/>
      <c r="CH116" s="446"/>
      <c r="CI116" s="448"/>
      <c r="CJ116" s="494"/>
      <c r="CK116" s="494"/>
      <c r="CL116" s="494"/>
      <c r="CM116" s="494"/>
      <c r="CN116" s="494"/>
      <c r="CO116" s="494"/>
      <c r="CP116" s="494"/>
      <c r="CQ116" s="494"/>
      <c r="CR116" s="494"/>
      <c r="CS116" s="494"/>
      <c r="CT116" s="494"/>
      <c r="CU116" s="494"/>
      <c r="CV116" s="494"/>
      <c r="CW116" s="494"/>
      <c r="CX116" s="494"/>
      <c r="CY116" s="494"/>
      <c r="CZ116" s="494"/>
      <c r="DA116" s="494"/>
      <c r="DB116" s="494"/>
      <c r="DC116" s="494"/>
      <c r="DD116" s="494"/>
      <c r="DE116" s="494"/>
      <c r="DF116" s="494"/>
      <c r="DG116" s="494"/>
      <c r="DH116" s="494"/>
      <c r="DI116" s="494"/>
      <c r="DJ116" s="494"/>
      <c r="DK116" s="494"/>
      <c r="DL116" s="494"/>
      <c r="DM116" s="494"/>
      <c r="DN116" s="494"/>
      <c r="DO116" s="494"/>
      <c r="DP116" s="494"/>
      <c r="DQ116" s="494"/>
      <c r="DR116" s="494"/>
      <c r="DS116" s="494"/>
      <c r="DT116" s="494"/>
      <c r="DU116" s="494"/>
      <c r="DV116" s="494"/>
      <c r="DW116" s="494"/>
      <c r="DX116" s="494"/>
      <c r="DY116" s="494"/>
      <c r="DZ116" s="494"/>
      <c r="EA116" s="494"/>
      <c r="EB116" s="494"/>
      <c r="EC116" s="494"/>
      <c r="ED116" s="494"/>
      <c r="EE116" s="494"/>
      <c r="EF116" s="494"/>
      <c r="EG116" s="494"/>
      <c r="EH116" s="494"/>
      <c r="EI116" s="494"/>
      <c r="EJ116" s="494"/>
      <c r="EK116" s="494"/>
      <c r="EL116" s="494"/>
      <c r="EM116" s="494"/>
      <c r="EN116" s="494"/>
      <c r="EO116" s="494"/>
      <c r="EP116" s="494"/>
      <c r="EQ116" s="494"/>
      <c r="ER116" s="494"/>
      <c r="ES116" s="494"/>
      <c r="ET116" s="494"/>
      <c r="EU116" s="494"/>
      <c r="EV116" s="494"/>
      <c r="EW116" s="494"/>
      <c r="EX116" s="494"/>
      <c r="EY116" s="494"/>
      <c r="EZ116" s="494"/>
      <c r="FA116" s="494"/>
      <c r="FB116" s="494"/>
      <c r="FC116" s="494"/>
      <c r="FD116" s="494"/>
      <c r="FE116" s="494"/>
      <c r="FF116" s="494"/>
      <c r="FG116" s="494"/>
      <c r="FH116" s="494"/>
      <c r="FI116" s="494"/>
      <c r="FJ116" s="494"/>
      <c r="FK116" s="494"/>
      <c r="FL116" s="494"/>
      <c r="FM116" s="494"/>
      <c r="FN116" s="494"/>
      <c r="FO116" s="494"/>
      <c r="FP116" s="494"/>
      <c r="FQ116" s="494"/>
      <c r="FR116" s="494"/>
      <c r="FS116" s="494"/>
      <c r="FT116" s="494"/>
      <c r="FU116" s="494"/>
      <c r="FV116" s="494"/>
      <c r="FW116" s="494"/>
      <c r="FX116" s="494"/>
      <c r="FY116" s="494"/>
      <c r="FZ116" s="494"/>
      <c r="GA116" s="494"/>
      <c r="GB116" s="494"/>
      <c r="GC116" s="494"/>
      <c r="GD116" s="494"/>
      <c r="GE116" s="494"/>
      <c r="GF116" s="494"/>
      <c r="GG116" s="494"/>
      <c r="GH116" s="494"/>
      <c r="GI116" s="494"/>
      <c r="GJ116" s="494"/>
      <c r="GK116" s="494"/>
      <c r="GL116" s="494"/>
      <c r="GM116" s="494"/>
      <c r="GN116" s="494"/>
      <c r="GO116" s="494"/>
      <c r="GP116" s="494"/>
      <c r="GQ116" s="494"/>
      <c r="GR116" s="494"/>
      <c r="GS116" s="494"/>
      <c r="GT116" s="494"/>
      <c r="GU116" s="494"/>
      <c r="GV116" s="494"/>
      <c r="GW116" s="494"/>
      <c r="GX116" s="494"/>
      <c r="GY116" s="494"/>
      <c r="GZ116" s="494"/>
      <c r="HA116" s="494"/>
      <c r="HB116" s="494"/>
      <c r="HC116" s="494"/>
      <c r="HD116" s="494"/>
      <c r="HE116" s="494"/>
      <c r="HF116" s="494"/>
      <c r="HG116" s="494"/>
      <c r="HH116" s="494"/>
      <c r="HI116" s="494"/>
      <c r="HJ116" s="494"/>
      <c r="HK116" s="494"/>
      <c r="HL116" s="494"/>
      <c r="HM116" s="494"/>
      <c r="HN116" s="494"/>
      <c r="HO116" s="494"/>
      <c r="HP116" s="494"/>
      <c r="HQ116" s="494"/>
      <c r="HR116" s="494"/>
      <c r="HS116" s="494"/>
      <c r="HT116" s="494"/>
      <c r="HU116" s="494"/>
      <c r="HV116" s="494"/>
      <c r="HW116" s="494"/>
      <c r="HX116" s="494"/>
      <c r="HY116" s="494"/>
      <c r="HZ116" s="494"/>
      <c r="IA116" s="494"/>
      <c r="IB116" s="494"/>
      <c r="IC116" s="494"/>
      <c r="ID116" s="494"/>
      <c r="IE116" s="494"/>
      <c r="IF116" s="494"/>
      <c r="IG116" s="494"/>
      <c r="IH116" s="494"/>
      <c r="II116" s="494"/>
      <c r="IJ116" s="494"/>
      <c r="IK116" s="494"/>
      <c r="IL116" s="494"/>
      <c r="IM116" s="494"/>
      <c r="IN116" s="494"/>
      <c r="IO116" s="494"/>
      <c r="IP116" s="494"/>
      <c r="IQ116" s="494"/>
      <c r="IR116" s="494"/>
      <c r="IS116" s="494"/>
      <c r="IT116" s="494"/>
    </row>
    <row r="117" spans="1:254" s="351" customFormat="1" ht="17.25" customHeight="1">
      <c r="A117" s="512" t="s">
        <v>157</v>
      </c>
      <c r="B117" s="539">
        <f t="shared" si="64"/>
        <v>76</v>
      </c>
      <c r="C117" s="140">
        <f t="shared" si="64"/>
        <v>76</v>
      </c>
      <c r="D117" s="139"/>
      <c r="E117" s="115"/>
      <c r="F117" s="116"/>
      <c r="G117" s="117"/>
      <c r="H117" s="115"/>
      <c r="I117" s="116"/>
      <c r="J117" s="117"/>
      <c r="K117" s="115"/>
      <c r="L117" s="116"/>
      <c r="M117" s="117"/>
      <c r="N117" s="115"/>
      <c r="O117" s="116"/>
      <c r="P117" s="117"/>
      <c r="Q117" s="115"/>
      <c r="R117" s="116"/>
      <c r="S117" s="230"/>
      <c r="T117" s="379" t="str">
        <f t="shared" si="65"/>
        <v>M</v>
      </c>
      <c r="U117" s="334" t="str">
        <f t="shared" si="56"/>
        <v>M</v>
      </c>
      <c r="V117" s="224"/>
      <c r="W117" s="335"/>
      <c r="X117" s="438">
        <f t="shared" si="57"/>
        <v>0</v>
      </c>
      <c r="Y117" s="474"/>
      <c r="Z117" s="474"/>
      <c r="AA117" s="474"/>
      <c r="AB117" s="474"/>
      <c r="AC117" s="474"/>
      <c r="AD117" s="474"/>
      <c r="AE117" s="474"/>
      <c r="AF117" s="474"/>
      <c r="AG117" s="474"/>
      <c r="AH117" s="474"/>
      <c r="AI117" s="474"/>
      <c r="AJ117" s="474"/>
      <c r="AK117" s="474"/>
      <c r="AL117" s="474"/>
      <c r="AM117" s="474"/>
      <c r="AN117" s="474"/>
      <c r="AO117" s="474"/>
      <c r="AP117" s="474"/>
      <c r="AQ117" s="474"/>
      <c r="AR117" s="474"/>
      <c r="AS117" s="534"/>
      <c r="AT117" s="534"/>
      <c r="AU117" s="534"/>
      <c r="AV117" s="534"/>
      <c r="AW117" s="534"/>
      <c r="AX117" s="534"/>
      <c r="AY117" s="534"/>
      <c r="AZ117" s="534"/>
      <c r="BA117" s="534"/>
      <c r="BB117" s="494"/>
      <c r="BC117" s="494"/>
      <c r="BD117" s="494"/>
      <c r="BE117" s="494"/>
      <c r="BF117" s="494"/>
      <c r="BG117" s="494"/>
      <c r="BH117" s="494"/>
      <c r="BI117" s="494"/>
      <c r="BJ117" s="494"/>
      <c r="BK117" s="494"/>
      <c r="BL117" s="495"/>
      <c r="BM117" s="495"/>
      <c r="BN117" s="495"/>
      <c r="BO117" s="495"/>
      <c r="BP117" s="495"/>
      <c r="BQ117" s="495"/>
      <c r="BR117" s="495"/>
      <c r="BS117" s="494"/>
      <c r="BT117" s="494"/>
      <c r="BU117" s="494"/>
      <c r="BV117" s="494"/>
      <c r="BW117" s="494"/>
      <c r="BX117" s="494"/>
      <c r="BY117" s="494"/>
      <c r="BZ117" s="494"/>
      <c r="CA117" s="487" t="str">
        <f t="shared" si="66"/>
        <v>M</v>
      </c>
      <c r="CB117" s="487" t="str">
        <f t="shared" si="67"/>
        <v>M</v>
      </c>
      <c r="CC117" s="487" t="str">
        <f t="shared" si="60"/>
        <v>M</v>
      </c>
      <c r="CD117" s="487" t="str">
        <f t="shared" si="61"/>
        <v>M</v>
      </c>
      <c r="CE117" s="487" t="str">
        <f t="shared" si="62"/>
        <v>M</v>
      </c>
      <c r="CF117" s="487">
        <f t="shared" si="68"/>
        <v>0</v>
      </c>
      <c r="CG117" s="446"/>
      <c r="CH117" s="446"/>
      <c r="CI117" s="448"/>
      <c r="CJ117" s="494"/>
      <c r="CK117" s="494"/>
      <c r="CL117" s="494"/>
      <c r="CM117" s="494"/>
      <c r="CN117" s="494"/>
      <c r="CO117" s="494"/>
      <c r="CP117" s="494"/>
      <c r="CQ117" s="494"/>
      <c r="CR117" s="494"/>
      <c r="CS117" s="494"/>
      <c r="CT117" s="494"/>
      <c r="CU117" s="494"/>
      <c r="CV117" s="494"/>
      <c r="CW117" s="494"/>
      <c r="CX117" s="494"/>
      <c r="CY117" s="494"/>
      <c r="CZ117" s="494"/>
      <c r="DA117" s="494"/>
      <c r="DB117" s="494"/>
      <c r="DC117" s="494"/>
      <c r="DD117" s="494"/>
      <c r="DE117" s="494"/>
      <c r="DF117" s="494"/>
      <c r="DG117" s="494"/>
      <c r="DH117" s="494"/>
      <c r="DI117" s="494"/>
      <c r="DJ117" s="494"/>
      <c r="DK117" s="494"/>
      <c r="DL117" s="494"/>
      <c r="DM117" s="494"/>
      <c r="DN117" s="494"/>
      <c r="DO117" s="494"/>
      <c r="DP117" s="494"/>
      <c r="DQ117" s="494"/>
      <c r="DR117" s="494"/>
      <c r="DS117" s="494"/>
      <c r="DT117" s="494"/>
      <c r="DU117" s="494"/>
      <c r="DV117" s="494"/>
      <c r="DW117" s="494"/>
      <c r="DX117" s="494"/>
      <c r="DY117" s="494"/>
      <c r="DZ117" s="494"/>
      <c r="EA117" s="494"/>
      <c r="EB117" s="494"/>
      <c r="EC117" s="494"/>
      <c r="ED117" s="494"/>
      <c r="EE117" s="494"/>
      <c r="EF117" s="494"/>
      <c r="EG117" s="494"/>
      <c r="EH117" s="494"/>
      <c r="EI117" s="494"/>
      <c r="EJ117" s="494"/>
      <c r="EK117" s="494"/>
      <c r="EL117" s="494"/>
      <c r="EM117" s="494"/>
      <c r="EN117" s="494"/>
      <c r="EO117" s="494"/>
      <c r="EP117" s="494"/>
      <c r="EQ117" s="494"/>
      <c r="ER117" s="494"/>
      <c r="ES117" s="494"/>
      <c r="ET117" s="494"/>
      <c r="EU117" s="494"/>
      <c r="EV117" s="494"/>
      <c r="EW117" s="494"/>
      <c r="EX117" s="494"/>
      <c r="EY117" s="494"/>
      <c r="EZ117" s="494"/>
      <c r="FA117" s="494"/>
      <c r="FB117" s="494"/>
      <c r="FC117" s="494"/>
      <c r="FD117" s="494"/>
      <c r="FE117" s="494"/>
      <c r="FF117" s="494"/>
      <c r="FG117" s="494"/>
      <c r="FH117" s="494"/>
      <c r="FI117" s="494"/>
      <c r="FJ117" s="494"/>
      <c r="FK117" s="494"/>
      <c r="FL117" s="494"/>
      <c r="FM117" s="494"/>
      <c r="FN117" s="494"/>
      <c r="FO117" s="494"/>
      <c r="FP117" s="494"/>
      <c r="FQ117" s="494"/>
      <c r="FR117" s="494"/>
      <c r="FS117" s="494"/>
      <c r="FT117" s="494"/>
      <c r="FU117" s="494"/>
      <c r="FV117" s="494"/>
      <c r="FW117" s="494"/>
      <c r="FX117" s="494"/>
      <c r="FY117" s="494"/>
      <c r="FZ117" s="494"/>
      <c r="GA117" s="494"/>
      <c r="GB117" s="494"/>
      <c r="GC117" s="494"/>
      <c r="GD117" s="494"/>
      <c r="GE117" s="494"/>
      <c r="GF117" s="494"/>
      <c r="GG117" s="494"/>
      <c r="GH117" s="494"/>
      <c r="GI117" s="494"/>
      <c r="GJ117" s="494"/>
      <c r="GK117" s="494"/>
      <c r="GL117" s="494"/>
      <c r="GM117" s="494"/>
      <c r="GN117" s="494"/>
      <c r="GO117" s="494"/>
      <c r="GP117" s="494"/>
      <c r="GQ117" s="494"/>
      <c r="GR117" s="494"/>
      <c r="GS117" s="494"/>
      <c r="GT117" s="494"/>
      <c r="GU117" s="494"/>
      <c r="GV117" s="494"/>
      <c r="GW117" s="494"/>
      <c r="GX117" s="494"/>
      <c r="GY117" s="494"/>
      <c r="GZ117" s="494"/>
      <c r="HA117" s="494"/>
      <c r="HB117" s="494"/>
      <c r="HC117" s="494"/>
      <c r="HD117" s="494"/>
      <c r="HE117" s="494"/>
      <c r="HF117" s="494"/>
      <c r="HG117" s="494"/>
      <c r="HH117" s="494"/>
      <c r="HI117" s="494"/>
      <c r="HJ117" s="494"/>
      <c r="HK117" s="494"/>
      <c r="HL117" s="494"/>
      <c r="HM117" s="494"/>
      <c r="HN117" s="494"/>
      <c r="HO117" s="494"/>
      <c r="HP117" s="494"/>
      <c r="HQ117" s="494"/>
      <c r="HR117" s="494"/>
      <c r="HS117" s="494"/>
      <c r="HT117" s="494"/>
      <c r="HU117" s="494"/>
      <c r="HV117" s="494"/>
      <c r="HW117" s="494"/>
      <c r="HX117" s="494"/>
      <c r="HY117" s="494"/>
      <c r="HZ117" s="494"/>
      <c r="IA117" s="494"/>
      <c r="IB117" s="494"/>
      <c r="IC117" s="494"/>
      <c r="ID117" s="494"/>
      <c r="IE117" s="494"/>
      <c r="IF117" s="494"/>
      <c r="IG117" s="494"/>
      <c r="IH117" s="494"/>
      <c r="II117" s="494"/>
      <c r="IJ117" s="494"/>
      <c r="IK117" s="494"/>
      <c r="IL117" s="494"/>
      <c r="IM117" s="494"/>
      <c r="IN117" s="494"/>
      <c r="IO117" s="494"/>
      <c r="IP117" s="494"/>
      <c r="IQ117" s="494"/>
      <c r="IR117" s="494"/>
      <c r="IS117" s="494"/>
      <c r="IT117" s="494"/>
    </row>
    <row r="118" spans="1:254" s="351" customFormat="1" ht="17.25" customHeight="1">
      <c r="A118" s="512" t="s">
        <v>158</v>
      </c>
      <c r="B118" s="539">
        <f t="shared" si="64"/>
        <v>77</v>
      </c>
      <c r="C118" s="140">
        <f t="shared" si="64"/>
        <v>77</v>
      </c>
      <c r="D118" s="139"/>
      <c r="E118" s="115"/>
      <c r="F118" s="116"/>
      <c r="G118" s="117"/>
      <c r="H118" s="115"/>
      <c r="I118" s="116"/>
      <c r="J118" s="117"/>
      <c r="K118" s="115"/>
      <c r="L118" s="116"/>
      <c r="M118" s="117"/>
      <c r="N118" s="115"/>
      <c r="O118" s="116"/>
      <c r="P118" s="117"/>
      <c r="Q118" s="115"/>
      <c r="R118" s="116"/>
      <c r="S118" s="230"/>
      <c r="T118" s="379" t="str">
        <f t="shared" si="65"/>
        <v>M</v>
      </c>
      <c r="U118" s="334" t="str">
        <f t="shared" si="56"/>
        <v>M</v>
      </c>
      <c r="V118" s="224"/>
      <c r="W118" s="335"/>
      <c r="X118" s="438">
        <f t="shared" si="57"/>
        <v>0</v>
      </c>
      <c r="Y118" s="474"/>
      <c r="Z118" s="474"/>
      <c r="AA118" s="474"/>
      <c r="AB118" s="474"/>
      <c r="AC118" s="474"/>
      <c r="AD118" s="474"/>
      <c r="AE118" s="474"/>
      <c r="AF118" s="474"/>
      <c r="AG118" s="474"/>
      <c r="AH118" s="474"/>
      <c r="AI118" s="474"/>
      <c r="AJ118" s="474"/>
      <c r="AK118" s="474"/>
      <c r="AL118" s="474"/>
      <c r="AM118" s="474"/>
      <c r="AN118" s="474"/>
      <c r="AO118" s="474"/>
      <c r="AP118" s="474"/>
      <c r="AQ118" s="474"/>
      <c r="AR118" s="474"/>
      <c r="AS118" s="534"/>
      <c r="AT118" s="534"/>
      <c r="AU118" s="534"/>
      <c r="AV118" s="534"/>
      <c r="AW118" s="534"/>
      <c r="AX118" s="534"/>
      <c r="AY118" s="534"/>
      <c r="AZ118" s="534"/>
      <c r="BA118" s="534"/>
      <c r="BB118" s="494"/>
      <c r="BC118" s="494"/>
      <c r="BD118" s="494"/>
      <c r="BE118" s="494"/>
      <c r="BF118" s="494"/>
      <c r="BG118" s="494"/>
      <c r="BH118" s="494"/>
      <c r="BI118" s="494"/>
      <c r="BJ118" s="494"/>
      <c r="BK118" s="494"/>
      <c r="BL118" s="495"/>
      <c r="BM118" s="495"/>
      <c r="BN118" s="495"/>
      <c r="BO118" s="495"/>
      <c r="BP118" s="495"/>
      <c r="BQ118" s="495"/>
      <c r="BR118" s="495"/>
      <c r="BS118" s="494"/>
      <c r="BT118" s="494"/>
      <c r="BU118" s="494"/>
      <c r="BV118" s="494"/>
      <c r="BW118" s="494"/>
      <c r="BX118" s="494"/>
      <c r="BY118" s="494"/>
      <c r="BZ118" s="494"/>
      <c r="CA118" s="487" t="str">
        <f t="shared" si="66"/>
        <v>M</v>
      </c>
      <c r="CB118" s="487" t="str">
        <f t="shared" si="67"/>
        <v>M</v>
      </c>
      <c r="CC118" s="487" t="str">
        <f t="shared" si="60"/>
        <v>M</v>
      </c>
      <c r="CD118" s="487" t="str">
        <f t="shared" si="61"/>
        <v>M</v>
      </c>
      <c r="CE118" s="487" t="str">
        <f t="shared" si="62"/>
        <v>M</v>
      </c>
      <c r="CF118" s="487">
        <f t="shared" si="68"/>
        <v>0</v>
      </c>
      <c r="CG118" s="446"/>
      <c r="CH118" s="446"/>
      <c r="CI118" s="448"/>
      <c r="CJ118" s="494"/>
      <c r="CK118" s="494"/>
      <c r="CL118" s="494"/>
      <c r="CM118" s="494"/>
      <c r="CN118" s="494"/>
      <c r="CO118" s="494"/>
      <c r="CP118" s="494"/>
      <c r="CQ118" s="494"/>
      <c r="CR118" s="494"/>
      <c r="CS118" s="494"/>
      <c r="CT118" s="494"/>
      <c r="CU118" s="494"/>
      <c r="CV118" s="494"/>
      <c r="CW118" s="494"/>
      <c r="CX118" s="494"/>
      <c r="CY118" s="494"/>
      <c r="CZ118" s="494"/>
      <c r="DA118" s="494"/>
      <c r="DB118" s="494"/>
      <c r="DC118" s="494"/>
      <c r="DD118" s="494"/>
      <c r="DE118" s="494"/>
      <c r="DF118" s="494"/>
      <c r="DG118" s="494"/>
      <c r="DH118" s="494"/>
      <c r="DI118" s="494"/>
      <c r="DJ118" s="494"/>
      <c r="DK118" s="494"/>
      <c r="DL118" s="494"/>
      <c r="DM118" s="494"/>
      <c r="DN118" s="494"/>
      <c r="DO118" s="494"/>
      <c r="DP118" s="494"/>
      <c r="DQ118" s="494"/>
      <c r="DR118" s="494"/>
      <c r="DS118" s="494"/>
      <c r="DT118" s="494"/>
      <c r="DU118" s="494"/>
      <c r="DV118" s="494"/>
      <c r="DW118" s="494"/>
      <c r="DX118" s="494"/>
      <c r="DY118" s="494"/>
      <c r="DZ118" s="494"/>
      <c r="EA118" s="494"/>
      <c r="EB118" s="494"/>
      <c r="EC118" s="494"/>
      <c r="ED118" s="494"/>
      <c r="EE118" s="494"/>
      <c r="EF118" s="494"/>
      <c r="EG118" s="494"/>
      <c r="EH118" s="494"/>
      <c r="EI118" s="494"/>
      <c r="EJ118" s="494"/>
      <c r="EK118" s="494"/>
      <c r="EL118" s="494"/>
      <c r="EM118" s="494"/>
      <c r="EN118" s="494"/>
      <c r="EO118" s="494"/>
      <c r="EP118" s="494"/>
      <c r="EQ118" s="494"/>
      <c r="ER118" s="494"/>
      <c r="ES118" s="494"/>
      <c r="ET118" s="494"/>
      <c r="EU118" s="494"/>
      <c r="EV118" s="494"/>
      <c r="EW118" s="494"/>
      <c r="EX118" s="494"/>
      <c r="EY118" s="494"/>
      <c r="EZ118" s="494"/>
      <c r="FA118" s="494"/>
      <c r="FB118" s="494"/>
      <c r="FC118" s="494"/>
      <c r="FD118" s="494"/>
      <c r="FE118" s="494"/>
      <c r="FF118" s="494"/>
      <c r="FG118" s="494"/>
      <c r="FH118" s="494"/>
      <c r="FI118" s="494"/>
      <c r="FJ118" s="494"/>
      <c r="FK118" s="494"/>
      <c r="FL118" s="494"/>
      <c r="FM118" s="494"/>
      <c r="FN118" s="494"/>
      <c r="FO118" s="494"/>
      <c r="FP118" s="494"/>
      <c r="FQ118" s="494"/>
      <c r="FR118" s="494"/>
      <c r="FS118" s="494"/>
      <c r="FT118" s="494"/>
      <c r="FU118" s="494"/>
      <c r="FV118" s="494"/>
      <c r="FW118" s="494"/>
      <c r="FX118" s="494"/>
      <c r="FY118" s="494"/>
      <c r="FZ118" s="494"/>
      <c r="GA118" s="494"/>
      <c r="GB118" s="494"/>
      <c r="GC118" s="494"/>
      <c r="GD118" s="494"/>
      <c r="GE118" s="494"/>
      <c r="GF118" s="494"/>
      <c r="GG118" s="494"/>
      <c r="GH118" s="494"/>
      <c r="GI118" s="494"/>
      <c r="GJ118" s="494"/>
      <c r="GK118" s="494"/>
      <c r="GL118" s="494"/>
      <c r="GM118" s="494"/>
      <c r="GN118" s="494"/>
      <c r="GO118" s="494"/>
      <c r="GP118" s="494"/>
      <c r="GQ118" s="494"/>
      <c r="GR118" s="494"/>
      <c r="GS118" s="494"/>
      <c r="GT118" s="494"/>
      <c r="GU118" s="494"/>
      <c r="GV118" s="494"/>
      <c r="GW118" s="494"/>
      <c r="GX118" s="494"/>
      <c r="GY118" s="494"/>
      <c r="GZ118" s="494"/>
      <c r="HA118" s="494"/>
      <c r="HB118" s="494"/>
      <c r="HC118" s="494"/>
      <c r="HD118" s="494"/>
      <c r="HE118" s="494"/>
      <c r="HF118" s="494"/>
      <c r="HG118" s="494"/>
      <c r="HH118" s="494"/>
      <c r="HI118" s="494"/>
      <c r="HJ118" s="494"/>
      <c r="HK118" s="494"/>
      <c r="HL118" s="494"/>
      <c r="HM118" s="494"/>
      <c r="HN118" s="494"/>
      <c r="HO118" s="494"/>
      <c r="HP118" s="494"/>
      <c r="HQ118" s="494"/>
      <c r="HR118" s="494"/>
      <c r="HS118" s="494"/>
      <c r="HT118" s="494"/>
      <c r="HU118" s="494"/>
      <c r="HV118" s="494"/>
      <c r="HW118" s="494"/>
      <c r="HX118" s="494"/>
      <c r="HY118" s="494"/>
      <c r="HZ118" s="494"/>
      <c r="IA118" s="494"/>
      <c r="IB118" s="494"/>
      <c r="IC118" s="494"/>
      <c r="ID118" s="494"/>
      <c r="IE118" s="494"/>
      <c r="IF118" s="494"/>
      <c r="IG118" s="494"/>
      <c r="IH118" s="494"/>
      <c r="II118" s="494"/>
      <c r="IJ118" s="494"/>
      <c r="IK118" s="494"/>
      <c r="IL118" s="494"/>
      <c r="IM118" s="494"/>
      <c r="IN118" s="494"/>
      <c r="IO118" s="494"/>
      <c r="IP118" s="494"/>
      <c r="IQ118" s="494"/>
      <c r="IR118" s="494"/>
      <c r="IS118" s="494"/>
      <c r="IT118" s="494"/>
    </row>
    <row r="119" spans="1:254" s="351" customFormat="1" ht="17.25" customHeight="1">
      <c r="A119" s="512" t="s">
        <v>159</v>
      </c>
      <c r="B119" s="539">
        <f t="shared" si="64"/>
        <v>78</v>
      </c>
      <c r="C119" s="140">
        <f t="shared" si="64"/>
        <v>78</v>
      </c>
      <c r="D119" s="139"/>
      <c r="E119" s="115"/>
      <c r="F119" s="116"/>
      <c r="G119" s="117"/>
      <c r="H119" s="115"/>
      <c r="I119" s="116"/>
      <c r="J119" s="117"/>
      <c r="K119" s="115"/>
      <c r="L119" s="116"/>
      <c r="M119" s="117"/>
      <c r="N119" s="115"/>
      <c r="O119" s="116"/>
      <c r="P119" s="117"/>
      <c r="Q119" s="115"/>
      <c r="R119" s="116"/>
      <c r="S119" s="230"/>
      <c r="T119" s="379" t="str">
        <f t="shared" si="65"/>
        <v>M</v>
      </c>
      <c r="U119" s="334" t="str">
        <f t="shared" si="56"/>
        <v>M</v>
      </c>
      <c r="V119" s="224"/>
      <c r="W119" s="335"/>
      <c r="X119" s="438">
        <f t="shared" si="57"/>
        <v>0</v>
      </c>
      <c r="Y119" s="474"/>
      <c r="Z119" s="474"/>
      <c r="AA119" s="474"/>
      <c r="AB119" s="474"/>
      <c r="AC119" s="474"/>
      <c r="AD119" s="474"/>
      <c r="AE119" s="474"/>
      <c r="AF119" s="474"/>
      <c r="AG119" s="474"/>
      <c r="AH119" s="474"/>
      <c r="AI119" s="474"/>
      <c r="AJ119" s="474"/>
      <c r="AK119" s="474"/>
      <c r="AL119" s="474"/>
      <c r="AM119" s="474"/>
      <c r="AN119" s="474"/>
      <c r="AO119" s="474"/>
      <c r="AP119" s="474"/>
      <c r="AQ119" s="474"/>
      <c r="AR119" s="474"/>
      <c r="AS119" s="534"/>
      <c r="AT119" s="534"/>
      <c r="AU119" s="534"/>
      <c r="AV119" s="534"/>
      <c r="AW119" s="534"/>
      <c r="AX119" s="534"/>
      <c r="AY119" s="534"/>
      <c r="AZ119" s="534"/>
      <c r="BA119" s="534"/>
      <c r="BB119" s="494"/>
      <c r="BC119" s="494"/>
      <c r="BD119" s="494"/>
      <c r="BE119" s="494"/>
      <c r="BF119" s="494"/>
      <c r="BG119" s="494"/>
      <c r="BH119" s="494"/>
      <c r="BI119" s="494"/>
      <c r="BJ119" s="494"/>
      <c r="BK119" s="494"/>
      <c r="BL119" s="495"/>
      <c r="BM119" s="495"/>
      <c r="BN119" s="495"/>
      <c r="BO119" s="495"/>
      <c r="BP119" s="495"/>
      <c r="BQ119" s="495"/>
      <c r="BR119" s="495"/>
      <c r="BS119" s="494"/>
      <c r="BT119" s="494"/>
      <c r="BU119" s="494"/>
      <c r="BV119" s="494"/>
      <c r="BW119" s="494"/>
      <c r="BX119" s="494"/>
      <c r="BY119" s="494"/>
      <c r="BZ119" s="494"/>
      <c r="CA119" s="487" t="str">
        <f t="shared" si="66"/>
        <v>M</v>
      </c>
      <c r="CB119" s="487" t="str">
        <f t="shared" si="67"/>
        <v>M</v>
      </c>
      <c r="CC119" s="487" t="str">
        <f t="shared" si="60"/>
        <v>M</v>
      </c>
      <c r="CD119" s="487" t="str">
        <f t="shared" si="61"/>
        <v>M</v>
      </c>
      <c r="CE119" s="487" t="str">
        <f t="shared" si="62"/>
        <v>M</v>
      </c>
      <c r="CF119" s="487">
        <f t="shared" si="68"/>
        <v>0</v>
      </c>
      <c r="CG119" s="446"/>
      <c r="CH119" s="446"/>
      <c r="CI119" s="448"/>
      <c r="CJ119" s="494"/>
      <c r="CK119" s="494"/>
      <c r="CL119" s="494"/>
      <c r="CM119" s="494"/>
      <c r="CN119" s="494"/>
      <c r="CO119" s="494"/>
      <c r="CP119" s="494"/>
      <c r="CQ119" s="494"/>
      <c r="CR119" s="494"/>
      <c r="CS119" s="494"/>
      <c r="CT119" s="494"/>
      <c r="CU119" s="494"/>
      <c r="CV119" s="494"/>
      <c r="CW119" s="494"/>
      <c r="CX119" s="494"/>
      <c r="CY119" s="494"/>
      <c r="CZ119" s="494"/>
      <c r="DA119" s="494"/>
      <c r="DB119" s="494"/>
      <c r="DC119" s="494"/>
      <c r="DD119" s="494"/>
      <c r="DE119" s="494"/>
      <c r="DF119" s="494"/>
      <c r="DG119" s="494"/>
      <c r="DH119" s="494"/>
      <c r="DI119" s="494"/>
      <c r="DJ119" s="494"/>
      <c r="DK119" s="494"/>
      <c r="DL119" s="494"/>
      <c r="DM119" s="494"/>
      <c r="DN119" s="494"/>
      <c r="DO119" s="494"/>
      <c r="DP119" s="494"/>
      <c r="DQ119" s="494"/>
      <c r="DR119" s="494"/>
      <c r="DS119" s="494"/>
      <c r="DT119" s="494"/>
      <c r="DU119" s="494"/>
      <c r="DV119" s="494"/>
      <c r="DW119" s="494"/>
      <c r="DX119" s="494"/>
      <c r="DY119" s="494"/>
      <c r="DZ119" s="494"/>
      <c r="EA119" s="494"/>
      <c r="EB119" s="494"/>
      <c r="EC119" s="494"/>
      <c r="ED119" s="494"/>
      <c r="EE119" s="494"/>
      <c r="EF119" s="494"/>
      <c r="EG119" s="494"/>
      <c r="EH119" s="494"/>
      <c r="EI119" s="494"/>
      <c r="EJ119" s="494"/>
      <c r="EK119" s="494"/>
      <c r="EL119" s="494"/>
      <c r="EM119" s="494"/>
      <c r="EN119" s="494"/>
      <c r="EO119" s="494"/>
      <c r="EP119" s="494"/>
      <c r="EQ119" s="494"/>
      <c r="ER119" s="494"/>
      <c r="ES119" s="494"/>
      <c r="ET119" s="494"/>
      <c r="EU119" s="494"/>
      <c r="EV119" s="494"/>
      <c r="EW119" s="494"/>
      <c r="EX119" s="494"/>
      <c r="EY119" s="494"/>
      <c r="EZ119" s="494"/>
      <c r="FA119" s="494"/>
      <c r="FB119" s="494"/>
      <c r="FC119" s="494"/>
      <c r="FD119" s="494"/>
      <c r="FE119" s="494"/>
      <c r="FF119" s="494"/>
      <c r="FG119" s="494"/>
      <c r="FH119" s="494"/>
      <c r="FI119" s="494"/>
      <c r="FJ119" s="494"/>
      <c r="FK119" s="494"/>
      <c r="FL119" s="494"/>
      <c r="FM119" s="494"/>
      <c r="FN119" s="494"/>
      <c r="FO119" s="494"/>
      <c r="FP119" s="494"/>
      <c r="FQ119" s="494"/>
      <c r="FR119" s="494"/>
      <c r="FS119" s="494"/>
      <c r="FT119" s="494"/>
      <c r="FU119" s="494"/>
      <c r="FV119" s="494"/>
      <c r="FW119" s="494"/>
      <c r="FX119" s="494"/>
      <c r="FY119" s="494"/>
      <c r="FZ119" s="494"/>
      <c r="GA119" s="494"/>
      <c r="GB119" s="494"/>
      <c r="GC119" s="494"/>
      <c r="GD119" s="494"/>
      <c r="GE119" s="494"/>
      <c r="GF119" s="494"/>
      <c r="GG119" s="494"/>
      <c r="GH119" s="494"/>
      <c r="GI119" s="494"/>
      <c r="GJ119" s="494"/>
      <c r="GK119" s="494"/>
      <c r="GL119" s="494"/>
      <c r="GM119" s="494"/>
      <c r="GN119" s="494"/>
      <c r="GO119" s="494"/>
      <c r="GP119" s="494"/>
      <c r="GQ119" s="494"/>
      <c r="GR119" s="494"/>
      <c r="GS119" s="494"/>
      <c r="GT119" s="494"/>
      <c r="GU119" s="494"/>
      <c r="GV119" s="494"/>
      <c r="GW119" s="494"/>
      <c r="GX119" s="494"/>
      <c r="GY119" s="494"/>
      <c r="GZ119" s="494"/>
      <c r="HA119" s="494"/>
      <c r="HB119" s="494"/>
      <c r="HC119" s="494"/>
      <c r="HD119" s="494"/>
      <c r="HE119" s="494"/>
      <c r="HF119" s="494"/>
      <c r="HG119" s="494"/>
      <c r="HH119" s="494"/>
      <c r="HI119" s="494"/>
      <c r="HJ119" s="494"/>
      <c r="HK119" s="494"/>
      <c r="HL119" s="494"/>
      <c r="HM119" s="494"/>
      <c r="HN119" s="494"/>
      <c r="HO119" s="494"/>
      <c r="HP119" s="494"/>
      <c r="HQ119" s="494"/>
      <c r="HR119" s="494"/>
      <c r="HS119" s="494"/>
      <c r="HT119" s="494"/>
      <c r="HU119" s="494"/>
      <c r="HV119" s="494"/>
      <c r="HW119" s="494"/>
      <c r="HX119" s="494"/>
      <c r="HY119" s="494"/>
      <c r="HZ119" s="494"/>
      <c r="IA119" s="494"/>
      <c r="IB119" s="494"/>
      <c r="IC119" s="494"/>
      <c r="ID119" s="494"/>
      <c r="IE119" s="494"/>
      <c r="IF119" s="494"/>
      <c r="IG119" s="494"/>
      <c r="IH119" s="494"/>
      <c r="II119" s="494"/>
      <c r="IJ119" s="494"/>
      <c r="IK119" s="494"/>
      <c r="IL119" s="494"/>
      <c r="IM119" s="494"/>
      <c r="IN119" s="494"/>
      <c r="IO119" s="494"/>
      <c r="IP119" s="494"/>
      <c r="IQ119" s="494"/>
      <c r="IR119" s="494"/>
      <c r="IS119" s="494"/>
      <c r="IT119" s="494"/>
    </row>
    <row r="120" spans="1:254" s="351" customFormat="1" ht="17.25" customHeight="1">
      <c r="A120" s="512" t="s">
        <v>160</v>
      </c>
      <c r="B120" s="539">
        <f t="shared" si="64"/>
        <v>79</v>
      </c>
      <c r="C120" s="140">
        <f t="shared" si="64"/>
        <v>79</v>
      </c>
      <c r="D120" s="139"/>
      <c r="E120" s="115"/>
      <c r="F120" s="116"/>
      <c r="G120" s="117"/>
      <c r="H120" s="115"/>
      <c r="I120" s="116"/>
      <c r="J120" s="117"/>
      <c r="K120" s="115"/>
      <c r="L120" s="116"/>
      <c r="M120" s="117"/>
      <c r="N120" s="115"/>
      <c r="O120" s="116"/>
      <c r="P120" s="117"/>
      <c r="Q120" s="115"/>
      <c r="R120" s="116"/>
      <c r="S120" s="230"/>
      <c r="T120" s="379" t="str">
        <f t="shared" si="65"/>
        <v>M</v>
      </c>
      <c r="U120" s="334" t="str">
        <f t="shared" si="56"/>
        <v>M</v>
      </c>
      <c r="V120" s="224"/>
      <c r="W120" s="335"/>
      <c r="X120" s="438">
        <f t="shared" si="57"/>
        <v>0</v>
      </c>
      <c r="Y120" s="474"/>
      <c r="Z120" s="474"/>
      <c r="AA120" s="474"/>
      <c r="AB120" s="474"/>
      <c r="AC120" s="474"/>
      <c r="AD120" s="474"/>
      <c r="AE120" s="474"/>
      <c r="AF120" s="474"/>
      <c r="AG120" s="474"/>
      <c r="AH120" s="474"/>
      <c r="AI120" s="474"/>
      <c r="AJ120" s="474"/>
      <c r="AK120" s="474"/>
      <c r="AL120" s="474"/>
      <c r="AM120" s="474"/>
      <c r="AN120" s="474"/>
      <c r="AO120" s="474"/>
      <c r="AP120" s="474"/>
      <c r="AQ120" s="474"/>
      <c r="AR120" s="474"/>
      <c r="AS120" s="534"/>
      <c r="AT120" s="534"/>
      <c r="AU120" s="534"/>
      <c r="AV120" s="534"/>
      <c r="AW120" s="534"/>
      <c r="AX120" s="534"/>
      <c r="AY120" s="534"/>
      <c r="AZ120" s="534"/>
      <c r="BA120" s="534"/>
      <c r="BB120" s="494"/>
      <c r="BC120" s="494"/>
      <c r="BD120" s="494"/>
      <c r="BE120" s="494"/>
      <c r="BF120" s="494"/>
      <c r="BG120" s="494"/>
      <c r="BH120" s="494"/>
      <c r="BI120" s="494"/>
      <c r="BJ120" s="494"/>
      <c r="BK120" s="494"/>
      <c r="BL120" s="495"/>
      <c r="BM120" s="495"/>
      <c r="BN120" s="495"/>
      <c r="BO120" s="495"/>
      <c r="BP120" s="495"/>
      <c r="BQ120" s="495"/>
      <c r="BR120" s="495"/>
      <c r="BS120" s="494"/>
      <c r="BT120" s="494"/>
      <c r="BU120" s="494"/>
      <c r="BV120" s="494"/>
      <c r="BW120" s="494"/>
      <c r="BX120" s="494"/>
      <c r="BY120" s="494"/>
      <c r="BZ120" s="494"/>
      <c r="CA120" s="487" t="str">
        <f t="shared" si="66"/>
        <v>M</v>
      </c>
      <c r="CB120" s="487" t="str">
        <f t="shared" si="67"/>
        <v>M</v>
      </c>
      <c r="CC120" s="487" t="str">
        <f t="shared" si="60"/>
        <v>M</v>
      </c>
      <c r="CD120" s="487" t="str">
        <f t="shared" si="61"/>
        <v>M</v>
      </c>
      <c r="CE120" s="487" t="str">
        <f t="shared" si="62"/>
        <v>M</v>
      </c>
      <c r="CF120" s="487">
        <f t="shared" si="68"/>
        <v>0</v>
      </c>
      <c r="CG120" s="446"/>
      <c r="CH120" s="446"/>
      <c r="CI120" s="448"/>
      <c r="CJ120" s="494"/>
      <c r="CK120" s="494"/>
      <c r="CL120" s="494"/>
      <c r="CM120" s="494"/>
      <c r="CN120" s="494"/>
      <c r="CO120" s="494"/>
      <c r="CP120" s="494"/>
      <c r="CQ120" s="494"/>
      <c r="CR120" s="494"/>
      <c r="CS120" s="494"/>
      <c r="CT120" s="494"/>
      <c r="CU120" s="494"/>
      <c r="CV120" s="494"/>
      <c r="CW120" s="494"/>
      <c r="CX120" s="494"/>
      <c r="CY120" s="494"/>
      <c r="CZ120" s="494"/>
      <c r="DA120" s="494"/>
      <c r="DB120" s="494"/>
      <c r="DC120" s="494"/>
      <c r="DD120" s="494"/>
      <c r="DE120" s="494"/>
      <c r="DF120" s="494"/>
      <c r="DG120" s="494"/>
      <c r="DH120" s="494"/>
      <c r="DI120" s="494"/>
      <c r="DJ120" s="494"/>
      <c r="DK120" s="494"/>
      <c r="DL120" s="494"/>
      <c r="DM120" s="494"/>
      <c r="DN120" s="494"/>
      <c r="DO120" s="494"/>
      <c r="DP120" s="494"/>
      <c r="DQ120" s="494"/>
      <c r="DR120" s="494"/>
      <c r="DS120" s="494"/>
      <c r="DT120" s="494"/>
      <c r="DU120" s="494"/>
      <c r="DV120" s="494"/>
      <c r="DW120" s="494"/>
      <c r="DX120" s="494"/>
      <c r="DY120" s="494"/>
      <c r="DZ120" s="494"/>
      <c r="EA120" s="494"/>
      <c r="EB120" s="494"/>
      <c r="EC120" s="494"/>
      <c r="ED120" s="494"/>
      <c r="EE120" s="494"/>
      <c r="EF120" s="494"/>
      <c r="EG120" s="494"/>
      <c r="EH120" s="494"/>
      <c r="EI120" s="494"/>
      <c r="EJ120" s="494"/>
      <c r="EK120" s="494"/>
      <c r="EL120" s="494"/>
      <c r="EM120" s="494"/>
      <c r="EN120" s="494"/>
      <c r="EO120" s="494"/>
      <c r="EP120" s="494"/>
      <c r="EQ120" s="494"/>
      <c r="ER120" s="494"/>
      <c r="ES120" s="494"/>
      <c r="ET120" s="494"/>
      <c r="EU120" s="494"/>
      <c r="EV120" s="494"/>
      <c r="EW120" s="494"/>
      <c r="EX120" s="494"/>
      <c r="EY120" s="494"/>
      <c r="EZ120" s="494"/>
      <c r="FA120" s="494"/>
      <c r="FB120" s="494"/>
      <c r="FC120" s="494"/>
      <c r="FD120" s="494"/>
      <c r="FE120" s="494"/>
      <c r="FF120" s="494"/>
      <c r="FG120" s="494"/>
      <c r="FH120" s="494"/>
      <c r="FI120" s="494"/>
      <c r="FJ120" s="494"/>
      <c r="FK120" s="494"/>
      <c r="FL120" s="494"/>
      <c r="FM120" s="494"/>
      <c r="FN120" s="494"/>
      <c r="FO120" s="494"/>
      <c r="FP120" s="494"/>
      <c r="FQ120" s="494"/>
      <c r="FR120" s="494"/>
      <c r="FS120" s="494"/>
      <c r="FT120" s="494"/>
      <c r="FU120" s="494"/>
      <c r="FV120" s="494"/>
      <c r="FW120" s="494"/>
      <c r="FX120" s="494"/>
      <c r="FY120" s="494"/>
      <c r="FZ120" s="494"/>
      <c r="GA120" s="494"/>
      <c r="GB120" s="494"/>
      <c r="GC120" s="494"/>
      <c r="GD120" s="494"/>
      <c r="GE120" s="494"/>
      <c r="GF120" s="494"/>
      <c r="GG120" s="494"/>
      <c r="GH120" s="494"/>
      <c r="GI120" s="494"/>
      <c r="GJ120" s="494"/>
      <c r="GK120" s="494"/>
      <c r="GL120" s="494"/>
      <c r="GM120" s="494"/>
      <c r="GN120" s="494"/>
      <c r="GO120" s="494"/>
      <c r="GP120" s="494"/>
      <c r="GQ120" s="494"/>
      <c r="GR120" s="494"/>
      <c r="GS120" s="494"/>
      <c r="GT120" s="494"/>
      <c r="GU120" s="494"/>
      <c r="GV120" s="494"/>
      <c r="GW120" s="494"/>
      <c r="GX120" s="494"/>
      <c r="GY120" s="494"/>
      <c r="GZ120" s="494"/>
      <c r="HA120" s="494"/>
      <c r="HB120" s="494"/>
      <c r="HC120" s="494"/>
      <c r="HD120" s="494"/>
      <c r="HE120" s="494"/>
      <c r="HF120" s="494"/>
      <c r="HG120" s="494"/>
      <c r="HH120" s="494"/>
      <c r="HI120" s="494"/>
      <c r="HJ120" s="494"/>
      <c r="HK120" s="494"/>
      <c r="HL120" s="494"/>
      <c r="HM120" s="494"/>
      <c r="HN120" s="494"/>
      <c r="HO120" s="494"/>
      <c r="HP120" s="494"/>
      <c r="HQ120" s="494"/>
      <c r="HR120" s="494"/>
      <c r="HS120" s="494"/>
      <c r="HT120" s="494"/>
      <c r="HU120" s="494"/>
      <c r="HV120" s="494"/>
      <c r="HW120" s="494"/>
      <c r="HX120" s="494"/>
      <c r="HY120" s="494"/>
      <c r="HZ120" s="494"/>
      <c r="IA120" s="494"/>
      <c r="IB120" s="494"/>
      <c r="IC120" s="494"/>
      <c r="ID120" s="494"/>
      <c r="IE120" s="494"/>
      <c r="IF120" s="494"/>
      <c r="IG120" s="494"/>
      <c r="IH120" s="494"/>
      <c r="II120" s="494"/>
      <c r="IJ120" s="494"/>
      <c r="IK120" s="494"/>
      <c r="IL120" s="494"/>
      <c r="IM120" s="494"/>
      <c r="IN120" s="494"/>
      <c r="IO120" s="494"/>
      <c r="IP120" s="494"/>
      <c r="IQ120" s="494"/>
      <c r="IR120" s="494"/>
      <c r="IS120" s="494"/>
      <c r="IT120" s="494"/>
    </row>
    <row r="121" spans="1:254" s="351" customFormat="1" ht="17.25" customHeight="1">
      <c r="A121" s="512" t="s">
        <v>161</v>
      </c>
      <c r="B121" s="539">
        <f t="shared" si="64"/>
        <v>80</v>
      </c>
      <c r="C121" s="140">
        <f t="shared" si="64"/>
        <v>80</v>
      </c>
      <c r="D121" s="139"/>
      <c r="E121" s="115"/>
      <c r="F121" s="116"/>
      <c r="G121" s="117"/>
      <c r="H121" s="115"/>
      <c r="I121" s="116"/>
      <c r="J121" s="117"/>
      <c r="K121" s="115"/>
      <c r="L121" s="116"/>
      <c r="M121" s="117"/>
      <c r="N121" s="115"/>
      <c r="O121" s="116"/>
      <c r="P121" s="117"/>
      <c r="Q121" s="115"/>
      <c r="R121" s="116"/>
      <c r="S121" s="230"/>
      <c r="T121" s="379" t="str">
        <f t="shared" si="65"/>
        <v>M</v>
      </c>
      <c r="U121" s="334" t="str">
        <f t="shared" si="56"/>
        <v>M</v>
      </c>
      <c r="V121" s="224"/>
      <c r="W121" s="335"/>
      <c r="X121" s="438">
        <f t="shared" si="57"/>
        <v>0</v>
      </c>
      <c r="Y121" s="474"/>
      <c r="Z121" s="474"/>
      <c r="AA121" s="474"/>
      <c r="AB121" s="474"/>
      <c r="AC121" s="474"/>
      <c r="AD121" s="474"/>
      <c r="AE121" s="474"/>
      <c r="AF121" s="474"/>
      <c r="AG121" s="474"/>
      <c r="AH121" s="474"/>
      <c r="AI121" s="474"/>
      <c r="AJ121" s="474"/>
      <c r="AK121" s="474"/>
      <c r="AL121" s="474"/>
      <c r="AM121" s="474"/>
      <c r="AN121" s="474"/>
      <c r="AO121" s="474"/>
      <c r="AP121" s="474"/>
      <c r="AQ121" s="474"/>
      <c r="AR121" s="474"/>
      <c r="AS121" s="534"/>
      <c r="AT121" s="534"/>
      <c r="AU121" s="534"/>
      <c r="AV121" s="534"/>
      <c r="AW121" s="534"/>
      <c r="AX121" s="534"/>
      <c r="AY121" s="534"/>
      <c r="AZ121" s="534"/>
      <c r="BA121" s="534"/>
      <c r="BB121" s="494"/>
      <c r="BC121" s="494"/>
      <c r="BD121" s="494"/>
      <c r="BE121" s="494"/>
      <c r="BF121" s="494"/>
      <c r="BG121" s="494"/>
      <c r="BH121" s="494"/>
      <c r="BI121" s="494"/>
      <c r="BJ121" s="494"/>
      <c r="BK121" s="494"/>
      <c r="BL121" s="495"/>
      <c r="BM121" s="495"/>
      <c r="BN121" s="495"/>
      <c r="BO121" s="495"/>
      <c r="BP121" s="495"/>
      <c r="BQ121" s="495"/>
      <c r="BR121" s="495"/>
      <c r="BS121" s="494"/>
      <c r="BT121" s="494"/>
      <c r="BU121" s="494"/>
      <c r="BV121" s="494"/>
      <c r="BW121" s="494"/>
      <c r="BX121" s="494"/>
      <c r="BY121" s="494"/>
      <c r="BZ121" s="494"/>
      <c r="CA121" s="487" t="str">
        <f t="shared" si="66"/>
        <v>M</v>
      </c>
      <c r="CB121" s="487" t="str">
        <f t="shared" si="67"/>
        <v>M</v>
      </c>
      <c r="CC121" s="487" t="str">
        <f t="shared" si="60"/>
        <v>M</v>
      </c>
      <c r="CD121" s="487" t="str">
        <f t="shared" si="61"/>
        <v>M</v>
      </c>
      <c r="CE121" s="487" t="str">
        <f t="shared" si="62"/>
        <v>M</v>
      </c>
      <c r="CF121" s="487">
        <f t="shared" si="68"/>
        <v>0</v>
      </c>
      <c r="CG121" s="446"/>
      <c r="CH121" s="446"/>
      <c r="CI121" s="448"/>
      <c r="CJ121" s="494"/>
      <c r="CK121" s="494"/>
      <c r="CL121" s="494"/>
      <c r="CM121" s="494"/>
      <c r="CN121" s="494"/>
      <c r="CO121" s="494"/>
      <c r="CP121" s="494"/>
      <c r="CQ121" s="494"/>
      <c r="CR121" s="494"/>
      <c r="CS121" s="494"/>
      <c r="CT121" s="494"/>
      <c r="CU121" s="494"/>
      <c r="CV121" s="494"/>
      <c r="CW121" s="494"/>
      <c r="CX121" s="494"/>
      <c r="CY121" s="494"/>
      <c r="CZ121" s="494"/>
      <c r="DA121" s="494"/>
      <c r="DB121" s="494"/>
      <c r="DC121" s="494"/>
      <c r="DD121" s="494"/>
      <c r="DE121" s="494"/>
      <c r="DF121" s="494"/>
      <c r="DG121" s="494"/>
      <c r="DH121" s="494"/>
      <c r="DI121" s="494"/>
      <c r="DJ121" s="494"/>
      <c r="DK121" s="494"/>
      <c r="DL121" s="494"/>
      <c r="DM121" s="494"/>
      <c r="DN121" s="494"/>
      <c r="DO121" s="494"/>
      <c r="DP121" s="494"/>
      <c r="DQ121" s="494"/>
      <c r="DR121" s="494"/>
      <c r="DS121" s="494"/>
      <c r="DT121" s="494"/>
      <c r="DU121" s="494"/>
      <c r="DV121" s="494"/>
      <c r="DW121" s="494"/>
      <c r="DX121" s="494"/>
      <c r="DY121" s="494"/>
      <c r="DZ121" s="494"/>
      <c r="EA121" s="494"/>
      <c r="EB121" s="494"/>
      <c r="EC121" s="494"/>
      <c r="ED121" s="494"/>
      <c r="EE121" s="494"/>
      <c r="EF121" s="494"/>
      <c r="EG121" s="494"/>
      <c r="EH121" s="494"/>
      <c r="EI121" s="494"/>
      <c r="EJ121" s="494"/>
      <c r="EK121" s="494"/>
      <c r="EL121" s="494"/>
      <c r="EM121" s="494"/>
      <c r="EN121" s="494"/>
      <c r="EO121" s="494"/>
      <c r="EP121" s="494"/>
      <c r="EQ121" s="494"/>
      <c r="ER121" s="494"/>
      <c r="ES121" s="494"/>
      <c r="ET121" s="494"/>
      <c r="EU121" s="494"/>
      <c r="EV121" s="494"/>
      <c r="EW121" s="494"/>
      <c r="EX121" s="494"/>
      <c r="EY121" s="494"/>
      <c r="EZ121" s="494"/>
      <c r="FA121" s="494"/>
      <c r="FB121" s="494"/>
      <c r="FC121" s="494"/>
      <c r="FD121" s="494"/>
      <c r="FE121" s="494"/>
      <c r="FF121" s="494"/>
      <c r="FG121" s="494"/>
      <c r="FH121" s="494"/>
      <c r="FI121" s="494"/>
      <c r="FJ121" s="494"/>
      <c r="FK121" s="494"/>
      <c r="FL121" s="494"/>
      <c r="FM121" s="494"/>
      <c r="FN121" s="494"/>
      <c r="FO121" s="494"/>
      <c r="FP121" s="494"/>
      <c r="FQ121" s="494"/>
      <c r="FR121" s="494"/>
      <c r="FS121" s="494"/>
      <c r="FT121" s="494"/>
      <c r="FU121" s="494"/>
      <c r="FV121" s="494"/>
      <c r="FW121" s="494"/>
      <c r="FX121" s="494"/>
      <c r="FY121" s="494"/>
      <c r="FZ121" s="494"/>
      <c r="GA121" s="494"/>
      <c r="GB121" s="494"/>
      <c r="GC121" s="494"/>
      <c r="GD121" s="494"/>
      <c r="GE121" s="494"/>
      <c r="GF121" s="494"/>
      <c r="GG121" s="494"/>
      <c r="GH121" s="494"/>
      <c r="GI121" s="494"/>
      <c r="GJ121" s="494"/>
      <c r="GK121" s="494"/>
      <c r="GL121" s="494"/>
      <c r="GM121" s="494"/>
      <c r="GN121" s="494"/>
      <c r="GO121" s="494"/>
      <c r="GP121" s="494"/>
      <c r="GQ121" s="494"/>
      <c r="GR121" s="494"/>
      <c r="GS121" s="494"/>
      <c r="GT121" s="494"/>
      <c r="GU121" s="494"/>
      <c r="GV121" s="494"/>
      <c r="GW121" s="494"/>
      <c r="GX121" s="494"/>
      <c r="GY121" s="494"/>
      <c r="GZ121" s="494"/>
      <c r="HA121" s="494"/>
      <c r="HB121" s="494"/>
      <c r="HC121" s="494"/>
      <c r="HD121" s="494"/>
      <c r="HE121" s="494"/>
      <c r="HF121" s="494"/>
      <c r="HG121" s="494"/>
      <c r="HH121" s="494"/>
      <c r="HI121" s="494"/>
      <c r="HJ121" s="494"/>
      <c r="HK121" s="494"/>
      <c r="HL121" s="494"/>
      <c r="HM121" s="494"/>
      <c r="HN121" s="494"/>
      <c r="HO121" s="494"/>
      <c r="HP121" s="494"/>
      <c r="HQ121" s="494"/>
      <c r="HR121" s="494"/>
      <c r="HS121" s="494"/>
      <c r="HT121" s="494"/>
      <c r="HU121" s="494"/>
      <c r="HV121" s="494"/>
      <c r="HW121" s="494"/>
      <c r="HX121" s="494"/>
      <c r="HY121" s="494"/>
      <c r="HZ121" s="494"/>
      <c r="IA121" s="494"/>
      <c r="IB121" s="494"/>
      <c r="IC121" s="494"/>
      <c r="ID121" s="494"/>
      <c r="IE121" s="494"/>
      <c r="IF121" s="494"/>
      <c r="IG121" s="494"/>
      <c r="IH121" s="494"/>
      <c r="II121" s="494"/>
      <c r="IJ121" s="494"/>
      <c r="IK121" s="494"/>
      <c r="IL121" s="494"/>
      <c r="IM121" s="494"/>
      <c r="IN121" s="494"/>
      <c r="IO121" s="494"/>
      <c r="IP121" s="494"/>
      <c r="IQ121" s="494"/>
      <c r="IR121" s="494"/>
      <c r="IS121" s="494"/>
      <c r="IT121" s="494"/>
    </row>
    <row r="122" spans="1:254" s="351" customFormat="1" ht="17.25" customHeight="1">
      <c r="A122" s="512" t="s">
        <v>162</v>
      </c>
      <c r="B122" s="539">
        <f t="shared" si="64"/>
        <v>81</v>
      </c>
      <c r="C122" s="140">
        <f t="shared" si="64"/>
        <v>81</v>
      </c>
      <c r="D122" s="139"/>
      <c r="E122" s="115"/>
      <c r="F122" s="116"/>
      <c r="G122" s="117"/>
      <c r="H122" s="115"/>
      <c r="I122" s="116"/>
      <c r="J122" s="117"/>
      <c r="K122" s="115"/>
      <c r="L122" s="116"/>
      <c r="M122" s="117"/>
      <c r="N122" s="115"/>
      <c r="O122" s="116"/>
      <c r="P122" s="117"/>
      <c r="Q122" s="115"/>
      <c r="R122" s="116"/>
      <c r="S122" s="230"/>
      <c r="T122" s="379" t="str">
        <f t="shared" si="65"/>
        <v>M</v>
      </c>
      <c r="U122" s="334" t="str">
        <f t="shared" si="56"/>
        <v>M</v>
      </c>
      <c r="V122" s="224"/>
      <c r="W122" s="335"/>
      <c r="X122" s="438">
        <f t="shared" si="57"/>
        <v>0</v>
      </c>
      <c r="Y122" s="474"/>
      <c r="Z122" s="474"/>
      <c r="AA122" s="474"/>
      <c r="AB122" s="474"/>
      <c r="AC122" s="474"/>
      <c r="AD122" s="474"/>
      <c r="AE122" s="474"/>
      <c r="AF122" s="474"/>
      <c r="AG122" s="474"/>
      <c r="AH122" s="474"/>
      <c r="AI122" s="474"/>
      <c r="AJ122" s="474"/>
      <c r="AK122" s="474"/>
      <c r="AL122" s="474"/>
      <c r="AM122" s="474"/>
      <c r="AN122" s="474"/>
      <c r="AO122" s="474"/>
      <c r="AP122" s="474"/>
      <c r="AQ122" s="474"/>
      <c r="AR122" s="474"/>
      <c r="AS122" s="534"/>
      <c r="AT122" s="534"/>
      <c r="AU122" s="534"/>
      <c r="AV122" s="534"/>
      <c r="AW122" s="534"/>
      <c r="AX122" s="534"/>
      <c r="AY122" s="534"/>
      <c r="AZ122" s="534"/>
      <c r="BA122" s="534"/>
      <c r="BB122" s="494"/>
      <c r="BC122" s="494"/>
      <c r="BD122" s="494"/>
      <c r="BE122" s="494"/>
      <c r="BF122" s="494"/>
      <c r="BG122" s="494"/>
      <c r="BH122" s="494"/>
      <c r="BI122" s="494"/>
      <c r="BJ122" s="494"/>
      <c r="BK122" s="494"/>
      <c r="BL122" s="495"/>
      <c r="BM122" s="495"/>
      <c r="BN122" s="495"/>
      <c r="BO122" s="495"/>
      <c r="BP122" s="495"/>
      <c r="BQ122" s="495"/>
      <c r="BR122" s="495"/>
      <c r="BS122" s="494"/>
      <c r="BT122" s="494"/>
      <c r="BU122" s="494"/>
      <c r="BV122" s="494"/>
      <c r="BW122" s="494"/>
      <c r="BX122" s="494"/>
      <c r="BY122" s="494"/>
      <c r="BZ122" s="494"/>
      <c r="CA122" s="487" t="str">
        <f t="shared" si="66"/>
        <v>M</v>
      </c>
      <c r="CB122" s="487" t="str">
        <f t="shared" si="67"/>
        <v>M</v>
      </c>
      <c r="CC122" s="487" t="str">
        <f t="shared" si="60"/>
        <v>M</v>
      </c>
      <c r="CD122" s="487" t="str">
        <f t="shared" si="61"/>
        <v>M</v>
      </c>
      <c r="CE122" s="487" t="str">
        <f t="shared" si="62"/>
        <v>M</v>
      </c>
      <c r="CF122" s="487">
        <f t="shared" si="68"/>
        <v>0</v>
      </c>
      <c r="CG122" s="446"/>
      <c r="CH122" s="446"/>
      <c r="CI122" s="448"/>
      <c r="CJ122" s="494"/>
      <c r="CK122" s="494"/>
      <c r="CL122" s="494"/>
      <c r="CM122" s="494"/>
      <c r="CN122" s="494"/>
      <c r="CO122" s="494"/>
      <c r="CP122" s="494"/>
      <c r="CQ122" s="494"/>
      <c r="CR122" s="494"/>
      <c r="CS122" s="494"/>
      <c r="CT122" s="494"/>
      <c r="CU122" s="494"/>
      <c r="CV122" s="494"/>
      <c r="CW122" s="494"/>
      <c r="CX122" s="494"/>
      <c r="CY122" s="494"/>
      <c r="CZ122" s="494"/>
      <c r="DA122" s="494"/>
      <c r="DB122" s="494"/>
      <c r="DC122" s="494"/>
      <c r="DD122" s="494"/>
      <c r="DE122" s="494"/>
      <c r="DF122" s="494"/>
      <c r="DG122" s="494"/>
      <c r="DH122" s="494"/>
      <c r="DI122" s="494"/>
      <c r="DJ122" s="494"/>
      <c r="DK122" s="494"/>
      <c r="DL122" s="494"/>
      <c r="DM122" s="494"/>
      <c r="DN122" s="494"/>
      <c r="DO122" s="494"/>
      <c r="DP122" s="494"/>
      <c r="DQ122" s="494"/>
      <c r="DR122" s="494"/>
      <c r="DS122" s="494"/>
      <c r="DT122" s="494"/>
      <c r="DU122" s="494"/>
      <c r="DV122" s="494"/>
      <c r="DW122" s="494"/>
      <c r="DX122" s="494"/>
      <c r="DY122" s="494"/>
      <c r="DZ122" s="494"/>
      <c r="EA122" s="494"/>
      <c r="EB122" s="494"/>
      <c r="EC122" s="494"/>
      <c r="ED122" s="494"/>
      <c r="EE122" s="494"/>
      <c r="EF122" s="494"/>
      <c r="EG122" s="494"/>
      <c r="EH122" s="494"/>
      <c r="EI122" s="494"/>
      <c r="EJ122" s="494"/>
      <c r="EK122" s="494"/>
      <c r="EL122" s="494"/>
      <c r="EM122" s="494"/>
      <c r="EN122" s="494"/>
      <c r="EO122" s="494"/>
      <c r="EP122" s="494"/>
      <c r="EQ122" s="494"/>
      <c r="ER122" s="494"/>
      <c r="ES122" s="494"/>
      <c r="ET122" s="494"/>
      <c r="EU122" s="494"/>
      <c r="EV122" s="494"/>
      <c r="EW122" s="494"/>
      <c r="EX122" s="494"/>
      <c r="EY122" s="494"/>
      <c r="EZ122" s="494"/>
      <c r="FA122" s="494"/>
      <c r="FB122" s="494"/>
      <c r="FC122" s="494"/>
      <c r="FD122" s="494"/>
      <c r="FE122" s="494"/>
      <c r="FF122" s="494"/>
      <c r="FG122" s="494"/>
      <c r="FH122" s="494"/>
      <c r="FI122" s="494"/>
      <c r="FJ122" s="494"/>
      <c r="FK122" s="494"/>
      <c r="FL122" s="494"/>
      <c r="FM122" s="494"/>
      <c r="FN122" s="494"/>
      <c r="FO122" s="494"/>
      <c r="FP122" s="494"/>
      <c r="FQ122" s="494"/>
      <c r="FR122" s="494"/>
      <c r="FS122" s="494"/>
      <c r="FT122" s="494"/>
      <c r="FU122" s="494"/>
      <c r="FV122" s="494"/>
      <c r="FW122" s="494"/>
      <c r="FX122" s="494"/>
      <c r="FY122" s="494"/>
      <c r="FZ122" s="494"/>
      <c r="GA122" s="494"/>
      <c r="GB122" s="494"/>
      <c r="GC122" s="494"/>
      <c r="GD122" s="494"/>
      <c r="GE122" s="494"/>
      <c r="GF122" s="494"/>
      <c r="GG122" s="494"/>
      <c r="GH122" s="494"/>
      <c r="GI122" s="494"/>
      <c r="GJ122" s="494"/>
      <c r="GK122" s="494"/>
      <c r="GL122" s="494"/>
      <c r="GM122" s="494"/>
      <c r="GN122" s="494"/>
      <c r="GO122" s="494"/>
      <c r="GP122" s="494"/>
      <c r="GQ122" s="494"/>
      <c r="GR122" s="494"/>
      <c r="GS122" s="494"/>
      <c r="GT122" s="494"/>
      <c r="GU122" s="494"/>
      <c r="GV122" s="494"/>
      <c r="GW122" s="494"/>
      <c r="GX122" s="494"/>
      <c r="GY122" s="494"/>
      <c r="GZ122" s="494"/>
      <c r="HA122" s="494"/>
      <c r="HB122" s="494"/>
      <c r="HC122" s="494"/>
      <c r="HD122" s="494"/>
      <c r="HE122" s="494"/>
      <c r="HF122" s="494"/>
      <c r="HG122" s="494"/>
      <c r="HH122" s="494"/>
      <c r="HI122" s="494"/>
      <c r="HJ122" s="494"/>
      <c r="HK122" s="494"/>
      <c r="HL122" s="494"/>
      <c r="HM122" s="494"/>
      <c r="HN122" s="494"/>
      <c r="HO122" s="494"/>
      <c r="HP122" s="494"/>
      <c r="HQ122" s="494"/>
      <c r="HR122" s="494"/>
      <c r="HS122" s="494"/>
      <c r="HT122" s="494"/>
      <c r="HU122" s="494"/>
      <c r="HV122" s="494"/>
      <c r="HW122" s="494"/>
      <c r="HX122" s="494"/>
      <c r="HY122" s="494"/>
      <c r="HZ122" s="494"/>
      <c r="IA122" s="494"/>
      <c r="IB122" s="494"/>
      <c r="IC122" s="494"/>
      <c r="ID122" s="494"/>
      <c r="IE122" s="494"/>
      <c r="IF122" s="494"/>
      <c r="IG122" s="494"/>
      <c r="IH122" s="494"/>
      <c r="II122" s="494"/>
      <c r="IJ122" s="494"/>
      <c r="IK122" s="494"/>
      <c r="IL122" s="494"/>
      <c r="IM122" s="494"/>
      <c r="IN122" s="494"/>
      <c r="IO122" s="494"/>
      <c r="IP122" s="494"/>
      <c r="IQ122" s="494"/>
      <c r="IR122" s="494"/>
      <c r="IS122" s="494"/>
      <c r="IT122" s="494"/>
    </row>
    <row r="123" spans="1:254" s="351" customFormat="1" ht="17.25" customHeight="1">
      <c r="A123" s="512" t="s">
        <v>163</v>
      </c>
      <c r="B123" s="539">
        <f t="shared" ref="B123:C127" si="69">B122+1</f>
        <v>82</v>
      </c>
      <c r="C123" s="140">
        <f t="shared" si="69"/>
        <v>82</v>
      </c>
      <c r="D123" s="139"/>
      <c r="E123" s="115"/>
      <c r="F123" s="116"/>
      <c r="G123" s="117"/>
      <c r="H123" s="115"/>
      <c r="I123" s="116"/>
      <c r="J123" s="117"/>
      <c r="K123" s="115"/>
      <c r="L123" s="116"/>
      <c r="M123" s="117"/>
      <c r="N123" s="115"/>
      <c r="O123" s="116"/>
      <c r="P123" s="117"/>
      <c r="Q123" s="115"/>
      <c r="R123" s="116"/>
      <c r="S123" s="230"/>
      <c r="T123" s="379" t="str">
        <f t="shared" si="65"/>
        <v>M</v>
      </c>
      <c r="U123" s="334" t="str">
        <f t="shared" si="56"/>
        <v>M</v>
      </c>
      <c r="V123" s="224"/>
      <c r="W123" s="335"/>
      <c r="X123" s="438">
        <f t="shared" si="57"/>
        <v>0</v>
      </c>
      <c r="Y123" s="474"/>
      <c r="Z123" s="474"/>
      <c r="AA123" s="474"/>
      <c r="AB123" s="474"/>
      <c r="AC123" s="474"/>
      <c r="AD123" s="474"/>
      <c r="AE123" s="474"/>
      <c r="AF123" s="474"/>
      <c r="AG123" s="474"/>
      <c r="AH123" s="474"/>
      <c r="AI123" s="474"/>
      <c r="AJ123" s="474"/>
      <c r="AK123" s="474"/>
      <c r="AL123" s="474"/>
      <c r="AM123" s="474"/>
      <c r="AN123" s="474"/>
      <c r="AO123" s="474"/>
      <c r="AP123" s="474"/>
      <c r="AQ123" s="474"/>
      <c r="AR123" s="474"/>
      <c r="AS123" s="534"/>
      <c r="AT123" s="534"/>
      <c r="AU123" s="534"/>
      <c r="AV123" s="534"/>
      <c r="AW123" s="534"/>
      <c r="AX123" s="534"/>
      <c r="AY123" s="534"/>
      <c r="AZ123" s="534"/>
      <c r="BA123" s="534"/>
      <c r="BB123" s="494"/>
      <c r="BC123" s="494"/>
      <c r="BD123" s="494"/>
      <c r="BE123" s="494"/>
      <c r="BF123" s="494"/>
      <c r="BG123" s="494"/>
      <c r="BH123" s="494"/>
      <c r="BI123" s="494"/>
      <c r="BJ123" s="494"/>
      <c r="BK123" s="494"/>
      <c r="BL123" s="495"/>
      <c r="BM123" s="495"/>
      <c r="BN123" s="495"/>
      <c r="BO123" s="495"/>
      <c r="BP123" s="495"/>
      <c r="BQ123" s="495"/>
      <c r="BR123" s="495"/>
      <c r="BS123" s="494"/>
      <c r="BT123" s="494"/>
      <c r="BU123" s="494"/>
      <c r="BV123" s="494"/>
      <c r="BW123" s="494"/>
      <c r="BX123" s="494"/>
      <c r="BY123" s="494"/>
      <c r="BZ123" s="494"/>
      <c r="CA123" s="487" t="str">
        <f t="shared" si="66"/>
        <v>M</v>
      </c>
      <c r="CB123" s="487" t="str">
        <f t="shared" si="67"/>
        <v>M</v>
      </c>
      <c r="CC123" s="487" t="str">
        <f t="shared" si="60"/>
        <v>M</v>
      </c>
      <c r="CD123" s="487" t="str">
        <f t="shared" si="61"/>
        <v>M</v>
      </c>
      <c r="CE123" s="487" t="str">
        <f t="shared" si="62"/>
        <v>M</v>
      </c>
      <c r="CF123" s="487">
        <f t="shared" si="68"/>
        <v>0</v>
      </c>
      <c r="CG123" s="446"/>
      <c r="CH123" s="446"/>
      <c r="CI123" s="448"/>
      <c r="CJ123" s="494"/>
      <c r="CK123" s="494"/>
      <c r="CL123" s="494"/>
      <c r="CM123" s="494"/>
      <c r="CN123" s="494"/>
      <c r="CO123" s="494"/>
      <c r="CP123" s="494"/>
      <c r="CQ123" s="494"/>
      <c r="CR123" s="494"/>
      <c r="CS123" s="494"/>
      <c r="CT123" s="494"/>
      <c r="CU123" s="494"/>
      <c r="CV123" s="494"/>
      <c r="CW123" s="494"/>
      <c r="CX123" s="494"/>
      <c r="CY123" s="494"/>
      <c r="CZ123" s="494"/>
      <c r="DA123" s="494"/>
      <c r="DB123" s="494"/>
      <c r="DC123" s="494"/>
      <c r="DD123" s="494"/>
      <c r="DE123" s="494"/>
      <c r="DF123" s="494"/>
      <c r="DG123" s="494"/>
      <c r="DH123" s="494"/>
      <c r="DI123" s="494"/>
      <c r="DJ123" s="494"/>
      <c r="DK123" s="494"/>
      <c r="DL123" s="494"/>
      <c r="DM123" s="494"/>
      <c r="DN123" s="494"/>
      <c r="DO123" s="494"/>
      <c r="DP123" s="494"/>
      <c r="DQ123" s="494"/>
      <c r="DR123" s="494"/>
      <c r="DS123" s="494"/>
      <c r="DT123" s="494"/>
      <c r="DU123" s="494"/>
      <c r="DV123" s="494"/>
      <c r="DW123" s="494"/>
      <c r="DX123" s="494"/>
      <c r="DY123" s="494"/>
      <c r="DZ123" s="494"/>
      <c r="EA123" s="494"/>
      <c r="EB123" s="494"/>
      <c r="EC123" s="494"/>
      <c r="ED123" s="494"/>
      <c r="EE123" s="494"/>
      <c r="EF123" s="494"/>
      <c r="EG123" s="494"/>
      <c r="EH123" s="494"/>
      <c r="EI123" s="494"/>
      <c r="EJ123" s="494"/>
      <c r="EK123" s="494"/>
      <c r="EL123" s="494"/>
      <c r="EM123" s="494"/>
      <c r="EN123" s="494"/>
      <c r="EO123" s="494"/>
      <c r="EP123" s="494"/>
      <c r="EQ123" s="494"/>
      <c r="ER123" s="494"/>
      <c r="ES123" s="494"/>
      <c r="ET123" s="494"/>
      <c r="EU123" s="494"/>
      <c r="EV123" s="494"/>
      <c r="EW123" s="494"/>
      <c r="EX123" s="494"/>
      <c r="EY123" s="494"/>
      <c r="EZ123" s="494"/>
      <c r="FA123" s="494"/>
      <c r="FB123" s="494"/>
      <c r="FC123" s="494"/>
      <c r="FD123" s="494"/>
      <c r="FE123" s="494"/>
      <c r="FF123" s="494"/>
      <c r="FG123" s="494"/>
      <c r="FH123" s="494"/>
      <c r="FI123" s="494"/>
      <c r="FJ123" s="494"/>
      <c r="FK123" s="494"/>
      <c r="FL123" s="494"/>
      <c r="FM123" s="494"/>
      <c r="FN123" s="494"/>
      <c r="FO123" s="494"/>
      <c r="FP123" s="494"/>
      <c r="FQ123" s="494"/>
      <c r="FR123" s="494"/>
      <c r="FS123" s="494"/>
      <c r="FT123" s="494"/>
      <c r="FU123" s="494"/>
      <c r="FV123" s="494"/>
      <c r="FW123" s="494"/>
      <c r="FX123" s="494"/>
      <c r="FY123" s="494"/>
      <c r="FZ123" s="494"/>
      <c r="GA123" s="494"/>
      <c r="GB123" s="494"/>
      <c r="GC123" s="494"/>
      <c r="GD123" s="494"/>
      <c r="GE123" s="494"/>
      <c r="GF123" s="494"/>
      <c r="GG123" s="494"/>
      <c r="GH123" s="494"/>
      <c r="GI123" s="494"/>
      <c r="GJ123" s="494"/>
      <c r="GK123" s="494"/>
      <c r="GL123" s="494"/>
      <c r="GM123" s="494"/>
      <c r="GN123" s="494"/>
      <c r="GO123" s="494"/>
      <c r="GP123" s="494"/>
      <c r="GQ123" s="494"/>
      <c r="GR123" s="494"/>
      <c r="GS123" s="494"/>
      <c r="GT123" s="494"/>
      <c r="GU123" s="494"/>
      <c r="GV123" s="494"/>
      <c r="GW123" s="494"/>
      <c r="GX123" s="494"/>
      <c r="GY123" s="494"/>
      <c r="GZ123" s="494"/>
      <c r="HA123" s="494"/>
      <c r="HB123" s="494"/>
      <c r="HC123" s="494"/>
      <c r="HD123" s="494"/>
      <c r="HE123" s="494"/>
      <c r="HF123" s="494"/>
      <c r="HG123" s="494"/>
      <c r="HH123" s="494"/>
      <c r="HI123" s="494"/>
      <c r="HJ123" s="494"/>
      <c r="HK123" s="494"/>
      <c r="HL123" s="494"/>
      <c r="HM123" s="494"/>
      <c r="HN123" s="494"/>
      <c r="HO123" s="494"/>
      <c r="HP123" s="494"/>
      <c r="HQ123" s="494"/>
      <c r="HR123" s="494"/>
      <c r="HS123" s="494"/>
      <c r="HT123" s="494"/>
      <c r="HU123" s="494"/>
      <c r="HV123" s="494"/>
      <c r="HW123" s="494"/>
      <c r="HX123" s="494"/>
      <c r="HY123" s="494"/>
      <c r="HZ123" s="494"/>
      <c r="IA123" s="494"/>
      <c r="IB123" s="494"/>
      <c r="IC123" s="494"/>
      <c r="ID123" s="494"/>
      <c r="IE123" s="494"/>
      <c r="IF123" s="494"/>
      <c r="IG123" s="494"/>
      <c r="IH123" s="494"/>
      <c r="II123" s="494"/>
      <c r="IJ123" s="494"/>
      <c r="IK123" s="494"/>
      <c r="IL123" s="494"/>
      <c r="IM123" s="494"/>
      <c r="IN123" s="494"/>
      <c r="IO123" s="494"/>
      <c r="IP123" s="494"/>
      <c r="IQ123" s="494"/>
      <c r="IR123" s="494"/>
      <c r="IS123" s="494"/>
      <c r="IT123" s="494"/>
    </row>
    <row r="124" spans="1:254" s="351" customFormat="1" ht="17.25" customHeight="1">
      <c r="A124" s="512" t="s">
        <v>164</v>
      </c>
      <c r="B124" s="539">
        <f t="shared" si="69"/>
        <v>83</v>
      </c>
      <c r="C124" s="140">
        <f t="shared" si="69"/>
        <v>83</v>
      </c>
      <c r="D124" s="139"/>
      <c r="E124" s="115"/>
      <c r="F124" s="116"/>
      <c r="G124" s="117"/>
      <c r="H124" s="115"/>
      <c r="I124" s="116"/>
      <c r="J124" s="117"/>
      <c r="K124" s="115"/>
      <c r="L124" s="116"/>
      <c r="M124" s="117"/>
      <c r="N124" s="115"/>
      <c r="O124" s="116"/>
      <c r="P124" s="117"/>
      <c r="Q124" s="115"/>
      <c r="R124" s="116"/>
      <c r="S124" s="230"/>
      <c r="T124" s="379" t="str">
        <f t="shared" si="65"/>
        <v>M</v>
      </c>
      <c r="U124" s="334" t="str">
        <f t="shared" si="56"/>
        <v>M</v>
      </c>
      <c r="V124" s="224"/>
      <c r="W124" s="335"/>
      <c r="X124" s="438">
        <f t="shared" si="57"/>
        <v>0</v>
      </c>
      <c r="Y124" s="474"/>
      <c r="Z124" s="474"/>
      <c r="AA124" s="474"/>
      <c r="AB124" s="474"/>
      <c r="AC124" s="474"/>
      <c r="AD124" s="474"/>
      <c r="AE124" s="474"/>
      <c r="AF124" s="474"/>
      <c r="AG124" s="474"/>
      <c r="AH124" s="474"/>
      <c r="AI124" s="474"/>
      <c r="AJ124" s="474"/>
      <c r="AK124" s="474"/>
      <c r="AL124" s="474"/>
      <c r="AM124" s="474"/>
      <c r="AN124" s="474"/>
      <c r="AO124" s="474"/>
      <c r="AP124" s="474"/>
      <c r="AQ124" s="474"/>
      <c r="AR124" s="474"/>
      <c r="AS124" s="534"/>
      <c r="AT124" s="534"/>
      <c r="AU124" s="534"/>
      <c r="AV124" s="534"/>
      <c r="AW124" s="534"/>
      <c r="AX124" s="534"/>
      <c r="AY124" s="534"/>
      <c r="AZ124" s="534"/>
      <c r="BA124" s="534"/>
      <c r="BB124" s="494"/>
      <c r="BC124" s="494"/>
      <c r="BD124" s="494"/>
      <c r="BE124" s="494"/>
      <c r="BF124" s="494"/>
      <c r="BG124" s="494"/>
      <c r="BH124" s="494"/>
      <c r="BI124" s="494"/>
      <c r="BJ124" s="494"/>
      <c r="BK124" s="494"/>
      <c r="BL124" s="495"/>
      <c r="BM124" s="495"/>
      <c r="BN124" s="495"/>
      <c r="BO124" s="495"/>
      <c r="BP124" s="495"/>
      <c r="BQ124" s="495"/>
      <c r="BR124" s="495"/>
      <c r="BS124" s="494"/>
      <c r="BT124" s="494"/>
      <c r="BU124" s="494"/>
      <c r="BV124" s="494"/>
      <c r="BW124" s="494"/>
      <c r="BX124" s="494"/>
      <c r="BY124" s="494"/>
      <c r="BZ124" s="494"/>
      <c r="CA124" s="487" t="str">
        <f t="shared" si="66"/>
        <v>M</v>
      </c>
      <c r="CB124" s="487" t="str">
        <f t="shared" si="67"/>
        <v>M</v>
      </c>
      <c r="CC124" s="487" t="str">
        <f t="shared" si="60"/>
        <v>M</v>
      </c>
      <c r="CD124" s="487" t="str">
        <f t="shared" si="61"/>
        <v>M</v>
      </c>
      <c r="CE124" s="487" t="str">
        <f t="shared" si="62"/>
        <v>M</v>
      </c>
      <c r="CF124" s="487">
        <f t="shared" si="68"/>
        <v>0</v>
      </c>
      <c r="CG124" s="446"/>
      <c r="CH124" s="446"/>
      <c r="CI124" s="448"/>
      <c r="CJ124" s="494"/>
      <c r="CK124" s="494"/>
      <c r="CL124" s="494"/>
      <c r="CM124" s="494"/>
      <c r="CN124" s="494"/>
      <c r="CO124" s="494"/>
      <c r="CP124" s="494"/>
      <c r="CQ124" s="494"/>
      <c r="CR124" s="494"/>
      <c r="CS124" s="494"/>
      <c r="CT124" s="494"/>
      <c r="CU124" s="494"/>
      <c r="CV124" s="494"/>
      <c r="CW124" s="494"/>
      <c r="CX124" s="494"/>
      <c r="CY124" s="494"/>
      <c r="CZ124" s="494"/>
      <c r="DA124" s="494"/>
      <c r="DB124" s="494"/>
      <c r="DC124" s="494"/>
      <c r="DD124" s="494"/>
      <c r="DE124" s="494"/>
      <c r="DF124" s="494"/>
      <c r="DG124" s="494"/>
      <c r="DH124" s="494"/>
      <c r="DI124" s="494"/>
      <c r="DJ124" s="494"/>
      <c r="DK124" s="494"/>
      <c r="DL124" s="494"/>
      <c r="DM124" s="494"/>
      <c r="DN124" s="494"/>
      <c r="DO124" s="494"/>
      <c r="DP124" s="494"/>
      <c r="DQ124" s="494"/>
      <c r="DR124" s="494"/>
      <c r="DS124" s="494"/>
      <c r="DT124" s="494"/>
      <c r="DU124" s="494"/>
      <c r="DV124" s="494"/>
      <c r="DW124" s="494"/>
      <c r="DX124" s="494"/>
      <c r="DY124" s="494"/>
      <c r="DZ124" s="494"/>
      <c r="EA124" s="494"/>
      <c r="EB124" s="494"/>
      <c r="EC124" s="494"/>
      <c r="ED124" s="494"/>
      <c r="EE124" s="494"/>
      <c r="EF124" s="494"/>
      <c r="EG124" s="494"/>
      <c r="EH124" s="494"/>
      <c r="EI124" s="494"/>
      <c r="EJ124" s="494"/>
      <c r="EK124" s="494"/>
      <c r="EL124" s="494"/>
      <c r="EM124" s="494"/>
      <c r="EN124" s="494"/>
      <c r="EO124" s="494"/>
      <c r="EP124" s="494"/>
      <c r="EQ124" s="494"/>
      <c r="ER124" s="494"/>
      <c r="ES124" s="494"/>
      <c r="ET124" s="494"/>
      <c r="EU124" s="494"/>
      <c r="EV124" s="494"/>
      <c r="EW124" s="494"/>
      <c r="EX124" s="494"/>
      <c r="EY124" s="494"/>
      <c r="EZ124" s="494"/>
      <c r="FA124" s="494"/>
      <c r="FB124" s="494"/>
      <c r="FC124" s="494"/>
      <c r="FD124" s="494"/>
      <c r="FE124" s="494"/>
      <c r="FF124" s="494"/>
      <c r="FG124" s="494"/>
      <c r="FH124" s="494"/>
      <c r="FI124" s="494"/>
      <c r="FJ124" s="494"/>
      <c r="FK124" s="494"/>
      <c r="FL124" s="494"/>
      <c r="FM124" s="494"/>
      <c r="FN124" s="494"/>
      <c r="FO124" s="494"/>
      <c r="FP124" s="494"/>
      <c r="FQ124" s="494"/>
      <c r="FR124" s="494"/>
      <c r="FS124" s="494"/>
      <c r="FT124" s="494"/>
      <c r="FU124" s="494"/>
      <c r="FV124" s="494"/>
      <c r="FW124" s="494"/>
      <c r="FX124" s="494"/>
      <c r="FY124" s="494"/>
      <c r="FZ124" s="494"/>
      <c r="GA124" s="494"/>
      <c r="GB124" s="494"/>
      <c r="GC124" s="494"/>
      <c r="GD124" s="494"/>
      <c r="GE124" s="494"/>
      <c r="GF124" s="494"/>
      <c r="GG124" s="494"/>
      <c r="GH124" s="494"/>
      <c r="GI124" s="494"/>
      <c r="GJ124" s="494"/>
      <c r="GK124" s="494"/>
      <c r="GL124" s="494"/>
      <c r="GM124" s="494"/>
      <c r="GN124" s="494"/>
      <c r="GO124" s="494"/>
      <c r="GP124" s="494"/>
      <c r="GQ124" s="494"/>
      <c r="GR124" s="494"/>
      <c r="GS124" s="494"/>
      <c r="GT124" s="494"/>
      <c r="GU124" s="494"/>
      <c r="GV124" s="494"/>
      <c r="GW124" s="494"/>
      <c r="GX124" s="494"/>
      <c r="GY124" s="494"/>
      <c r="GZ124" s="494"/>
      <c r="HA124" s="494"/>
      <c r="HB124" s="494"/>
      <c r="HC124" s="494"/>
      <c r="HD124" s="494"/>
      <c r="HE124" s="494"/>
      <c r="HF124" s="494"/>
      <c r="HG124" s="494"/>
      <c r="HH124" s="494"/>
      <c r="HI124" s="494"/>
      <c r="HJ124" s="494"/>
      <c r="HK124" s="494"/>
      <c r="HL124" s="494"/>
      <c r="HM124" s="494"/>
      <c r="HN124" s="494"/>
      <c r="HO124" s="494"/>
      <c r="HP124" s="494"/>
      <c r="HQ124" s="494"/>
      <c r="HR124" s="494"/>
      <c r="HS124" s="494"/>
      <c r="HT124" s="494"/>
      <c r="HU124" s="494"/>
      <c r="HV124" s="494"/>
      <c r="HW124" s="494"/>
      <c r="HX124" s="494"/>
      <c r="HY124" s="494"/>
      <c r="HZ124" s="494"/>
      <c r="IA124" s="494"/>
      <c r="IB124" s="494"/>
      <c r="IC124" s="494"/>
      <c r="ID124" s="494"/>
      <c r="IE124" s="494"/>
      <c r="IF124" s="494"/>
      <c r="IG124" s="494"/>
      <c r="IH124" s="494"/>
      <c r="II124" s="494"/>
      <c r="IJ124" s="494"/>
      <c r="IK124" s="494"/>
      <c r="IL124" s="494"/>
      <c r="IM124" s="494"/>
      <c r="IN124" s="494"/>
      <c r="IO124" s="494"/>
      <c r="IP124" s="494"/>
      <c r="IQ124" s="494"/>
      <c r="IR124" s="494"/>
      <c r="IS124" s="494"/>
      <c r="IT124" s="494"/>
    </row>
    <row r="125" spans="1:254" s="351" customFormat="1" ht="17.25" customHeight="1">
      <c r="A125" s="512" t="s">
        <v>165</v>
      </c>
      <c r="B125" s="539">
        <f t="shared" si="69"/>
        <v>84</v>
      </c>
      <c r="C125" s="140">
        <f t="shared" si="69"/>
        <v>84</v>
      </c>
      <c r="D125" s="139"/>
      <c r="E125" s="115"/>
      <c r="F125" s="116"/>
      <c r="G125" s="117"/>
      <c r="H125" s="115"/>
      <c r="I125" s="116"/>
      <c r="J125" s="117"/>
      <c r="K125" s="115"/>
      <c r="L125" s="116"/>
      <c r="M125" s="117"/>
      <c r="N125" s="115"/>
      <c r="O125" s="116"/>
      <c r="P125" s="117"/>
      <c r="Q125" s="115"/>
      <c r="R125" s="116"/>
      <c r="S125" s="230"/>
      <c r="T125" s="379" t="str">
        <f t="shared" si="65"/>
        <v>M</v>
      </c>
      <c r="U125" s="334" t="str">
        <f t="shared" si="56"/>
        <v>M</v>
      </c>
      <c r="V125" s="224"/>
      <c r="W125" s="335"/>
      <c r="X125" s="438">
        <f t="shared" si="57"/>
        <v>0</v>
      </c>
      <c r="Y125" s="474"/>
      <c r="Z125" s="474"/>
      <c r="AA125" s="474"/>
      <c r="AB125" s="474"/>
      <c r="AC125" s="474"/>
      <c r="AD125" s="474"/>
      <c r="AE125" s="474"/>
      <c r="AF125" s="474"/>
      <c r="AG125" s="474"/>
      <c r="AH125" s="474"/>
      <c r="AI125" s="474"/>
      <c r="AJ125" s="474"/>
      <c r="AK125" s="474"/>
      <c r="AL125" s="474"/>
      <c r="AM125" s="474"/>
      <c r="AN125" s="474"/>
      <c r="AO125" s="474"/>
      <c r="AP125" s="474"/>
      <c r="AQ125" s="474"/>
      <c r="AR125" s="474"/>
      <c r="AS125" s="534"/>
      <c r="AT125" s="534"/>
      <c r="AU125" s="534"/>
      <c r="AV125" s="534"/>
      <c r="AW125" s="534"/>
      <c r="AX125" s="534"/>
      <c r="AY125" s="534"/>
      <c r="AZ125" s="534"/>
      <c r="BA125" s="534"/>
      <c r="BB125" s="494"/>
      <c r="BC125" s="494"/>
      <c r="BD125" s="494"/>
      <c r="BE125" s="494"/>
      <c r="BF125" s="494"/>
      <c r="BG125" s="494"/>
      <c r="BH125" s="494"/>
      <c r="BI125" s="494"/>
      <c r="BJ125" s="494"/>
      <c r="BK125" s="494"/>
      <c r="BL125" s="495"/>
      <c r="BM125" s="495"/>
      <c r="BN125" s="495"/>
      <c r="BO125" s="495"/>
      <c r="BP125" s="495"/>
      <c r="BQ125" s="495"/>
      <c r="BR125" s="495"/>
      <c r="BS125" s="494"/>
      <c r="BT125" s="494"/>
      <c r="BU125" s="494"/>
      <c r="BV125" s="494"/>
      <c r="BW125" s="494"/>
      <c r="BX125" s="494"/>
      <c r="BY125" s="494"/>
      <c r="BZ125" s="494"/>
      <c r="CA125" s="487" t="str">
        <f t="shared" si="66"/>
        <v>M</v>
      </c>
      <c r="CB125" s="487" t="str">
        <f t="shared" si="67"/>
        <v>M</v>
      </c>
      <c r="CC125" s="487" t="str">
        <f t="shared" si="60"/>
        <v>M</v>
      </c>
      <c r="CD125" s="487" t="str">
        <f t="shared" si="61"/>
        <v>M</v>
      </c>
      <c r="CE125" s="487" t="str">
        <f t="shared" si="62"/>
        <v>M</v>
      </c>
      <c r="CF125" s="487">
        <f t="shared" si="68"/>
        <v>0</v>
      </c>
      <c r="CG125" s="446"/>
      <c r="CH125" s="446"/>
      <c r="CI125" s="448"/>
      <c r="CJ125" s="494"/>
      <c r="CK125" s="494"/>
      <c r="CL125" s="494"/>
      <c r="CM125" s="494"/>
      <c r="CN125" s="494"/>
      <c r="CO125" s="494"/>
      <c r="CP125" s="494"/>
      <c r="CQ125" s="494"/>
      <c r="CR125" s="494"/>
      <c r="CS125" s="494"/>
      <c r="CT125" s="494"/>
      <c r="CU125" s="494"/>
      <c r="CV125" s="494"/>
      <c r="CW125" s="494"/>
      <c r="CX125" s="494"/>
      <c r="CY125" s="494"/>
      <c r="CZ125" s="494"/>
      <c r="DA125" s="494"/>
      <c r="DB125" s="494"/>
      <c r="DC125" s="494"/>
      <c r="DD125" s="494"/>
      <c r="DE125" s="494"/>
      <c r="DF125" s="494"/>
      <c r="DG125" s="494"/>
      <c r="DH125" s="494"/>
      <c r="DI125" s="494"/>
      <c r="DJ125" s="494"/>
      <c r="DK125" s="494"/>
      <c r="DL125" s="494"/>
      <c r="DM125" s="494"/>
      <c r="DN125" s="494"/>
      <c r="DO125" s="494"/>
      <c r="DP125" s="494"/>
      <c r="DQ125" s="494"/>
      <c r="DR125" s="494"/>
      <c r="DS125" s="494"/>
      <c r="DT125" s="494"/>
      <c r="DU125" s="494"/>
      <c r="DV125" s="494"/>
      <c r="DW125" s="494"/>
      <c r="DX125" s="494"/>
      <c r="DY125" s="494"/>
      <c r="DZ125" s="494"/>
      <c r="EA125" s="494"/>
      <c r="EB125" s="494"/>
      <c r="EC125" s="494"/>
      <c r="ED125" s="494"/>
      <c r="EE125" s="494"/>
      <c r="EF125" s="494"/>
      <c r="EG125" s="494"/>
      <c r="EH125" s="494"/>
      <c r="EI125" s="494"/>
      <c r="EJ125" s="494"/>
      <c r="EK125" s="494"/>
      <c r="EL125" s="494"/>
      <c r="EM125" s="494"/>
      <c r="EN125" s="494"/>
      <c r="EO125" s="494"/>
      <c r="EP125" s="494"/>
      <c r="EQ125" s="494"/>
      <c r="ER125" s="494"/>
      <c r="ES125" s="494"/>
      <c r="ET125" s="494"/>
      <c r="EU125" s="494"/>
      <c r="EV125" s="494"/>
      <c r="EW125" s="494"/>
      <c r="EX125" s="494"/>
      <c r="EY125" s="494"/>
      <c r="EZ125" s="494"/>
      <c r="FA125" s="494"/>
      <c r="FB125" s="494"/>
      <c r="FC125" s="494"/>
      <c r="FD125" s="494"/>
      <c r="FE125" s="494"/>
      <c r="FF125" s="494"/>
      <c r="FG125" s="494"/>
      <c r="FH125" s="494"/>
      <c r="FI125" s="494"/>
      <c r="FJ125" s="494"/>
      <c r="FK125" s="494"/>
      <c r="FL125" s="494"/>
      <c r="FM125" s="494"/>
      <c r="FN125" s="494"/>
      <c r="FO125" s="494"/>
      <c r="FP125" s="494"/>
      <c r="FQ125" s="494"/>
      <c r="FR125" s="494"/>
      <c r="FS125" s="494"/>
      <c r="FT125" s="494"/>
      <c r="FU125" s="494"/>
      <c r="FV125" s="494"/>
      <c r="FW125" s="494"/>
      <c r="FX125" s="494"/>
      <c r="FY125" s="494"/>
      <c r="FZ125" s="494"/>
      <c r="GA125" s="494"/>
      <c r="GB125" s="494"/>
      <c r="GC125" s="494"/>
      <c r="GD125" s="494"/>
      <c r="GE125" s="494"/>
      <c r="GF125" s="494"/>
      <c r="GG125" s="494"/>
      <c r="GH125" s="494"/>
      <c r="GI125" s="494"/>
      <c r="GJ125" s="494"/>
      <c r="GK125" s="494"/>
      <c r="GL125" s="494"/>
      <c r="GM125" s="494"/>
      <c r="GN125" s="494"/>
      <c r="GO125" s="494"/>
      <c r="GP125" s="494"/>
      <c r="GQ125" s="494"/>
      <c r="GR125" s="494"/>
      <c r="GS125" s="494"/>
      <c r="GT125" s="494"/>
      <c r="GU125" s="494"/>
      <c r="GV125" s="494"/>
      <c r="GW125" s="494"/>
      <c r="GX125" s="494"/>
      <c r="GY125" s="494"/>
      <c r="GZ125" s="494"/>
      <c r="HA125" s="494"/>
      <c r="HB125" s="494"/>
      <c r="HC125" s="494"/>
      <c r="HD125" s="494"/>
      <c r="HE125" s="494"/>
      <c r="HF125" s="494"/>
      <c r="HG125" s="494"/>
      <c r="HH125" s="494"/>
      <c r="HI125" s="494"/>
      <c r="HJ125" s="494"/>
      <c r="HK125" s="494"/>
      <c r="HL125" s="494"/>
      <c r="HM125" s="494"/>
      <c r="HN125" s="494"/>
      <c r="HO125" s="494"/>
      <c r="HP125" s="494"/>
      <c r="HQ125" s="494"/>
      <c r="HR125" s="494"/>
      <c r="HS125" s="494"/>
      <c r="HT125" s="494"/>
      <c r="HU125" s="494"/>
      <c r="HV125" s="494"/>
      <c r="HW125" s="494"/>
      <c r="HX125" s="494"/>
      <c r="HY125" s="494"/>
      <c r="HZ125" s="494"/>
      <c r="IA125" s="494"/>
      <c r="IB125" s="494"/>
      <c r="IC125" s="494"/>
      <c r="ID125" s="494"/>
      <c r="IE125" s="494"/>
      <c r="IF125" s="494"/>
      <c r="IG125" s="494"/>
      <c r="IH125" s="494"/>
      <c r="II125" s="494"/>
      <c r="IJ125" s="494"/>
      <c r="IK125" s="494"/>
      <c r="IL125" s="494"/>
      <c r="IM125" s="494"/>
      <c r="IN125" s="494"/>
      <c r="IO125" s="494"/>
      <c r="IP125" s="494"/>
      <c r="IQ125" s="494"/>
      <c r="IR125" s="494"/>
      <c r="IS125" s="494"/>
      <c r="IT125" s="494"/>
    </row>
    <row r="126" spans="1:254" s="351" customFormat="1" ht="17.25" customHeight="1">
      <c r="A126" s="512" t="s">
        <v>166</v>
      </c>
      <c r="B126" s="539">
        <f t="shared" si="69"/>
        <v>85</v>
      </c>
      <c r="C126" s="140">
        <f t="shared" si="69"/>
        <v>85</v>
      </c>
      <c r="D126" s="139"/>
      <c r="E126" s="115"/>
      <c r="F126" s="116"/>
      <c r="G126" s="117"/>
      <c r="H126" s="115"/>
      <c r="I126" s="116"/>
      <c r="J126" s="117"/>
      <c r="K126" s="115"/>
      <c r="L126" s="116"/>
      <c r="M126" s="117"/>
      <c r="N126" s="115"/>
      <c r="O126" s="116"/>
      <c r="P126" s="117"/>
      <c r="Q126" s="115"/>
      <c r="R126" s="116"/>
      <c r="S126" s="230"/>
      <c r="T126" s="379" t="str">
        <f t="shared" si="65"/>
        <v>M</v>
      </c>
      <c r="U126" s="334" t="str">
        <f t="shared" si="56"/>
        <v>M</v>
      </c>
      <c r="V126" s="224"/>
      <c r="W126" s="335"/>
      <c r="X126" s="438">
        <f t="shared" si="57"/>
        <v>0</v>
      </c>
      <c r="Y126" s="474"/>
      <c r="Z126" s="474"/>
      <c r="AA126" s="474"/>
      <c r="AB126" s="474"/>
      <c r="AC126" s="474"/>
      <c r="AD126" s="474"/>
      <c r="AE126" s="474"/>
      <c r="AF126" s="474"/>
      <c r="AG126" s="474"/>
      <c r="AH126" s="474"/>
      <c r="AI126" s="474"/>
      <c r="AJ126" s="474"/>
      <c r="AK126" s="474"/>
      <c r="AL126" s="474"/>
      <c r="AM126" s="474"/>
      <c r="AN126" s="474"/>
      <c r="AO126" s="474"/>
      <c r="AP126" s="474"/>
      <c r="AQ126" s="474"/>
      <c r="AR126" s="474"/>
      <c r="AS126" s="534"/>
      <c r="AT126" s="534"/>
      <c r="AU126" s="534"/>
      <c r="AV126" s="534"/>
      <c r="AW126" s="534"/>
      <c r="AX126" s="534"/>
      <c r="AY126" s="534"/>
      <c r="AZ126" s="534"/>
      <c r="BA126" s="534"/>
      <c r="BB126" s="494"/>
      <c r="BC126" s="494"/>
      <c r="BD126" s="494"/>
      <c r="BE126" s="494"/>
      <c r="BF126" s="494"/>
      <c r="BG126" s="494"/>
      <c r="BH126" s="494"/>
      <c r="BI126" s="494"/>
      <c r="BJ126" s="494"/>
      <c r="BK126" s="494"/>
      <c r="BL126" s="495"/>
      <c r="BM126" s="495"/>
      <c r="BN126" s="495"/>
      <c r="BO126" s="495"/>
      <c r="BP126" s="495"/>
      <c r="BQ126" s="495"/>
      <c r="BR126" s="495"/>
      <c r="BS126" s="494"/>
      <c r="BT126" s="494"/>
      <c r="BU126" s="494"/>
      <c r="BV126" s="494"/>
      <c r="BW126" s="494"/>
      <c r="BX126" s="494"/>
      <c r="BY126" s="494"/>
      <c r="BZ126" s="494"/>
      <c r="CA126" s="487" t="str">
        <f t="shared" si="66"/>
        <v>M</v>
      </c>
      <c r="CB126" s="487" t="str">
        <f t="shared" si="67"/>
        <v>M</v>
      </c>
      <c r="CC126" s="487" t="str">
        <f t="shared" si="60"/>
        <v>M</v>
      </c>
      <c r="CD126" s="487" t="str">
        <f t="shared" si="61"/>
        <v>M</v>
      </c>
      <c r="CE126" s="487" t="str">
        <f t="shared" si="62"/>
        <v>M</v>
      </c>
      <c r="CF126" s="487">
        <f t="shared" si="68"/>
        <v>0</v>
      </c>
      <c r="CG126" s="446"/>
      <c r="CH126" s="446"/>
      <c r="CI126" s="448"/>
      <c r="CJ126" s="494"/>
      <c r="CK126" s="494"/>
      <c r="CL126" s="494"/>
      <c r="CM126" s="494"/>
      <c r="CN126" s="494"/>
      <c r="CO126" s="494"/>
      <c r="CP126" s="494"/>
      <c r="CQ126" s="494"/>
      <c r="CR126" s="494"/>
      <c r="CS126" s="494"/>
      <c r="CT126" s="494"/>
      <c r="CU126" s="494"/>
      <c r="CV126" s="494"/>
      <c r="CW126" s="494"/>
      <c r="CX126" s="494"/>
      <c r="CY126" s="494"/>
      <c r="CZ126" s="494"/>
      <c r="DA126" s="494"/>
      <c r="DB126" s="494"/>
      <c r="DC126" s="494"/>
      <c r="DD126" s="494"/>
      <c r="DE126" s="494"/>
      <c r="DF126" s="494"/>
      <c r="DG126" s="494"/>
      <c r="DH126" s="494"/>
      <c r="DI126" s="494"/>
      <c r="DJ126" s="494"/>
      <c r="DK126" s="494"/>
      <c r="DL126" s="494"/>
      <c r="DM126" s="494"/>
      <c r="DN126" s="494"/>
      <c r="DO126" s="494"/>
      <c r="DP126" s="494"/>
      <c r="DQ126" s="494"/>
      <c r="DR126" s="494"/>
      <c r="DS126" s="494"/>
      <c r="DT126" s="494"/>
      <c r="DU126" s="494"/>
      <c r="DV126" s="494"/>
      <c r="DW126" s="494"/>
      <c r="DX126" s="494"/>
      <c r="DY126" s="494"/>
      <c r="DZ126" s="494"/>
      <c r="EA126" s="494"/>
      <c r="EB126" s="494"/>
      <c r="EC126" s="494"/>
      <c r="ED126" s="494"/>
      <c r="EE126" s="494"/>
      <c r="EF126" s="494"/>
      <c r="EG126" s="494"/>
      <c r="EH126" s="494"/>
      <c r="EI126" s="494"/>
      <c r="EJ126" s="494"/>
      <c r="EK126" s="494"/>
      <c r="EL126" s="494"/>
      <c r="EM126" s="494"/>
      <c r="EN126" s="494"/>
      <c r="EO126" s="494"/>
      <c r="EP126" s="494"/>
      <c r="EQ126" s="494"/>
      <c r="ER126" s="494"/>
      <c r="ES126" s="494"/>
      <c r="ET126" s="494"/>
      <c r="EU126" s="494"/>
      <c r="EV126" s="494"/>
      <c r="EW126" s="494"/>
      <c r="EX126" s="494"/>
      <c r="EY126" s="494"/>
      <c r="EZ126" s="494"/>
      <c r="FA126" s="494"/>
      <c r="FB126" s="494"/>
      <c r="FC126" s="494"/>
      <c r="FD126" s="494"/>
      <c r="FE126" s="494"/>
      <c r="FF126" s="494"/>
      <c r="FG126" s="494"/>
      <c r="FH126" s="494"/>
      <c r="FI126" s="494"/>
      <c r="FJ126" s="494"/>
      <c r="FK126" s="494"/>
      <c r="FL126" s="494"/>
      <c r="FM126" s="494"/>
      <c r="FN126" s="494"/>
      <c r="FO126" s="494"/>
      <c r="FP126" s="494"/>
      <c r="FQ126" s="494"/>
      <c r="FR126" s="494"/>
      <c r="FS126" s="494"/>
      <c r="FT126" s="494"/>
      <c r="FU126" s="494"/>
      <c r="FV126" s="494"/>
      <c r="FW126" s="494"/>
      <c r="FX126" s="494"/>
      <c r="FY126" s="494"/>
      <c r="FZ126" s="494"/>
      <c r="GA126" s="494"/>
      <c r="GB126" s="494"/>
      <c r="GC126" s="494"/>
      <c r="GD126" s="494"/>
      <c r="GE126" s="494"/>
      <c r="GF126" s="494"/>
      <c r="GG126" s="494"/>
      <c r="GH126" s="494"/>
      <c r="GI126" s="494"/>
      <c r="GJ126" s="494"/>
      <c r="GK126" s="494"/>
      <c r="GL126" s="494"/>
      <c r="GM126" s="494"/>
      <c r="GN126" s="494"/>
      <c r="GO126" s="494"/>
      <c r="GP126" s="494"/>
      <c r="GQ126" s="494"/>
      <c r="GR126" s="494"/>
      <c r="GS126" s="494"/>
      <c r="GT126" s="494"/>
      <c r="GU126" s="494"/>
      <c r="GV126" s="494"/>
      <c r="GW126" s="494"/>
      <c r="GX126" s="494"/>
      <c r="GY126" s="494"/>
      <c r="GZ126" s="494"/>
      <c r="HA126" s="494"/>
      <c r="HB126" s="494"/>
      <c r="HC126" s="494"/>
      <c r="HD126" s="494"/>
      <c r="HE126" s="494"/>
      <c r="HF126" s="494"/>
      <c r="HG126" s="494"/>
      <c r="HH126" s="494"/>
      <c r="HI126" s="494"/>
      <c r="HJ126" s="494"/>
      <c r="HK126" s="494"/>
      <c r="HL126" s="494"/>
      <c r="HM126" s="494"/>
      <c r="HN126" s="494"/>
      <c r="HO126" s="494"/>
      <c r="HP126" s="494"/>
      <c r="HQ126" s="494"/>
      <c r="HR126" s="494"/>
      <c r="HS126" s="494"/>
      <c r="HT126" s="494"/>
      <c r="HU126" s="494"/>
      <c r="HV126" s="494"/>
      <c r="HW126" s="494"/>
      <c r="HX126" s="494"/>
      <c r="HY126" s="494"/>
      <c r="HZ126" s="494"/>
      <c r="IA126" s="494"/>
      <c r="IB126" s="494"/>
      <c r="IC126" s="494"/>
      <c r="ID126" s="494"/>
      <c r="IE126" s="494"/>
      <c r="IF126" s="494"/>
      <c r="IG126" s="494"/>
      <c r="IH126" s="494"/>
      <c r="II126" s="494"/>
      <c r="IJ126" s="494"/>
      <c r="IK126" s="494"/>
      <c r="IL126" s="494"/>
      <c r="IM126" s="494"/>
      <c r="IN126" s="494"/>
      <c r="IO126" s="494"/>
      <c r="IP126" s="494"/>
      <c r="IQ126" s="494"/>
      <c r="IR126" s="494"/>
      <c r="IS126" s="494"/>
      <c r="IT126" s="494"/>
    </row>
    <row r="127" spans="1:254" s="351" customFormat="1" ht="17.25" customHeight="1">
      <c r="A127" s="512" t="s">
        <v>167</v>
      </c>
      <c r="B127" s="539">
        <f t="shared" si="69"/>
        <v>86</v>
      </c>
      <c r="C127" s="140">
        <f t="shared" si="69"/>
        <v>86</v>
      </c>
      <c r="D127" s="139"/>
      <c r="E127" s="115"/>
      <c r="F127" s="116"/>
      <c r="G127" s="117"/>
      <c r="H127" s="115"/>
      <c r="I127" s="116"/>
      <c r="J127" s="117"/>
      <c r="K127" s="115"/>
      <c r="L127" s="116"/>
      <c r="M127" s="117"/>
      <c r="N127" s="115"/>
      <c r="O127" s="116"/>
      <c r="P127" s="117"/>
      <c r="Q127" s="115"/>
      <c r="R127" s="116"/>
      <c r="S127" s="230"/>
      <c r="T127" s="379" t="str">
        <f t="shared" si="65"/>
        <v>M</v>
      </c>
      <c r="U127" s="334" t="str">
        <f t="shared" si="56"/>
        <v>M</v>
      </c>
      <c r="V127" s="224"/>
      <c r="W127" s="335"/>
      <c r="X127" s="438">
        <f t="shared" si="57"/>
        <v>0</v>
      </c>
      <c r="Y127" s="474"/>
      <c r="Z127" s="474"/>
      <c r="AA127" s="474"/>
      <c r="AB127" s="474"/>
      <c r="AC127" s="474"/>
      <c r="AD127" s="474"/>
      <c r="AE127" s="474"/>
      <c r="AF127" s="474"/>
      <c r="AG127" s="474"/>
      <c r="AH127" s="474"/>
      <c r="AI127" s="474"/>
      <c r="AJ127" s="474"/>
      <c r="AK127" s="474"/>
      <c r="AL127" s="474"/>
      <c r="AM127" s="474"/>
      <c r="AN127" s="474"/>
      <c r="AO127" s="474"/>
      <c r="AP127" s="474"/>
      <c r="AQ127" s="474"/>
      <c r="AR127" s="474"/>
      <c r="AS127" s="534"/>
      <c r="AT127" s="534"/>
      <c r="AU127" s="534"/>
      <c r="AV127" s="534"/>
      <c r="AW127" s="534"/>
      <c r="AX127" s="534"/>
      <c r="AY127" s="534"/>
      <c r="AZ127" s="534"/>
      <c r="BA127" s="534"/>
      <c r="BB127" s="494"/>
      <c r="BC127" s="494"/>
      <c r="BD127" s="494"/>
      <c r="BE127" s="494"/>
      <c r="BF127" s="494"/>
      <c r="BG127" s="494"/>
      <c r="BH127" s="494"/>
      <c r="BI127" s="494"/>
      <c r="BJ127" s="494"/>
      <c r="BK127" s="494"/>
      <c r="BL127" s="495"/>
      <c r="BM127" s="495"/>
      <c r="BN127" s="495"/>
      <c r="BO127" s="495"/>
      <c r="BP127" s="495"/>
      <c r="BQ127" s="495"/>
      <c r="BR127" s="495"/>
      <c r="BS127" s="494"/>
      <c r="BT127" s="494"/>
      <c r="BU127" s="494"/>
      <c r="BV127" s="494"/>
      <c r="BW127" s="494"/>
      <c r="BX127" s="494"/>
      <c r="BY127" s="494"/>
      <c r="BZ127" s="494"/>
      <c r="CA127" s="487" t="str">
        <f t="shared" si="66"/>
        <v>M</v>
      </c>
      <c r="CB127" s="487" t="str">
        <f t="shared" si="67"/>
        <v>M</v>
      </c>
      <c r="CC127" s="487" t="str">
        <f t="shared" si="60"/>
        <v>M</v>
      </c>
      <c r="CD127" s="487" t="str">
        <f t="shared" si="61"/>
        <v>M</v>
      </c>
      <c r="CE127" s="487" t="str">
        <f t="shared" si="62"/>
        <v>M</v>
      </c>
      <c r="CF127" s="487">
        <f t="shared" si="68"/>
        <v>0</v>
      </c>
      <c r="CG127" s="446"/>
      <c r="CH127" s="446"/>
      <c r="CI127" s="448"/>
      <c r="CJ127" s="494"/>
      <c r="CK127" s="494"/>
      <c r="CL127" s="494"/>
      <c r="CM127" s="494"/>
      <c r="CN127" s="494"/>
      <c r="CO127" s="494"/>
      <c r="CP127" s="494"/>
      <c r="CQ127" s="494"/>
      <c r="CR127" s="494"/>
      <c r="CS127" s="494"/>
      <c r="CT127" s="494"/>
      <c r="CU127" s="494"/>
      <c r="CV127" s="494"/>
      <c r="CW127" s="494"/>
      <c r="CX127" s="494"/>
      <c r="CY127" s="494"/>
      <c r="CZ127" s="494"/>
      <c r="DA127" s="494"/>
      <c r="DB127" s="494"/>
      <c r="DC127" s="494"/>
      <c r="DD127" s="494"/>
      <c r="DE127" s="494"/>
      <c r="DF127" s="494"/>
      <c r="DG127" s="494"/>
      <c r="DH127" s="494"/>
      <c r="DI127" s="494"/>
      <c r="DJ127" s="494"/>
      <c r="DK127" s="494"/>
      <c r="DL127" s="494"/>
      <c r="DM127" s="494"/>
      <c r="DN127" s="494"/>
      <c r="DO127" s="494"/>
      <c r="DP127" s="494"/>
      <c r="DQ127" s="494"/>
      <c r="DR127" s="494"/>
      <c r="DS127" s="494"/>
      <c r="DT127" s="494"/>
      <c r="DU127" s="494"/>
      <c r="DV127" s="494"/>
      <c r="DW127" s="494"/>
      <c r="DX127" s="494"/>
      <c r="DY127" s="494"/>
      <c r="DZ127" s="494"/>
      <c r="EA127" s="494"/>
      <c r="EB127" s="494"/>
      <c r="EC127" s="494"/>
      <c r="ED127" s="494"/>
      <c r="EE127" s="494"/>
      <c r="EF127" s="494"/>
      <c r="EG127" s="494"/>
      <c r="EH127" s="494"/>
      <c r="EI127" s="494"/>
      <c r="EJ127" s="494"/>
      <c r="EK127" s="494"/>
      <c r="EL127" s="494"/>
      <c r="EM127" s="494"/>
      <c r="EN127" s="494"/>
      <c r="EO127" s="494"/>
      <c r="EP127" s="494"/>
      <c r="EQ127" s="494"/>
      <c r="ER127" s="494"/>
      <c r="ES127" s="494"/>
      <c r="ET127" s="494"/>
      <c r="EU127" s="494"/>
      <c r="EV127" s="494"/>
      <c r="EW127" s="494"/>
      <c r="EX127" s="494"/>
      <c r="EY127" s="494"/>
      <c r="EZ127" s="494"/>
      <c r="FA127" s="494"/>
      <c r="FB127" s="494"/>
      <c r="FC127" s="494"/>
      <c r="FD127" s="494"/>
      <c r="FE127" s="494"/>
      <c r="FF127" s="494"/>
      <c r="FG127" s="494"/>
      <c r="FH127" s="494"/>
      <c r="FI127" s="494"/>
      <c r="FJ127" s="494"/>
      <c r="FK127" s="494"/>
      <c r="FL127" s="494"/>
      <c r="FM127" s="494"/>
      <c r="FN127" s="494"/>
      <c r="FO127" s="494"/>
      <c r="FP127" s="494"/>
      <c r="FQ127" s="494"/>
      <c r="FR127" s="494"/>
      <c r="FS127" s="494"/>
      <c r="FT127" s="494"/>
      <c r="FU127" s="494"/>
      <c r="FV127" s="494"/>
      <c r="FW127" s="494"/>
      <c r="FX127" s="494"/>
      <c r="FY127" s="494"/>
      <c r="FZ127" s="494"/>
      <c r="GA127" s="494"/>
      <c r="GB127" s="494"/>
      <c r="GC127" s="494"/>
      <c r="GD127" s="494"/>
      <c r="GE127" s="494"/>
      <c r="GF127" s="494"/>
      <c r="GG127" s="494"/>
      <c r="GH127" s="494"/>
      <c r="GI127" s="494"/>
      <c r="GJ127" s="494"/>
      <c r="GK127" s="494"/>
      <c r="GL127" s="494"/>
      <c r="GM127" s="494"/>
      <c r="GN127" s="494"/>
      <c r="GO127" s="494"/>
      <c r="GP127" s="494"/>
      <c r="GQ127" s="494"/>
      <c r="GR127" s="494"/>
      <c r="GS127" s="494"/>
      <c r="GT127" s="494"/>
      <c r="GU127" s="494"/>
      <c r="GV127" s="494"/>
      <c r="GW127" s="494"/>
      <c r="GX127" s="494"/>
      <c r="GY127" s="494"/>
      <c r="GZ127" s="494"/>
      <c r="HA127" s="494"/>
      <c r="HB127" s="494"/>
      <c r="HC127" s="494"/>
      <c r="HD127" s="494"/>
      <c r="HE127" s="494"/>
      <c r="HF127" s="494"/>
      <c r="HG127" s="494"/>
      <c r="HH127" s="494"/>
      <c r="HI127" s="494"/>
      <c r="HJ127" s="494"/>
      <c r="HK127" s="494"/>
      <c r="HL127" s="494"/>
      <c r="HM127" s="494"/>
      <c r="HN127" s="494"/>
      <c r="HO127" s="494"/>
      <c r="HP127" s="494"/>
      <c r="HQ127" s="494"/>
      <c r="HR127" s="494"/>
      <c r="HS127" s="494"/>
      <c r="HT127" s="494"/>
      <c r="HU127" s="494"/>
      <c r="HV127" s="494"/>
      <c r="HW127" s="494"/>
      <c r="HX127" s="494"/>
      <c r="HY127" s="494"/>
      <c r="HZ127" s="494"/>
      <c r="IA127" s="494"/>
      <c r="IB127" s="494"/>
      <c r="IC127" s="494"/>
      <c r="ID127" s="494"/>
      <c r="IE127" s="494"/>
      <c r="IF127" s="494"/>
      <c r="IG127" s="494"/>
      <c r="IH127" s="494"/>
      <c r="II127" s="494"/>
      <c r="IJ127" s="494"/>
      <c r="IK127" s="494"/>
      <c r="IL127" s="494"/>
      <c r="IM127" s="494"/>
      <c r="IN127" s="494"/>
      <c r="IO127" s="494"/>
      <c r="IP127" s="494"/>
      <c r="IQ127" s="494"/>
      <c r="IR127" s="494"/>
      <c r="IS127" s="494"/>
      <c r="IT127" s="494"/>
    </row>
    <row r="128" spans="1:254" s="351" customFormat="1" ht="17.25" customHeight="1">
      <c r="A128" s="512" t="s">
        <v>168</v>
      </c>
      <c r="B128" s="539">
        <f t="shared" ref="B128:C128" si="70">B127+1</f>
        <v>87</v>
      </c>
      <c r="C128" s="140">
        <f t="shared" si="70"/>
        <v>87</v>
      </c>
      <c r="D128" s="139"/>
      <c r="E128" s="115"/>
      <c r="F128" s="116"/>
      <c r="G128" s="117"/>
      <c r="H128" s="115"/>
      <c r="I128" s="116"/>
      <c r="J128" s="117"/>
      <c r="K128" s="115"/>
      <c r="L128" s="116"/>
      <c r="M128" s="117"/>
      <c r="N128" s="115"/>
      <c r="O128" s="116"/>
      <c r="P128" s="117"/>
      <c r="Q128" s="115"/>
      <c r="R128" s="116"/>
      <c r="S128" s="230"/>
      <c r="T128" s="379" t="str">
        <f t="shared" si="65"/>
        <v>M</v>
      </c>
      <c r="U128" s="334" t="str">
        <f t="shared" si="56"/>
        <v>M</v>
      </c>
      <c r="V128" s="224"/>
      <c r="W128" s="335"/>
      <c r="X128" s="438">
        <f t="shared" ref="X128:X134" si="71">IF(T128="M",0,IF(T128=0,0,IF(T128&gt;0,1,0)))</f>
        <v>0</v>
      </c>
      <c r="Y128" s="474"/>
      <c r="Z128" s="474"/>
      <c r="AA128" s="474"/>
      <c r="AB128" s="474"/>
      <c r="AC128" s="474"/>
      <c r="AD128" s="474"/>
      <c r="AE128" s="474"/>
      <c r="AF128" s="474"/>
      <c r="AG128" s="474"/>
      <c r="AH128" s="474"/>
      <c r="AI128" s="474"/>
      <c r="AJ128" s="474"/>
      <c r="AK128" s="474"/>
      <c r="AL128" s="474"/>
      <c r="AM128" s="474"/>
      <c r="AN128" s="474"/>
      <c r="AO128" s="474"/>
      <c r="AP128" s="474"/>
      <c r="AQ128" s="474"/>
      <c r="AR128" s="474"/>
      <c r="AS128" s="534"/>
      <c r="AT128" s="534"/>
      <c r="AU128" s="534"/>
      <c r="AV128" s="534"/>
      <c r="AW128" s="534"/>
      <c r="AX128" s="534"/>
      <c r="AY128" s="534"/>
      <c r="AZ128" s="534"/>
      <c r="BA128" s="534"/>
      <c r="BB128" s="494"/>
      <c r="BC128" s="494"/>
      <c r="BD128" s="494"/>
      <c r="BE128" s="494"/>
      <c r="BF128" s="494"/>
      <c r="BG128" s="494"/>
      <c r="BH128" s="494"/>
      <c r="BI128" s="494"/>
      <c r="BJ128" s="494"/>
      <c r="BK128" s="494"/>
      <c r="BL128" s="495"/>
      <c r="BM128" s="495"/>
      <c r="BN128" s="495"/>
      <c r="BO128" s="495"/>
      <c r="BP128" s="495"/>
      <c r="BQ128" s="495"/>
      <c r="BR128" s="495"/>
      <c r="BS128" s="494"/>
      <c r="BT128" s="494"/>
      <c r="BU128" s="494"/>
      <c r="BV128" s="494"/>
      <c r="BW128" s="494"/>
      <c r="BX128" s="494"/>
      <c r="BY128" s="494"/>
      <c r="BZ128" s="494"/>
      <c r="CA128" s="487" t="str">
        <f t="shared" si="66"/>
        <v>M</v>
      </c>
      <c r="CB128" s="487" t="str">
        <f t="shared" si="67"/>
        <v>M</v>
      </c>
      <c r="CC128" s="487" t="str">
        <f t="shared" si="60"/>
        <v>M</v>
      </c>
      <c r="CD128" s="487" t="str">
        <f t="shared" si="61"/>
        <v>M</v>
      </c>
      <c r="CE128" s="487" t="str">
        <f t="shared" si="62"/>
        <v>M</v>
      </c>
      <c r="CF128" s="487">
        <f t="shared" si="68"/>
        <v>0</v>
      </c>
      <c r="CG128" s="446"/>
      <c r="CH128" s="446"/>
      <c r="CI128" s="448"/>
      <c r="CJ128" s="494"/>
      <c r="CK128" s="494"/>
      <c r="CL128" s="494"/>
      <c r="CM128" s="494"/>
      <c r="CN128" s="494"/>
      <c r="CO128" s="494"/>
      <c r="CP128" s="494"/>
      <c r="CQ128" s="494"/>
      <c r="CR128" s="494"/>
      <c r="CS128" s="494"/>
      <c r="CT128" s="494"/>
      <c r="CU128" s="494"/>
      <c r="CV128" s="494"/>
      <c r="CW128" s="494"/>
      <c r="CX128" s="494"/>
      <c r="CY128" s="494"/>
      <c r="CZ128" s="494"/>
      <c r="DA128" s="494"/>
      <c r="DB128" s="494"/>
      <c r="DC128" s="494"/>
      <c r="DD128" s="494"/>
      <c r="DE128" s="494"/>
      <c r="DF128" s="494"/>
      <c r="DG128" s="494"/>
      <c r="DH128" s="494"/>
      <c r="DI128" s="494"/>
      <c r="DJ128" s="494"/>
      <c r="DK128" s="494"/>
      <c r="DL128" s="494"/>
      <c r="DM128" s="494"/>
      <c r="DN128" s="494"/>
      <c r="DO128" s="494"/>
      <c r="DP128" s="494"/>
      <c r="DQ128" s="494"/>
      <c r="DR128" s="494"/>
      <c r="DS128" s="494"/>
      <c r="DT128" s="494"/>
      <c r="DU128" s="494"/>
      <c r="DV128" s="494"/>
      <c r="DW128" s="494"/>
      <c r="DX128" s="494"/>
      <c r="DY128" s="494"/>
      <c r="DZ128" s="494"/>
      <c r="EA128" s="494"/>
      <c r="EB128" s="494"/>
      <c r="EC128" s="494"/>
      <c r="ED128" s="494"/>
      <c r="EE128" s="494"/>
      <c r="EF128" s="494"/>
      <c r="EG128" s="494"/>
      <c r="EH128" s="494"/>
      <c r="EI128" s="494"/>
      <c r="EJ128" s="494"/>
      <c r="EK128" s="494"/>
      <c r="EL128" s="494"/>
      <c r="EM128" s="494"/>
      <c r="EN128" s="494"/>
      <c r="EO128" s="494"/>
      <c r="EP128" s="494"/>
      <c r="EQ128" s="494"/>
      <c r="ER128" s="494"/>
      <c r="ES128" s="494"/>
      <c r="ET128" s="494"/>
      <c r="EU128" s="494"/>
      <c r="EV128" s="494"/>
      <c r="EW128" s="494"/>
      <c r="EX128" s="494"/>
      <c r="EY128" s="494"/>
      <c r="EZ128" s="494"/>
      <c r="FA128" s="494"/>
      <c r="FB128" s="494"/>
      <c r="FC128" s="494"/>
      <c r="FD128" s="494"/>
      <c r="FE128" s="494"/>
      <c r="FF128" s="494"/>
      <c r="FG128" s="494"/>
      <c r="FH128" s="494"/>
      <c r="FI128" s="494"/>
      <c r="FJ128" s="494"/>
      <c r="FK128" s="494"/>
      <c r="FL128" s="494"/>
      <c r="FM128" s="494"/>
      <c r="FN128" s="494"/>
      <c r="FO128" s="494"/>
      <c r="FP128" s="494"/>
      <c r="FQ128" s="494"/>
      <c r="FR128" s="494"/>
      <c r="FS128" s="494"/>
      <c r="FT128" s="494"/>
      <c r="FU128" s="494"/>
      <c r="FV128" s="494"/>
      <c r="FW128" s="494"/>
      <c r="FX128" s="494"/>
      <c r="FY128" s="494"/>
      <c r="FZ128" s="494"/>
      <c r="GA128" s="494"/>
      <c r="GB128" s="494"/>
      <c r="GC128" s="494"/>
      <c r="GD128" s="494"/>
      <c r="GE128" s="494"/>
      <c r="GF128" s="494"/>
      <c r="GG128" s="494"/>
      <c r="GH128" s="494"/>
      <c r="GI128" s="494"/>
      <c r="GJ128" s="494"/>
      <c r="GK128" s="494"/>
      <c r="GL128" s="494"/>
      <c r="GM128" s="494"/>
      <c r="GN128" s="494"/>
      <c r="GO128" s="494"/>
      <c r="GP128" s="494"/>
      <c r="GQ128" s="494"/>
      <c r="GR128" s="494"/>
      <c r="GS128" s="494"/>
      <c r="GT128" s="494"/>
      <c r="GU128" s="494"/>
      <c r="GV128" s="494"/>
      <c r="GW128" s="494"/>
      <c r="GX128" s="494"/>
      <c r="GY128" s="494"/>
      <c r="GZ128" s="494"/>
      <c r="HA128" s="494"/>
      <c r="HB128" s="494"/>
      <c r="HC128" s="494"/>
      <c r="HD128" s="494"/>
      <c r="HE128" s="494"/>
      <c r="HF128" s="494"/>
      <c r="HG128" s="494"/>
      <c r="HH128" s="494"/>
      <c r="HI128" s="494"/>
      <c r="HJ128" s="494"/>
      <c r="HK128" s="494"/>
      <c r="HL128" s="494"/>
      <c r="HM128" s="494"/>
      <c r="HN128" s="494"/>
      <c r="HO128" s="494"/>
      <c r="HP128" s="494"/>
      <c r="HQ128" s="494"/>
      <c r="HR128" s="494"/>
      <c r="HS128" s="494"/>
      <c r="HT128" s="494"/>
      <c r="HU128" s="494"/>
      <c r="HV128" s="494"/>
      <c r="HW128" s="494"/>
      <c r="HX128" s="494"/>
      <c r="HY128" s="494"/>
      <c r="HZ128" s="494"/>
      <c r="IA128" s="494"/>
      <c r="IB128" s="494"/>
      <c r="IC128" s="494"/>
      <c r="ID128" s="494"/>
      <c r="IE128" s="494"/>
      <c r="IF128" s="494"/>
      <c r="IG128" s="494"/>
      <c r="IH128" s="494"/>
      <c r="II128" s="494"/>
      <c r="IJ128" s="494"/>
      <c r="IK128" s="494"/>
      <c r="IL128" s="494"/>
      <c r="IM128" s="494"/>
      <c r="IN128" s="494"/>
      <c r="IO128" s="494"/>
      <c r="IP128" s="494"/>
      <c r="IQ128" s="494"/>
      <c r="IR128" s="494"/>
      <c r="IS128" s="494"/>
      <c r="IT128" s="494"/>
    </row>
    <row r="129" spans="1:254" s="351" customFormat="1" ht="17.25" customHeight="1">
      <c r="A129" s="512" t="s">
        <v>169</v>
      </c>
      <c r="B129" s="539">
        <f t="shared" ref="B129:C129" si="72">B128+1</f>
        <v>88</v>
      </c>
      <c r="C129" s="140">
        <f t="shared" si="72"/>
        <v>88</v>
      </c>
      <c r="D129" s="139"/>
      <c r="E129" s="115"/>
      <c r="F129" s="116"/>
      <c r="G129" s="117"/>
      <c r="H129" s="115"/>
      <c r="I129" s="116"/>
      <c r="J129" s="117"/>
      <c r="K129" s="115"/>
      <c r="L129" s="116"/>
      <c r="M129" s="117"/>
      <c r="N129" s="115"/>
      <c r="O129" s="116"/>
      <c r="P129" s="117"/>
      <c r="Q129" s="115"/>
      <c r="R129" s="116"/>
      <c r="S129" s="230"/>
      <c r="T129" s="379" t="str">
        <f t="shared" si="65"/>
        <v>M</v>
      </c>
      <c r="U129" s="334" t="str">
        <f t="shared" si="56"/>
        <v>M</v>
      </c>
      <c r="V129" s="224"/>
      <c r="W129" s="335"/>
      <c r="X129" s="438">
        <f t="shared" si="71"/>
        <v>0</v>
      </c>
      <c r="Y129" s="474"/>
      <c r="Z129" s="474"/>
      <c r="AA129" s="474"/>
      <c r="AB129" s="474"/>
      <c r="AC129" s="474"/>
      <c r="AD129" s="474"/>
      <c r="AE129" s="474"/>
      <c r="AF129" s="474"/>
      <c r="AG129" s="474"/>
      <c r="AH129" s="474"/>
      <c r="AI129" s="474"/>
      <c r="AJ129" s="474"/>
      <c r="AK129" s="474"/>
      <c r="AL129" s="474"/>
      <c r="AM129" s="474"/>
      <c r="AN129" s="474"/>
      <c r="AO129" s="474"/>
      <c r="AP129" s="474"/>
      <c r="AQ129" s="474"/>
      <c r="AR129" s="474"/>
      <c r="AS129" s="534"/>
      <c r="AT129" s="534"/>
      <c r="AU129" s="534"/>
      <c r="AV129" s="534"/>
      <c r="AW129" s="534"/>
      <c r="AX129" s="534"/>
      <c r="AY129" s="534"/>
      <c r="AZ129" s="534"/>
      <c r="BA129" s="534"/>
      <c r="BB129" s="494"/>
      <c r="BC129" s="494"/>
      <c r="BD129" s="494"/>
      <c r="BE129" s="494"/>
      <c r="BF129" s="494"/>
      <c r="BG129" s="494"/>
      <c r="BH129" s="494"/>
      <c r="BI129" s="494"/>
      <c r="BJ129" s="494"/>
      <c r="BK129" s="494"/>
      <c r="BL129" s="495"/>
      <c r="BM129" s="495"/>
      <c r="BN129" s="495"/>
      <c r="BO129" s="495"/>
      <c r="BP129" s="495"/>
      <c r="BQ129" s="495"/>
      <c r="BR129" s="495"/>
      <c r="BS129" s="494"/>
      <c r="BT129" s="494"/>
      <c r="BU129" s="494"/>
      <c r="BV129" s="494"/>
      <c r="BW129" s="494"/>
      <c r="BX129" s="494"/>
      <c r="BY129" s="494"/>
      <c r="BZ129" s="494"/>
      <c r="CA129" s="487" t="str">
        <f t="shared" si="66"/>
        <v>M</v>
      </c>
      <c r="CB129" s="487" t="str">
        <f t="shared" si="67"/>
        <v>M</v>
      </c>
      <c r="CC129" s="487" t="str">
        <f t="shared" si="60"/>
        <v>M</v>
      </c>
      <c r="CD129" s="487" t="str">
        <f t="shared" si="61"/>
        <v>M</v>
      </c>
      <c r="CE129" s="487" t="str">
        <f t="shared" si="62"/>
        <v>M</v>
      </c>
      <c r="CF129" s="487">
        <f t="shared" si="68"/>
        <v>0</v>
      </c>
      <c r="CG129" s="446"/>
      <c r="CH129" s="446"/>
      <c r="CI129" s="448"/>
      <c r="CJ129" s="494"/>
      <c r="CK129" s="494"/>
      <c r="CL129" s="494"/>
      <c r="CM129" s="494"/>
      <c r="CN129" s="494"/>
      <c r="CO129" s="494"/>
      <c r="CP129" s="494"/>
      <c r="CQ129" s="494"/>
      <c r="CR129" s="494"/>
      <c r="CS129" s="494"/>
      <c r="CT129" s="494"/>
      <c r="CU129" s="494"/>
      <c r="CV129" s="494"/>
      <c r="CW129" s="494"/>
      <c r="CX129" s="494"/>
      <c r="CY129" s="494"/>
      <c r="CZ129" s="494"/>
      <c r="DA129" s="494"/>
      <c r="DB129" s="494"/>
      <c r="DC129" s="494"/>
      <c r="DD129" s="494"/>
      <c r="DE129" s="494"/>
      <c r="DF129" s="494"/>
      <c r="DG129" s="494"/>
      <c r="DH129" s="494"/>
      <c r="DI129" s="494"/>
      <c r="DJ129" s="494"/>
      <c r="DK129" s="494"/>
      <c r="DL129" s="494"/>
      <c r="DM129" s="494"/>
      <c r="DN129" s="494"/>
      <c r="DO129" s="494"/>
      <c r="DP129" s="494"/>
      <c r="DQ129" s="494"/>
      <c r="DR129" s="494"/>
      <c r="DS129" s="494"/>
      <c r="DT129" s="494"/>
      <c r="DU129" s="494"/>
      <c r="DV129" s="494"/>
      <c r="DW129" s="494"/>
      <c r="DX129" s="494"/>
      <c r="DY129" s="494"/>
      <c r="DZ129" s="494"/>
      <c r="EA129" s="494"/>
      <c r="EB129" s="494"/>
      <c r="EC129" s="494"/>
      <c r="ED129" s="494"/>
      <c r="EE129" s="494"/>
      <c r="EF129" s="494"/>
      <c r="EG129" s="494"/>
      <c r="EH129" s="494"/>
      <c r="EI129" s="494"/>
      <c r="EJ129" s="494"/>
      <c r="EK129" s="494"/>
      <c r="EL129" s="494"/>
      <c r="EM129" s="494"/>
      <c r="EN129" s="494"/>
      <c r="EO129" s="494"/>
      <c r="EP129" s="494"/>
      <c r="EQ129" s="494"/>
      <c r="ER129" s="494"/>
      <c r="ES129" s="494"/>
      <c r="ET129" s="494"/>
      <c r="EU129" s="494"/>
      <c r="EV129" s="494"/>
      <c r="EW129" s="494"/>
      <c r="EX129" s="494"/>
      <c r="EY129" s="494"/>
      <c r="EZ129" s="494"/>
      <c r="FA129" s="494"/>
      <c r="FB129" s="494"/>
      <c r="FC129" s="494"/>
      <c r="FD129" s="494"/>
      <c r="FE129" s="494"/>
      <c r="FF129" s="494"/>
      <c r="FG129" s="494"/>
      <c r="FH129" s="494"/>
      <c r="FI129" s="494"/>
      <c r="FJ129" s="494"/>
      <c r="FK129" s="494"/>
      <c r="FL129" s="494"/>
      <c r="FM129" s="494"/>
      <c r="FN129" s="494"/>
      <c r="FO129" s="494"/>
      <c r="FP129" s="494"/>
      <c r="FQ129" s="494"/>
      <c r="FR129" s="494"/>
      <c r="FS129" s="494"/>
      <c r="FT129" s="494"/>
      <c r="FU129" s="494"/>
      <c r="FV129" s="494"/>
      <c r="FW129" s="494"/>
      <c r="FX129" s="494"/>
      <c r="FY129" s="494"/>
      <c r="FZ129" s="494"/>
      <c r="GA129" s="494"/>
      <c r="GB129" s="494"/>
      <c r="GC129" s="494"/>
      <c r="GD129" s="494"/>
      <c r="GE129" s="494"/>
      <c r="GF129" s="494"/>
      <c r="GG129" s="494"/>
      <c r="GH129" s="494"/>
      <c r="GI129" s="494"/>
      <c r="GJ129" s="494"/>
      <c r="GK129" s="494"/>
      <c r="GL129" s="494"/>
      <c r="GM129" s="494"/>
      <c r="GN129" s="494"/>
      <c r="GO129" s="494"/>
      <c r="GP129" s="494"/>
      <c r="GQ129" s="494"/>
      <c r="GR129" s="494"/>
      <c r="GS129" s="494"/>
      <c r="GT129" s="494"/>
      <c r="GU129" s="494"/>
      <c r="GV129" s="494"/>
      <c r="GW129" s="494"/>
      <c r="GX129" s="494"/>
      <c r="GY129" s="494"/>
      <c r="GZ129" s="494"/>
      <c r="HA129" s="494"/>
      <c r="HB129" s="494"/>
      <c r="HC129" s="494"/>
      <c r="HD129" s="494"/>
      <c r="HE129" s="494"/>
      <c r="HF129" s="494"/>
      <c r="HG129" s="494"/>
      <c r="HH129" s="494"/>
      <c r="HI129" s="494"/>
      <c r="HJ129" s="494"/>
      <c r="HK129" s="494"/>
      <c r="HL129" s="494"/>
      <c r="HM129" s="494"/>
      <c r="HN129" s="494"/>
      <c r="HO129" s="494"/>
      <c r="HP129" s="494"/>
      <c r="HQ129" s="494"/>
      <c r="HR129" s="494"/>
      <c r="HS129" s="494"/>
      <c r="HT129" s="494"/>
      <c r="HU129" s="494"/>
      <c r="HV129" s="494"/>
      <c r="HW129" s="494"/>
      <c r="HX129" s="494"/>
      <c r="HY129" s="494"/>
      <c r="HZ129" s="494"/>
      <c r="IA129" s="494"/>
      <c r="IB129" s="494"/>
      <c r="IC129" s="494"/>
      <c r="ID129" s="494"/>
      <c r="IE129" s="494"/>
      <c r="IF129" s="494"/>
      <c r="IG129" s="494"/>
      <c r="IH129" s="494"/>
      <c r="II129" s="494"/>
      <c r="IJ129" s="494"/>
      <c r="IK129" s="494"/>
      <c r="IL129" s="494"/>
      <c r="IM129" s="494"/>
      <c r="IN129" s="494"/>
      <c r="IO129" s="494"/>
      <c r="IP129" s="494"/>
      <c r="IQ129" s="494"/>
      <c r="IR129" s="494"/>
      <c r="IS129" s="494"/>
      <c r="IT129" s="494"/>
    </row>
    <row r="130" spans="1:254" s="351" customFormat="1" ht="17.25" customHeight="1">
      <c r="A130" s="512" t="s">
        <v>170</v>
      </c>
      <c r="B130" s="539">
        <f t="shared" ref="B130:C130" si="73">B129+1</f>
        <v>89</v>
      </c>
      <c r="C130" s="140">
        <f t="shared" si="73"/>
        <v>89</v>
      </c>
      <c r="D130" s="139"/>
      <c r="E130" s="115"/>
      <c r="F130" s="116"/>
      <c r="G130" s="117"/>
      <c r="H130" s="115"/>
      <c r="I130" s="116"/>
      <c r="J130" s="117"/>
      <c r="K130" s="115"/>
      <c r="L130" s="116"/>
      <c r="M130" s="117"/>
      <c r="N130" s="115"/>
      <c r="O130" s="116"/>
      <c r="P130" s="117"/>
      <c r="Q130" s="115"/>
      <c r="R130" s="116"/>
      <c r="S130" s="230"/>
      <c r="T130" s="379" t="str">
        <f t="shared" si="65"/>
        <v>M</v>
      </c>
      <c r="U130" s="334" t="str">
        <f t="shared" si="56"/>
        <v>M</v>
      </c>
      <c r="V130" s="224"/>
      <c r="W130" s="335"/>
      <c r="X130" s="438">
        <f t="shared" si="71"/>
        <v>0</v>
      </c>
      <c r="Y130" s="474"/>
      <c r="Z130" s="474"/>
      <c r="AA130" s="474"/>
      <c r="AB130" s="474"/>
      <c r="AC130" s="474"/>
      <c r="AD130" s="474"/>
      <c r="AE130" s="474"/>
      <c r="AF130" s="474"/>
      <c r="AG130" s="474"/>
      <c r="AH130" s="474"/>
      <c r="AI130" s="474"/>
      <c r="AJ130" s="474"/>
      <c r="AK130" s="474"/>
      <c r="AL130" s="474"/>
      <c r="AM130" s="474"/>
      <c r="AN130" s="474"/>
      <c r="AO130" s="474"/>
      <c r="AP130" s="474"/>
      <c r="AQ130" s="474"/>
      <c r="AR130" s="474"/>
      <c r="AS130" s="534"/>
      <c r="AT130" s="534"/>
      <c r="AU130" s="534"/>
      <c r="AV130" s="534"/>
      <c r="AW130" s="534"/>
      <c r="AX130" s="534"/>
      <c r="AY130" s="534"/>
      <c r="AZ130" s="534"/>
      <c r="BA130" s="534"/>
      <c r="BB130" s="494"/>
      <c r="BC130" s="494"/>
      <c r="BD130" s="494"/>
      <c r="BE130" s="494"/>
      <c r="BF130" s="494"/>
      <c r="BG130" s="494"/>
      <c r="BH130" s="494"/>
      <c r="BI130" s="494"/>
      <c r="BJ130" s="494"/>
      <c r="BK130" s="494"/>
      <c r="BL130" s="495"/>
      <c r="BM130" s="495"/>
      <c r="BN130" s="495"/>
      <c r="BO130" s="495"/>
      <c r="BP130" s="495"/>
      <c r="BQ130" s="495"/>
      <c r="BR130" s="495"/>
      <c r="BS130" s="494"/>
      <c r="BT130" s="494"/>
      <c r="BU130" s="494"/>
      <c r="BV130" s="494"/>
      <c r="BW130" s="494"/>
      <c r="BX130" s="494"/>
      <c r="BY130" s="494"/>
      <c r="BZ130" s="494"/>
      <c r="CA130" s="487" t="str">
        <f t="shared" si="66"/>
        <v>M</v>
      </c>
      <c r="CB130" s="487" t="str">
        <f t="shared" si="67"/>
        <v>M</v>
      </c>
      <c r="CC130" s="487" t="str">
        <f t="shared" si="60"/>
        <v>M</v>
      </c>
      <c r="CD130" s="487" t="str">
        <f t="shared" si="61"/>
        <v>M</v>
      </c>
      <c r="CE130" s="487" t="str">
        <f t="shared" si="62"/>
        <v>M</v>
      </c>
      <c r="CF130" s="487">
        <f t="shared" si="68"/>
        <v>0</v>
      </c>
      <c r="CG130" s="446"/>
      <c r="CH130" s="446"/>
      <c r="CI130" s="448"/>
      <c r="CJ130" s="494"/>
      <c r="CK130" s="494"/>
      <c r="CL130" s="494"/>
      <c r="CM130" s="494"/>
      <c r="CN130" s="494"/>
      <c r="CO130" s="494"/>
      <c r="CP130" s="494"/>
      <c r="CQ130" s="494"/>
      <c r="CR130" s="494"/>
      <c r="CS130" s="494"/>
      <c r="CT130" s="494"/>
      <c r="CU130" s="494"/>
      <c r="CV130" s="494"/>
      <c r="CW130" s="494"/>
      <c r="CX130" s="494"/>
      <c r="CY130" s="494"/>
      <c r="CZ130" s="494"/>
      <c r="DA130" s="494"/>
      <c r="DB130" s="494"/>
      <c r="DC130" s="494"/>
      <c r="DD130" s="494"/>
      <c r="DE130" s="494"/>
      <c r="DF130" s="494"/>
      <c r="DG130" s="494"/>
      <c r="DH130" s="494"/>
      <c r="DI130" s="494"/>
      <c r="DJ130" s="494"/>
      <c r="DK130" s="494"/>
      <c r="DL130" s="494"/>
      <c r="DM130" s="494"/>
      <c r="DN130" s="494"/>
      <c r="DO130" s="494"/>
      <c r="DP130" s="494"/>
      <c r="DQ130" s="494"/>
      <c r="DR130" s="494"/>
      <c r="DS130" s="494"/>
      <c r="DT130" s="494"/>
      <c r="DU130" s="494"/>
      <c r="DV130" s="494"/>
      <c r="DW130" s="494"/>
      <c r="DX130" s="494"/>
      <c r="DY130" s="494"/>
      <c r="DZ130" s="494"/>
      <c r="EA130" s="494"/>
      <c r="EB130" s="494"/>
      <c r="EC130" s="494"/>
      <c r="ED130" s="494"/>
      <c r="EE130" s="494"/>
      <c r="EF130" s="494"/>
      <c r="EG130" s="494"/>
      <c r="EH130" s="494"/>
      <c r="EI130" s="494"/>
      <c r="EJ130" s="494"/>
      <c r="EK130" s="494"/>
      <c r="EL130" s="494"/>
      <c r="EM130" s="494"/>
      <c r="EN130" s="494"/>
      <c r="EO130" s="494"/>
      <c r="EP130" s="494"/>
      <c r="EQ130" s="494"/>
      <c r="ER130" s="494"/>
      <c r="ES130" s="494"/>
      <c r="ET130" s="494"/>
      <c r="EU130" s="494"/>
      <c r="EV130" s="494"/>
      <c r="EW130" s="494"/>
      <c r="EX130" s="494"/>
      <c r="EY130" s="494"/>
      <c r="EZ130" s="494"/>
      <c r="FA130" s="494"/>
      <c r="FB130" s="494"/>
      <c r="FC130" s="494"/>
      <c r="FD130" s="494"/>
      <c r="FE130" s="494"/>
      <c r="FF130" s="494"/>
      <c r="FG130" s="494"/>
      <c r="FH130" s="494"/>
      <c r="FI130" s="494"/>
      <c r="FJ130" s="494"/>
      <c r="FK130" s="494"/>
      <c r="FL130" s="494"/>
      <c r="FM130" s="494"/>
      <c r="FN130" s="494"/>
      <c r="FO130" s="494"/>
      <c r="FP130" s="494"/>
      <c r="FQ130" s="494"/>
      <c r="FR130" s="494"/>
      <c r="FS130" s="494"/>
      <c r="FT130" s="494"/>
      <c r="FU130" s="494"/>
      <c r="FV130" s="494"/>
      <c r="FW130" s="494"/>
      <c r="FX130" s="494"/>
      <c r="FY130" s="494"/>
      <c r="FZ130" s="494"/>
      <c r="GA130" s="494"/>
      <c r="GB130" s="494"/>
      <c r="GC130" s="494"/>
      <c r="GD130" s="494"/>
      <c r="GE130" s="494"/>
      <c r="GF130" s="494"/>
      <c r="GG130" s="494"/>
      <c r="GH130" s="494"/>
      <c r="GI130" s="494"/>
      <c r="GJ130" s="494"/>
      <c r="GK130" s="494"/>
      <c r="GL130" s="494"/>
      <c r="GM130" s="494"/>
      <c r="GN130" s="494"/>
      <c r="GO130" s="494"/>
      <c r="GP130" s="494"/>
      <c r="GQ130" s="494"/>
      <c r="GR130" s="494"/>
      <c r="GS130" s="494"/>
      <c r="GT130" s="494"/>
      <c r="GU130" s="494"/>
      <c r="GV130" s="494"/>
      <c r="GW130" s="494"/>
      <c r="GX130" s="494"/>
      <c r="GY130" s="494"/>
      <c r="GZ130" s="494"/>
      <c r="HA130" s="494"/>
      <c r="HB130" s="494"/>
      <c r="HC130" s="494"/>
      <c r="HD130" s="494"/>
      <c r="HE130" s="494"/>
      <c r="HF130" s="494"/>
      <c r="HG130" s="494"/>
      <c r="HH130" s="494"/>
      <c r="HI130" s="494"/>
      <c r="HJ130" s="494"/>
      <c r="HK130" s="494"/>
      <c r="HL130" s="494"/>
      <c r="HM130" s="494"/>
      <c r="HN130" s="494"/>
      <c r="HO130" s="494"/>
      <c r="HP130" s="494"/>
      <c r="HQ130" s="494"/>
      <c r="HR130" s="494"/>
      <c r="HS130" s="494"/>
      <c r="HT130" s="494"/>
      <c r="HU130" s="494"/>
      <c r="HV130" s="494"/>
      <c r="HW130" s="494"/>
      <c r="HX130" s="494"/>
      <c r="HY130" s="494"/>
      <c r="HZ130" s="494"/>
      <c r="IA130" s="494"/>
      <c r="IB130" s="494"/>
      <c r="IC130" s="494"/>
      <c r="ID130" s="494"/>
      <c r="IE130" s="494"/>
      <c r="IF130" s="494"/>
      <c r="IG130" s="494"/>
      <c r="IH130" s="494"/>
      <c r="II130" s="494"/>
      <c r="IJ130" s="494"/>
      <c r="IK130" s="494"/>
      <c r="IL130" s="494"/>
      <c r="IM130" s="494"/>
      <c r="IN130" s="494"/>
      <c r="IO130" s="494"/>
      <c r="IP130" s="494"/>
      <c r="IQ130" s="494"/>
      <c r="IR130" s="494"/>
      <c r="IS130" s="494"/>
      <c r="IT130" s="494"/>
    </row>
    <row r="131" spans="1:254" s="351" customFormat="1" ht="17.25" customHeight="1">
      <c r="A131" s="512" t="s">
        <v>171</v>
      </c>
      <c r="B131" s="539">
        <f t="shared" ref="B131:C131" si="74">B130+1</f>
        <v>90</v>
      </c>
      <c r="C131" s="140">
        <f t="shared" si="74"/>
        <v>90</v>
      </c>
      <c r="D131" s="139"/>
      <c r="E131" s="115"/>
      <c r="F131" s="116"/>
      <c r="G131" s="117"/>
      <c r="H131" s="115"/>
      <c r="I131" s="116"/>
      <c r="J131" s="117"/>
      <c r="K131" s="115"/>
      <c r="L131" s="116"/>
      <c r="M131" s="117"/>
      <c r="N131" s="115"/>
      <c r="O131" s="116"/>
      <c r="P131" s="117"/>
      <c r="Q131" s="115"/>
      <c r="R131" s="116"/>
      <c r="S131" s="230"/>
      <c r="T131" s="379" t="str">
        <f t="shared" si="65"/>
        <v>M</v>
      </c>
      <c r="U131" s="334" t="str">
        <f t="shared" si="56"/>
        <v>M</v>
      </c>
      <c r="V131" s="224"/>
      <c r="W131" s="335"/>
      <c r="X131" s="438">
        <f t="shared" si="71"/>
        <v>0</v>
      </c>
      <c r="Y131" s="474"/>
      <c r="Z131" s="474"/>
      <c r="AA131" s="474"/>
      <c r="AB131" s="474"/>
      <c r="AC131" s="474"/>
      <c r="AD131" s="474"/>
      <c r="AE131" s="474"/>
      <c r="AF131" s="474"/>
      <c r="AG131" s="474"/>
      <c r="AH131" s="474"/>
      <c r="AI131" s="474"/>
      <c r="AJ131" s="474"/>
      <c r="AK131" s="474"/>
      <c r="AL131" s="474"/>
      <c r="AM131" s="474"/>
      <c r="AN131" s="474"/>
      <c r="AO131" s="474"/>
      <c r="AP131" s="474"/>
      <c r="AQ131" s="474"/>
      <c r="AR131" s="474"/>
      <c r="AS131" s="534"/>
      <c r="AT131" s="534"/>
      <c r="AU131" s="534"/>
      <c r="AV131" s="534"/>
      <c r="AW131" s="534"/>
      <c r="AX131" s="534"/>
      <c r="AY131" s="534"/>
      <c r="AZ131" s="534"/>
      <c r="BA131" s="534"/>
      <c r="BB131" s="494"/>
      <c r="BC131" s="494"/>
      <c r="BD131" s="494"/>
      <c r="BE131" s="494"/>
      <c r="BF131" s="494"/>
      <c r="BG131" s="494"/>
      <c r="BH131" s="494"/>
      <c r="BI131" s="494"/>
      <c r="BJ131" s="494"/>
      <c r="BK131" s="494"/>
      <c r="BL131" s="495"/>
      <c r="BM131" s="495"/>
      <c r="BN131" s="495"/>
      <c r="BO131" s="495"/>
      <c r="BP131" s="495"/>
      <c r="BQ131" s="495"/>
      <c r="BR131" s="495"/>
      <c r="BS131" s="494"/>
      <c r="BT131" s="494"/>
      <c r="BU131" s="494"/>
      <c r="BV131" s="494"/>
      <c r="BW131" s="494"/>
      <c r="BX131" s="494"/>
      <c r="BY131" s="494"/>
      <c r="BZ131" s="494"/>
      <c r="CA131" s="487" t="str">
        <f t="shared" si="66"/>
        <v>M</v>
      </c>
      <c r="CB131" s="487" t="str">
        <f t="shared" si="67"/>
        <v>M</v>
      </c>
      <c r="CC131" s="487" t="str">
        <f t="shared" si="60"/>
        <v>M</v>
      </c>
      <c r="CD131" s="487" t="str">
        <f t="shared" si="61"/>
        <v>M</v>
      </c>
      <c r="CE131" s="487" t="str">
        <f t="shared" si="62"/>
        <v>M</v>
      </c>
      <c r="CF131" s="487">
        <f t="shared" si="68"/>
        <v>0</v>
      </c>
      <c r="CG131" s="446"/>
      <c r="CH131" s="446"/>
      <c r="CI131" s="448"/>
      <c r="CJ131" s="494"/>
      <c r="CK131" s="494"/>
      <c r="CL131" s="494"/>
      <c r="CM131" s="494"/>
      <c r="CN131" s="494"/>
      <c r="CO131" s="494"/>
      <c r="CP131" s="494"/>
      <c r="CQ131" s="494"/>
      <c r="CR131" s="494"/>
      <c r="CS131" s="494"/>
      <c r="CT131" s="494"/>
      <c r="CU131" s="494"/>
      <c r="CV131" s="494"/>
      <c r="CW131" s="494"/>
      <c r="CX131" s="494"/>
      <c r="CY131" s="494"/>
      <c r="CZ131" s="494"/>
      <c r="DA131" s="494"/>
      <c r="DB131" s="494"/>
      <c r="DC131" s="494"/>
      <c r="DD131" s="494"/>
      <c r="DE131" s="494"/>
      <c r="DF131" s="494"/>
      <c r="DG131" s="494"/>
      <c r="DH131" s="494"/>
      <c r="DI131" s="494"/>
      <c r="DJ131" s="494"/>
      <c r="DK131" s="494"/>
      <c r="DL131" s="494"/>
      <c r="DM131" s="494"/>
      <c r="DN131" s="494"/>
      <c r="DO131" s="494"/>
      <c r="DP131" s="494"/>
      <c r="DQ131" s="494"/>
      <c r="DR131" s="494"/>
      <c r="DS131" s="494"/>
      <c r="DT131" s="494"/>
      <c r="DU131" s="494"/>
      <c r="DV131" s="494"/>
      <c r="DW131" s="494"/>
      <c r="DX131" s="494"/>
      <c r="DY131" s="494"/>
      <c r="DZ131" s="494"/>
      <c r="EA131" s="494"/>
      <c r="EB131" s="494"/>
      <c r="EC131" s="494"/>
      <c r="ED131" s="494"/>
      <c r="EE131" s="494"/>
      <c r="EF131" s="494"/>
      <c r="EG131" s="494"/>
      <c r="EH131" s="494"/>
      <c r="EI131" s="494"/>
      <c r="EJ131" s="494"/>
      <c r="EK131" s="494"/>
      <c r="EL131" s="494"/>
      <c r="EM131" s="494"/>
      <c r="EN131" s="494"/>
      <c r="EO131" s="494"/>
      <c r="EP131" s="494"/>
      <c r="EQ131" s="494"/>
      <c r="ER131" s="494"/>
      <c r="ES131" s="494"/>
      <c r="ET131" s="494"/>
      <c r="EU131" s="494"/>
      <c r="EV131" s="494"/>
      <c r="EW131" s="494"/>
      <c r="EX131" s="494"/>
      <c r="EY131" s="494"/>
      <c r="EZ131" s="494"/>
      <c r="FA131" s="494"/>
      <c r="FB131" s="494"/>
      <c r="FC131" s="494"/>
      <c r="FD131" s="494"/>
      <c r="FE131" s="494"/>
      <c r="FF131" s="494"/>
      <c r="FG131" s="494"/>
      <c r="FH131" s="494"/>
      <c r="FI131" s="494"/>
      <c r="FJ131" s="494"/>
      <c r="FK131" s="494"/>
      <c r="FL131" s="494"/>
      <c r="FM131" s="494"/>
      <c r="FN131" s="494"/>
      <c r="FO131" s="494"/>
      <c r="FP131" s="494"/>
      <c r="FQ131" s="494"/>
      <c r="FR131" s="494"/>
      <c r="FS131" s="494"/>
      <c r="FT131" s="494"/>
      <c r="FU131" s="494"/>
      <c r="FV131" s="494"/>
      <c r="FW131" s="494"/>
      <c r="FX131" s="494"/>
      <c r="FY131" s="494"/>
      <c r="FZ131" s="494"/>
      <c r="GA131" s="494"/>
      <c r="GB131" s="494"/>
      <c r="GC131" s="494"/>
      <c r="GD131" s="494"/>
      <c r="GE131" s="494"/>
      <c r="GF131" s="494"/>
      <c r="GG131" s="494"/>
      <c r="GH131" s="494"/>
      <c r="GI131" s="494"/>
      <c r="GJ131" s="494"/>
      <c r="GK131" s="494"/>
      <c r="GL131" s="494"/>
      <c r="GM131" s="494"/>
      <c r="GN131" s="494"/>
      <c r="GO131" s="494"/>
      <c r="GP131" s="494"/>
      <c r="GQ131" s="494"/>
      <c r="GR131" s="494"/>
      <c r="GS131" s="494"/>
      <c r="GT131" s="494"/>
      <c r="GU131" s="494"/>
      <c r="GV131" s="494"/>
      <c r="GW131" s="494"/>
      <c r="GX131" s="494"/>
      <c r="GY131" s="494"/>
      <c r="GZ131" s="494"/>
      <c r="HA131" s="494"/>
      <c r="HB131" s="494"/>
      <c r="HC131" s="494"/>
      <c r="HD131" s="494"/>
      <c r="HE131" s="494"/>
      <c r="HF131" s="494"/>
      <c r="HG131" s="494"/>
      <c r="HH131" s="494"/>
      <c r="HI131" s="494"/>
      <c r="HJ131" s="494"/>
      <c r="HK131" s="494"/>
      <c r="HL131" s="494"/>
      <c r="HM131" s="494"/>
      <c r="HN131" s="494"/>
      <c r="HO131" s="494"/>
      <c r="HP131" s="494"/>
      <c r="HQ131" s="494"/>
      <c r="HR131" s="494"/>
      <c r="HS131" s="494"/>
      <c r="HT131" s="494"/>
      <c r="HU131" s="494"/>
      <c r="HV131" s="494"/>
      <c r="HW131" s="494"/>
      <c r="HX131" s="494"/>
      <c r="HY131" s="494"/>
      <c r="HZ131" s="494"/>
      <c r="IA131" s="494"/>
      <c r="IB131" s="494"/>
      <c r="IC131" s="494"/>
      <c r="ID131" s="494"/>
      <c r="IE131" s="494"/>
      <c r="IF131" s="494"/>
      <c r="IG131" s="494"/>
      <c r="IH131" s="494"/>
      <c r="II131" s="494"/>
      <c r="IJ131" s="494"/>
      <c r="IK131" s="494"/>
      <c r="IL131" s="494"/>
      <c r="IM131" s="494"/>
      <c r="IN131" s="494"/>
      <c r="IO131" s="494"/>
      <c r="IP131" s="494"/>
      <c r="IQ131" s="494"/>
      <c r="IR131" s="494"/>
      <c r="IS131" s="494"/>
      <c r="IT131" s="494"/>
    </row>
    <row r="132" spans="1:254" s="351" customFormat="1" ht="17.25" customHeight="1">
      <c r="A132" s="512" t="s">
        <v>172</v>
      </c>
      <c r="B132" s="539">
        <f t="shared" ref="B132:C132" si="75">B131+1</f>
        <v>91</v>
      </c>
      <c r="C132" s="140">
        <f t="shared" si="75"/>
        <v>91</v>
      </c>
      <c r="D132" s="139"/>
      <c r="E132" s="115"/>
      <c r="F132" s="116"/>
      <c r="G132" s="117"/>
      <c r="H132" s="115"/>
      <c r="I132" s="116"/>
      <c r="J132" s="117"/>
      <c r="K132" s="115"/>
      <c r="L132" s="116"/>
      <c r="M132" s="117"/>
      <c r="N132" s="115"/>
      <c r="O132" s="116"/>
      <c r="P132" s="117"/>
      <c r="Q132" s="115"/>
      <c r="R132" s="116"/>
      <c r="S132" s="230"/>
      <c r="T132" s="379" t="str">
        <f t="shared" si="65"/>
        <v>M</v>
      </c>
      <c r="U132" s="334" t="str">
        <f t="shared" si="56"/>
        <v>M</v>
      </c>
      <c r="V132" s="224"/>
      <c r="W132" s="335"/>
      <c r="X132" s="438">
        <f t="shared" si="71"/>
        <v>0</v>
      </c>
      <c r="Y132" s="474"/>
      <c r="Z132" s="474"/>
      <c r="AA132" s="474"/>
      <c r="AB132" s="474"/>
      <c r="AC132" s="474"/>
      <c r="AD132" s="474"/>
      <c r="AE132" s="474"/>
      <c r="AF132" s="474"/>
      <c r="AG132" s="474"/>
      <c r="AH132" s="474"/>
      <c r="AI132" s="474"/>
      <c r="AJ132" s="474"/>
      <c r="AK132" s="474"/>
      <c r="AL132" s="474"/>
      <c r="AM132" s="474"/>
      <c r="AN132" s="474"/>
      <c r="AO132" s="474"/>
      <c r="AP132" s="474"/>
      <c r="AQ132" s="474"/>
      <c r="AR132" s="474"/>
      <c r="AS132" s="534"/>
      <c r="AT132" s="534"/>
      <c r="AU132" s="534"/>
      <c r="AV132" s="534"/>
      <c r="AW132" s="534"/>
      <c r="AX132" s="534"/>
      <c r="AY132" s="534"/>
      <c r="AZ132" s="534"/>
      <c r="BA132" s="534"/>
      <c r="BB132" s="494"/>
      <c r="BC132" s="494"/>
      <c r="BD132" s="494"/>
      <c r="BE132" s="494"/>
      <c r="BF132" s="494"/>
      <c r="BG132" s="494"/>
      <c r="BH132" s="494"/>
      <c r="BI132" s="494"/>
      <c r="BJ132" s="494"/>
      <c r="BK132" s="494"/>
      <c r="BL132" s="495"/>
      <c r="BM132" s="495"/>
      <c r="BN132" s="495"/>
      <c r="BO132" s="495"/>
      <c r="BP132" s="495"/>
      <c r="BQ132" s="495"/>
      <c r="BR132" s="495"/>
      <c r="BS132" s="494"/>
      <c r="BT132" s="494"/>
      <c r="BU132" s="494"/>
      <c r="BV132" s="494"/>
      <c r="BW132" s="494"/>
      <c r="BX132" s="494"/>
      <c r="BY132" s="494"/>
      <c r="BZ132" s="494"/>
      <c r="CA132" s="487" t="str">
        <f t="shared" si="66"/>
        <v>M</v>
      </c>
      <c r="CB132" s="487" t="str">
        <f t="shared" si="67"/>
        <v>M</v>
      </c>
      <c r="CC132" s="487" t="str">
        <f t="shared" si="60"/>
        <v>M</v>
      </c>
      <c r="CD132" s="487" t="str">
        <f t="shared" si="61"/>
        <v>M</v>
      </c>
      <c r="CE132" s="487" t="str">
        <f t="shared" si="62"/>
        <v>M</v>
      </c>
      <c r="CF132" s="487">
        <f t="shared" si="68"/>
        <v>0</v>
      </c>
      <c r="CG132" s="446"/>
      <c r="CH132" s="446"/>
      <c r="CI132" s="448"/>
      <c r="CJ132" s="494"/>
      <c r="CK132" s="494"/>
      <c r="CL132" s="494"/>
      <c r="CM132" s="494"/>
      <c r="CN132" s="494"/>
      <c r="CO132" s="494"/>
      <c r="CP132" s="494"/>
      <c r="CQ132" s="494"/>
      <c r="CR132" s="494"/>
      <c r="CS132" s="494"/>
      <c r="CT132" s="494"/>
      <c r="CU132" s="494"/>
      <c r="CV132" s="494"/>
      <c r="CW132" s="494"/>
      <c r="CX132" s="494"/>
      <c r="CY132" s="494"/>
      <c r="CZ132" s="494"/>
      <c r="DA132" s="494"/>
      <c r="DB132" s="494"/>
      <c r="DC132" s="494"/>
      <c r="DD132" s="494"/>
      <c r="DE132" s="494"/>
      <c r="DF132" s="494"/>
      <c r="DG132" s="494"/>
      <c r="DH132" s="494"/>
      <c r="DI132" s="494"/>
      <c r="DJ132" s="494"/>
      <c r="DK132" s="494"/>
      <c r="DL132" s="494"/>
      <c r="DM132" s="494"/>
      <c r="DN132" s="494"/>
      <c r="DO132" s="494"/>
      <c r="DP132" s="494"/>
      <c r="DQ132" s="494"/>
      <c r="DR132" s="494"/>
      <c r="DS132" s="494"/>
      <c r="DT132" s="494"/>
      <c r="DU132" s="494"/>
      <c r="DV132" s="494"/>
      <c r="DW132" s="494"/>
      <c r="DX132" s="494"/>
      <c r="DY132" s="494"/>
      <c r="DZ132" s="494"/>
      <c r="EA132" s="494"/>
      <c r="EB132" s="494"/>
      <c r="EC132" s="494"/>
      <c r="ED132" s="494"/>
      <c r="EE132" s="494"/>
      <c r="EF132" s="494"/>
      <c r="EG132" s="494"/>
      <c r="EH132" s="494"/>
      <c r="EI132" s="494"/>
      <c r="EJ132" s="494"/>
      <c r="EK132" s="494"/>
      <c r="EL132" s="494"/>
      <c r="EM132" s="494"/>
      <c r="EN132" s="494"/>
      <c r="EO132" s="494"/>
      <c r="EP132" s="494"/>
      <c r="EQ132" s="494"/>
      <c r="ER132" s="494"/>
      <c r="ES132" s="494"/>
      <c r="ET132" s="494"/>
      <c r="EU132" s="494"/>
      <c r="EV132" s="494"/>
      <c r="EW132" s="494"/>
      <c r="EX132" s="494"/>
      <c r="EY132" s="494"/>
      <c r="EZ132" s="494"/>
      <c r="FA132" s="494"/>
      <c r="FB132" s="494"/>
      <c r="FC132" s="494"/>
      <c r="FD132" s="494"/>
      <c r="FE132" s="494"/>
      <c r="FF132" s="494"/>
      <c r="FG132" s="494"/>
      <c r="FH132" s="494"/>
      <c r="FI132" s="494"/>
      <c r="FJ132" s="494"/>
      <c r="FK132" s="494"/>
      <c r="FL132" s="494"/>
      <c r="FM132" s="494"/>
      <c r="FN132" s="494"/>
      <c r="FO132" s="494"/>
      <c r="FP132" s="494"/>
      <c r="FQ132" s="494"/>
      <c r="FR132" s="494"/>
      <c r="FS132" s="494"/>
      <c r="FT132" s="494"/>
      <c r="FU132" s="494"/>
      <c r="FV132" s="494"/>
      <c r="FW132" s="494"/>
      <c r="FX132" s="494"/>
      <c r="FY132" s="494"/>
      <c r="FZ132" s="494"/>
      <c r="GA132" s="494"/>
      <c r="GB132" s="494"/>
      <c r="GC132" s="494"/>
      <c r="GD132" s="494"/>
      <c r="GE132" s="494"/>
      <c r="GF132" s="494"/>
      <c r="GG132" s="494"/>
      <c r="GH132" s="494"/>
      <c r="GI132" s="494"/>
      <c r="GJ132" s="494"/>
      <c r="GK132" s="494"/>
      <c r="GL132" s="494"/>
      <c r="GM132" s="494"/>
      <c r="GN132" s="494"/>
      <c r="GO132" s="494"/>
      <c r="GP132" s="494"/>
      <c r="GQ132" s="494"/>
      <c r="GR132" s="494"/>
      <c r="GS132" s="494"/>
      <c r="GT132" s="494"/>
      <c r="GU132" s="494"/>
      <c r="GV132" s="494"/>
      <c r="GW132" s="494"/>
      <c r="GX132" s="494"/>
      <c r="GY132" s="494"/>
      <c r="GZ132" s="494"/>
      <c r="HA132" s="494"/>
      <c r="HB132" s="494"/>
      <c r="HC132" s="494"/>
      <c r="HD132" s="494"/>
      <c r="HE132" s="494"/>
      <c r="HF132" s="494"/>
      <c r="HG132" s="494"/>
      <c r="HH132" s="494"/>
      <c r="HI132" s="494"/>
      <c r="HJ132" s="494"/>
      <c r="HK132" s="494"/>
      <c r="HL132" s="494"/>
      <c r="HM132" s="494"/>
      <c r="HN132" s="494"/>
      <c r="HO132" s="494"/>
      <c r="HP132" s="494"/>
      <c r="HQ132" s="494"/>
      <c r="HR132" s="494"/>
      <c r="HS132" s="494"/>
      <c r="HT132" s="494"/>
      <c r="HU132" s="494"/>
      <c r="HV132" s="494"/>
      <c r="HW132" s="494"/>
      <c r="HX132" s="494"/>
      <c r="HY132" s="494"/>
      <c r="HZ132" s="494"/>
      <c r="IA132" s="494"/>
      <c r="IB132" s="494"/>
      <c r="IC132" s="494"/>
      <c r="ID132" s="494"/>
      <c r="IE132" s="494"/>
      <c r="IF132" s="494"/>
      <c r="IG132" s="494"/>
      <c r="IH132" s="494"/>
      <c r="II132" s="494"/>
      <c r="IJ132" s="494"/>
      <c r="IK132" s="494"/>
      <c r="IL132" s="494"/>
      <c r="IM132" s="494"/>
      <c r="IN132" s="494"/>
      <c r="IO132" s="494"/>
      <c r="IP132" s="494"/>
      <c r="IQ132" s="494"/>
      <c r="IR132" s="494"/>
      <c r="IS132" s="494"/>
      <c r="IT132" s="494"/>
    </row>
    <row r="133" spans="1:254" s="351" customFormat="1" ht="17.25" customHeight="1">
      <c r="A133" s="512" t="s">
        <v>173</v>
      </c>
      <c r="B133" s="539">
        <f t="shared" ref="B133:C133" si="76">B132+1</f>
        <v>92</v>
      </c>
      <c r="C133" s="140">
        <f t="shared" si="76"/>
        <v>92</v>
      </c>
      <c r="D133" s="139"/>
      <c r="E133" s="115"/>
      <c r="F133" s="116"/>
      <c r="G133" s="117"/>
      <c r="H133" s="115"/>
      <c r="I133" s="116"/>
      <c r="J133" s="117"/>
      <c r="K133" s="115"/>
      <c r="L133" s="116"/>
      <c r="M133" s="117"/>
      <c r="N133" s="115"/>
      <c r="O133" s="116"/>
      <c r="P133" s="117"/>
      <c r="Q133" s="115"/>
      <c r="R133" s="116"/>
      <c r="S133" s="230"/>
      <c r="T133" s="379" t="str">
        <f t="shared" si="65"/>
        <v>M</v>
      </c>
      <c r="U133" s="334" t="str">
        <f t="shared" si="56"/>
        <v>M</v>
      </c>
      <c r="V133" s="224"/>
      <c r="W133" s="335"/>
      <c r="X133" s="438">
        <f t="shared" si="71"/>
        <v>0</v>
      </c>
      <c r="Y133" s="474"/>
      <c r="Z133" s="474"/>
      <c r="AA133" s="474"/>
      <c r="AB133" s="474"/>
      <c r="AC133" s="474"/>
      <c r="AD133" s="474"/>
      <c r="AE133" s="474"/>
      <c r="AF133" s="474"/>
      <c r="AG133" s="474"/>
      <c r="AH133" s="474"/>
      <c r="AI133" s="474"/>
      <c r="AJ133" s="474"/>
      <c r="AK133" s="474"/>
      <c r="AL133" s="474"/>
      <c r="AM133" s="474"/>
      <c r="AN133" s="474"/>
      <c r="AO133" s="474"/>
      <c r="AP133" s="474"/>
      <c r="AQ133" s="474"/>
      <c r="AR133" s="474"/>
      <c r="AS133" s="534"/>
      <c r="AT133" s="534"/>
      <c r="AU133" s="534"/>
      <c r="AV133" s="534"/>
      <c r="AW133" s="534"/>
      <c r="AX133" s="534"/>
      <c r="AY133" s="534"/>
      <c r="AZ133" s="534"/>
      <c r="BA133" s="534"/>
      <c r="BB133" s="494"/>
      <c r="BC133" s="494"/>
      <c r="BD133" s="494"/>
      <c r="BE133" s="494"/>
      <c r="BF133" s="494"/>
      <c r="BG133" s="494"/>
      <c r="BH133" s="494"/>
      <c r="BI133" s="494"/>
      <c r="BJ133" s="494"/>
      <c r="BK133" s="494"/>
      <c r="BL133" s="495"/>
      <c r="BM133" s="495"/>
      <c r="BN133" s="495"/>
      <c r="BO133" s="495"/>
      <c r="BP133" s="495"/>
      <c r="BQ133" s="495"/>
      <c r="BR133" s="495"/>
      <c r="BS133" s="494"/>
      <c r="BT133" s="494"/>
      <c r="BU133" s="494"/>
      <c r="BV133" s="494"/>
      <c r="BW133" s="494"/>
      <c r="BX133" s="494"/>
      <c r="BY133" s="494"/>
      <c r="BZ133" s="494"/>
      <c r="CA133" s="487" t="str">
        <f t="shared" si="66"/>
        <v>M</v>
      </c>
      <c r="CB133" s="487" t="str">
        <f t="shared" si="67"/>
        <v>M</v>
      </c>
      <c r="CC133" s="487" t="str">
        <f t="shared" si="60"/>
        <v>M</v>
      </c>
      <c r="CD133" s="487" t="str">
        <f t="shared" si="61"/>
        <v>M</v>
      </c>
      <c r="CE133" s="487" t="str">
        <f t="shared" si="62"/>
        <v>M</v>
      </c>
      <c r="CF133" s="487">
        <f t="shared" si="68"/>
        <v>0</v>
      </c>
      <c r="CG133" s="446"/>
      <c r="CH133" s="446"/>
      <c r="CI133" s="448"/>
      <c r="CJ133" s="494"/>
      <c r="CK133" s="494"/>
      <c r="CL133" s="494"/>
      <c r="CM133" s="494"/>
      <c r="CN133" s="494"/>
      <c r="CO133" s="494"/>
      <c r="CP133" s="494"/>
      <c r="CQ133" s="494"/>
      <c r="CR133" s="494"/>
      <c r="CS133" s="494"/>
      <c r="CT133" s="494"/>
      <c r="CU133" s="494"/>
      <c r="CV133" s="494"/>
      <c r="CW133" s="494"/>
      <c r="CX133" s="494"/>
      <c r="CY133" s="494"/>
      <c r="CZ133" s="494"/>
      <c r="DA133" s="494"/>
      <c r="DB133" s="494"/>
      <c r="DC133" s="494"/>
      <c r="DD133" s="494"/>
      <c r="DE133" s="494"/>
      <c r="DF133" s="494"/>
      <c r="DG133" s="494"/>
      <c r="DH133" s="494"/>
      <c r="DI133" s="494"/>
      <c r="DJ133" s="494"/>
      <c r="DK133" s="494"/>
      <c r="DL133" s="494"/>
      <c r="DM133" s="494"/>
      <c r="DN133" s="494"/>
      <c r="DO133" s="494"/>
      <c r="DP133" s="494"/>
      <c r="DQ133" s="494"/>
      <c r="DR133" s="494"/>
      <c r="DS133" s="494"/>
      <c r="DT133" s="494"/>
      <c r="DU133" s="494"/>
      <c r="DV133" s="494"/>
      <c r="DW133" s="494"/>
      <c r="DX133" s="494"/>
      <c r="DY133" s="494"/>
      <c r="DZ133" s="494"/>
      <c r="EA133" s="494"/>
      <c r="EB133" s="494"/>
      <c r="EC133" s="494"/>
      <c r="ED133" s="494"/>
      <c r="EE133" s="494"/>
      <c r="EF133" s="494"/>
      <c r="EG133" s="494"/>
      <c r="EH133" s="494"/>
      <c r="EI133" s="494"/>
      <c r="EJ133" s="494"/>
      <c r="EK133" s="494"/>
      <c r="EL133" s="494"/>
      <c r="EM133" s="494"/>
      <c r="EN133" s="494"/>
      <c r="EO133" s="494"/>
      <c r="EP133" s="494"/>
      <c r="EQ133" s="494"/>
      <c r="ER133" s="494"/>
      <c r="ES133" s="494"/>
      <c r="ET133" s="494"/>
      <c r="EU133" s="494"/>
      <c r="EV133" s="494"/>
      <c r="EW133" s="494"/>
      <c r="EX133" s="494"/>
      <c r="EY133" s="494"/>
      <c r="EZ133" s="494"/>
      <c r="FA133" s="494"/>
      <c r="FB133" s="494"/>
      <c r="FC133" s="494"/>
      <c r="FD133" s="494"/>
      <c r="FE133" s="494"/>
      <c r="FF133" s="494"/>
      <c r="FG133" s="494"/>
      <c r="FH133" s="494"/>
      <c r="FI133" s="494"/>
      <c r="FJ133" s="494"/>
      <c r="FK133" s="494"/>
      <c r="FL133" s="494"/>
      <c r="FM133" s="494"/>
      <c r="FN133" s="494"/>
      <c r="FO133" s="494"/>
      <c r="FP133" s="494"/>
      <c r="FQ133" s="494"/>
      <c r="FR133" s="494"/>
      <c r="FS133" s="494"/>
      <c r="FT133" s="494"/>
      <c r="FU133" s="494"/>
      <c r="FV133" s="494"/>
      <c r="FW133" s="494"/>
      <c r="FX133" s="494"/>
      <c r="FY133" s="494"/>
      <c r="FZ133" s="494"/>
      <c r="GA133" s="494"/>
      <c r="GB133" s="494"/>
      <c r="GC133" s="494"/>
      <c r="GD133" s="494"/>
      <c r="GE133" s="494"/>
      <c r="GF133" s="494"/>
      <c r="GG133" s="494"/>
      <c r="GH133" s="494"/>
      <c r="GI133" s="494"/>
      <c r="GJ133" s="494"/>
      <c r="GK133" s="494"/>
      <c r="GL133" s="494"/>
      <c r="GM133" s="494"/>
      <c r="GN133" s="494"/>
      <c r="GO133" s="494"/>
      <c r="GP133" s="494"/>
      <c r="GQ133" s="494"/>
      <c r="GR133" s="494"/>
      <c r="GS133" s="494"/>
      <c r="GT133" s="494"/>
      <c r="GU133" s="494"/>
      <c r="GV133" s="494"/>
      <c r="GW133" s="494"/>
      <c r="GX133" s="494"/>
      <c r="GY133" s="494"/>
      <c r="GZ133" s="494"/>
      <c r="HA133" s="494"/>
      <c r="HB133" s="494"/>
      <c r="HC133" s="494"/>
      <c r="HD133" s="494"/>
      <c r="HE133" s="494"/>
      <c r="HF133" s="494"/>
      <c r="HG133" s="494"/>
      <c r="HH133" s="494"/>
      <c r="HI133" s="494"/>
      <c r="HJ133" s="494"/>
      <c r="HK133" s="494"/>
      <c r="HL133" s="494"/>
      <c r="HM133" s="494"/>
      <c r="HN133" s="494"/>
      <c r="HO133" s="494"/>
      <c r="HP133" s="494"/>
      <c r="HQ133" s="494"/>
      <c r="HR133" s="494"/>
      <c r="HS133" s="494"/>
      <c r="HT133" s="494"/>
      <c r="HU133" s="494"/>
      <c r="HV133" s="494"/>
      <c r="HW133" s="494"/>
      <c r="HX133" s="494"/>
      <c r="HY133" s="494"/>
      <c r="HZ133" s="494"/>
      <c r="IA133" s="494"/>
      <c r="IB133" s="494"/>
      <c r="IC133" s="494"/>
      <c r="ID133" s="494"/>
      <c r="IE133" s="494"/>
      <c r="IF133" s="494"/>
      <c r="IG133" s="494"/>
      <c r="IH133" s="494"/>
      <c r="II133" s="494"/>
      <c r="IJ133" s="494"/>
      <c r="IK133" s="494"/>
      <c r="IL133" s="494"/>
      <c r="IM133" s="494"/>
      <c r="IN133" s="494"/>
      <c r="IO133" s="494"/>
      <c r="IP133" s="494"/>
      <c r="IQ133" s="494"/>
      <c r="IR133" s="494"/>
      <c r="IS133" s="494"/>
      <c r="IT133" s="494"/>
    </row>
    <row r="134" spans="1:254" s="351" customFormat="1" ht="17.25" customHeight="1">
      <c r="A134" s="512" t="s">
        <v>174</v>
      </c>
      <c r="B134" s="539">
        <f t="shared" ref="B134:C135" si="77">B133+1</f>
        <v>93</v>
      </c>
      <c r="C134" s="140">
        <f t="shared" si="77"/>
        <v>93</v>
      </c>
      <c r="D134" s="139"/>
      <c r="E134" s="115"/>
      <c r="F134" s="116"/>
      <c r="G134" s="117"/>
      <c r="H134" s="115"/>
      <c r="I134" s="116"/>
      <c r="J134" s="117"/>
      <c r="K134" s="115"/>
      <c r="L134" s="116"/>
      <c r="M134" s="117"/>
      <c r="N134" s="115"/>
      <c r="O134" s="116"/>
      <c r="P134" s="117"/>
      <c r="Q134" s="115"/>
      <c r="R134" s="116"/>
      <c r="S134" s="230"/>
      <c r="T134" s="379" t="str">
        <f t="shared" si="65"/>
        <v>M</v>
      </c>
      <c r="U134" s="334" t="str">
        <f t="shared" si="56"/>
        <v>M</v>
      </c>
      <c r="V134" s="224"/>
      <c r="W134" s="335"/>
      <c r="X134" s="438">
        <f t="shared" si="71"/>
        <v>0</v>
      </c>
      <c r="Y134" s="474"/>
      <c r="Z134" s="474"/>
      <c r="AA134" s="474"/>
      <c r="AB134" s="474"/>
      <c r="AC134" s="474"/>
      <c r="AD134" s="474"/>
      <c r="AE134" s="474"/>
      <c r="AF134" s="474"/>
      <c r="AG134" s="474"/>
      <c r="AH134" s="474"/>
      <c r="AI134" s="474"/>
      <c r="AJ134" s="474"/>
      <c r="AK134" s="474"/>
      <c r="AL134" s="474"/>
      <c r="AM134" s="474"/>
      <c r="AN134" s="474"/>
      <c r="AO134" s="474"/>
      <c r="AP134" s="474"/>
      <c r="AQ134" s="474"/>
      <c r="AR134" s="474"/>
      <c r="AS134" s="534"/>
      <c r="AT134" s="534"/>
      <c r="AU134" s="534"/>
      <c r="AV134" s="534"/>
      <c r="AW134" s="534"/>
      <c r="AX134" s="534"/>
      <c r="AY134" s="534"/>
      <c r="AZ134" s="534"/>
      <c r="BA134" s="534"/>
      <c r="BB134" s="494"/>
      <c r="BC134" s="494"/>
      <c r="BD134" s="494"/>
      <c r="BE134" s="494"/>
      <c r="BF134" s="494"/>
      <c r="BG134" s="494"/>
      <c r="BH134" s="494"/>
      <c r="BI134" s="494"/>
      <c r="BJ134" s="494"/>
      <c r="BK134" s="494"/>
      <c r="BL134" s="495"/>
      <c r="BM134" s="495"/>
      <c r="BN134" s="495"/>
      <c r="BO134" s="495"/>
      <c r="BP134" s="495"/>
      <c r="BQ134" s="495"/>
      <c r="BR134" s="495"/>
      <c r="BS134" s="494"/>
      <c r="BT134" s="494"/>
      <c r="BU134" s="494"/>
      <c r="BV134" s="494"/>
      <c r="BW134" s="494"/>
      <c r="BX134" s="494"/>
      <c r="BY134" s="494"/>
      <c r="BZ134" s="494"/>
      <c r="CA134" s="487" t="str">
        <f t="shared" si="66"/>
        <v>M</v>
      </c>
      <c r="CB134" s="487" t="str">
        <f t="shared" si="67"/>
        <v>M</v>
      </c>
      <c r="CC134" s="487" t="str">
        <f t="shared" si="60"/>
        <v>M</v>
      </c>
      <c r="CD134" s="487" t="str">
        <f t="shared" si="61"/>
        <v>M</v>
      </c>
      <c r="CE134" s="487" t="str">
        <f t="shared" si="62"/>
        <v>M</v>
      </c>
      <c r="CF134" s="487">
        <f t="shared" si="68"/>
        <v>0</v>
      </c>
      <c r="CG134" s="446"/>
      <c r="CH134" s="446"/>
      <c r="CI134" s="448"/>
      <c r="CJ134" s="494"/>
      <c r="CK134" s="494"/>
      <c r="CL134" s="494"/>
      <c r="CM134" s="494"/>
      <c r="CN134" s="494"/>
      <c r="CO134" s="494"/>
      <c r="CP134" s="494"/>
      <c r="CQ134" s="494"/>
      <c r="CR134" s="494"/>
      <c r="CS134" s="494"/>
      <c r="CT134" s="494"/>
      <c r="CU134" s="494"/>
      <c r="CV134" s="494"/>
      <c r="CW134" s="494"/>
      <c r="CX134" s="494"/>
      <c r="CY134" s="494"/>
      <c r="CZ134" s="494"/>
      <c r="DA134" s="494"/>
      <c r="DB134" s="494"/>
      <c r="DC134" s="494"/>
      <c r="DD134" s="494"/>
      <c r="DE134" s="494"/>
      <c r="DF134" s="494"/>
      <c r="DG134" s="494"/>
      <c r="DH134" s="494"/>
      <c r="DI134" s="494"/>
      <c r="DJ134" s="494"/>
      <c r="DK134" s="494"/>
      <c r="DL134" s="494"/>
      <c r="DM134" s="494"/>
      <c r="DN134" s="494"/>
      <c r="DO134" s="494"/>
      <c r="DP134" s="494"/>
      <c r="DQ134" s="494"/>
      <c r="DR134" s="494"/>
      <c r="DS134" s="494"/>
      <c r="DT134" s="494"/>
      <c r="DU134" s="494"/>
      <c r="DV134" s="494"/>
      <c r="DW134" s="494"/>
      <c r="DX134" s="494"/>
      <c r="DY134" s="494"/>
      <c r="DZ134" s="494"/>
      <c r="EA134" s="494"/>
      <c r="EB134" s="494"/>
      <c r="EC134" s="494"/>
      <c r="ED134" s="494"/>
      <c r="EE134" s="494"/>
      <c r="EF134" s="494"/>
      <c r="EG134" s="494"/>
      <c r="EH134" s="494"/>
      <c r="EI134" s="494"/>
      <c r="EJ134" s="494"/>
      <c r="EK134" s="494"/>
      <c r="EL134" s="494"/>
      <c r="EM134" s="494"/>
      <c r="EN134" s="494"/>
      <c r="EO134" s="494"/>
      <c r="EP134" s="494"/>
      <c r="EQ134" s="494"/>
      <c r="ER134" s="494"/>
      <c r="ES134" s="494"/>
      <c r="ET134" s="494"/>
      <c r="EU134" s="494"/>
      <c r="EV134" s="494"/>
      <c r="EW134" s="494"/>
      <c r="EX134" s="494"/>
      <c r="EY134" s="494"/>
      <c r="EZ134" s="494"/>
      <c r="FA134" s="494"/>
      <c r="FB134" s="494"/>
      <c r="FC134" s="494"/>
      <c r="FD134" s="494"/>
      <c r="FE134" s="494"/>
      <c r="FF134" s="494"/>
      <c r="FG134" s="494"/>
      <c r="FH134" s="494"/>
      <c r="FI134" s="494"/>
      <c r="FJ134" s="494"/>
      <c r="FK134" s="494"/>
      <c r="FL134" s="494"/>
      <c r="FM134" s="494"/>
      <c r="FN134" s="494"/>
      <c r="FO134" s="494"/>
      <c r="FP134" s="494"/>
      <c r="FQ134" s="494"/>
      <c r="FR134" s="494"/>
      <c r="FS134" s="494"/>
      <c r="FT134" s="494"/>
      <c r="FU134" s="494"/>
      <c r="FV134" s="494"/>
      <c r="FW134" s="494"/>
      <c r="FX134" s="494"/>
      <c r="FY134" s="494"/>
      <c r="FZ134" s="494"/>
      <c r="GA134" s="494"/>
      <c r="GB134" s="494"/>
      <c r="GC134" s="494"/>
      <c r="GD134" s="494"/>
      <c r="GE134" s="494"/>
      <c r="GF134" s="494"/>
      <c r="GG134" s="494"/>
      <c r="GH134" s="494"/>
      <c r="GI134" s="494"/>
      <c r="GJ134" s="494"/>
      <c r="GK134" s="494"/>
      <c r="GL134" s="494"/>
      <c r="GM134" s="494"/>
      <c r="GN134" s="494"/>
      <c r="GO134" s="494"/>
      <c r="GP134" s="494"/>
      <c r="GQ134" s="494"/>
      <c r="GR134" s="494"/>
      <c r="GS134" s="494"/>
      <c r="GT134" s="494"/>
      <c r="GU134" s="494"/>
      <c r="GV134" s="494"/>
      <c r="GW134" s="494"/>
      <c r="GX134" s="494"/>
      <c r="GY134" s="494"/>
      <c r="GZ134" s="494"/>
      <c r="HA134" s="494"/>
      <c r="HB134" s="494"/>
      <c r="HC134" s="494"/>
      <c r="HD134" s="494"/>
      <c r="HE134" s="494"/>
      <c r="HF134" s="494"/>
      <c r="HG134" s="494"/>
      <c r="HH134" s="494"/>
      <c r="HI134" s="494"/>
      <c r="HJ134" s="494"/>
      <c r="HK134" s="494"/>
      <c r="HL134" s="494"/>
      <c r="HM134" s="494"/>
      <c r="HN134" s="494"/>
      <c r="HO134" s="494"/>
      <c r="HP134" s="494"/>
      <c r="HQ134" s="494"/>
      <c r="HR134" s="494"/>
      <c r="HS134" s="494"/>
      <c r="HT134" s="494"/>
      <c r="HU134" s="494"/>
      <c r="HV134" s="494"/>
      <c r="HW134" s="494"/>
      <c r="HX134" s="494"/>
      <c r="HY134" s="494"/>
      <c r="HZ134" s="494"/>
      <c r="IA134" s="494"/>
      <c r="IB134" s="494"/>
      <c r="IC134" s="494"/>
      <c r="ID134" s="494"/>
      <c r="IE134" s="494"/>
      <c r="IF134" s="494"/>
      <c r="IG134" s="494"/>
      <c r="IH134" s="494"/>
      <c r="II134" s="494"/>
      <c r="IJ134" s="494"/>
      <c r="IK134" s="494"/>
      <c r="IL134" s="494"/>
      <c r="IM134" s="494"/>
      <c r="IN134" s="494"/>
      <c r="IO134" s="494"/>
      <c r="IP134" s="494"/>
      <c r="IQ134" s="494"/>
      <c r="IR134" s="494"/>
      <c r="IS134" s="494"/>
      <c r="IT134" s="494"/>
    </row>
    <row r="135" spans="1:254" s="311" customFormat="1" ht="17.25" customHeight="1" thickBot="1">
      <c r="A135" s="513" t="s">
        <v>175</v>
      </c>
      <c r="B135" s="543">
        <f t="shared" si="77"/>
        <v>94</v>
      </c>
      <c r="C135" s="514">
        <f t="shared" si="77"/>
        <v>94</v>
      </c>
      <c r="D135" s="515"/>
      <c r="E135" s="516"/>
      <c r="F135" s="517"/>
      <c r="G135" s="518"/>
      <c r="H135" s="516"/>
      <c r="I135" s="517"/>
      <c r="J135" s="518"/>
      <c r="K135" s="516"/>
      <c r="L135" s="517"/>
      <c r="M135" s="518"/>
      <c r="N135" s="516"/>
      <c r="O135" s="517"/>
      <c r="P135" s="518"/>
      <c r="Q135" s="516"/>
      <c r="R135" s="517"/>
      <c r="S135" s="519"/>
      <c r="T135" s="520" t="str">
        <f t="shared" ref="T135" si="78">IF(CF135=0,"M",((E135*F135)*G135/0.6)+((H135*I135)*J135/0.6)+((K135*L135)*M135/0.6)+((N135*O135)*P135/0.6)+((Q135*R135)*S135/0.6))</f>
        <v>M</v>
      </c>
      <c r="U135" s="521" t="str">
        <f t="shared" ref="U135" si="79">IF(T135="M", "M", IF(T135&gt;40, "YES", "NO"))</f>
        <v>M</v>
      </c>
      <c r="V135" s="522"/>
      <c r="W135" s="383"/>
      <c r="X135" s="383"/>
      <c r="Y135" s="383"/>
      <c r="Z135" s="383"/>
      <c r="AA135" s="383"/>
      <c r="AB135" s="383"/>
      <c r="AC135" s="383"/>
      <c r="AD135" s="383"/>
      <c r="AE135" s="383"/>
      <c r="AF135" s="383"/>
      <c r="AG135" s="383"/>
      <c r="AH135" s="383"/>
      <c r="AI135" s="383"/>
      <c r="AJ135" s="383"/>
      <c r="AK135" s="383"/>
      <c r="AL135" s="383"/>
      <c r="AM135" s="383"/>
      <c r="AN135" s="383"/>
      <c r="AO135" s="383"/>
      <c r="AP135" s="383"/>
      <c r="AQ135" s="383"/>
      <c r="AR135" s="383"/>
      <c r="AS135" s="544"/>
      <c r="AT135" s="544"/>
      <c r="AU135" s="544"/>
      <c r="AV135" s="544"/>
      <c r="AW135" s="544"/>
      <c r="AX135" s="544"/>
      <c r="AY135" s="544"/>
      <c r="AZ135" s="544"/>
      <c r="BA135" s="544"/>
      <c r="BL135" s="317"/>
      <c r="BM135" s="317"/>
      <c r="BN135" s="317"/>
      <c r="BO135" s="317"/>
      <c r="BP135" s="317"/>
      <c r="BQ135" s="317"/>
      <c r="BR135" s="317"/>
      <c r="CA135" s="487" t="str">
        <f t="shared" ref="CA135" si="80">IF(OR(E135="",F135="",G135=""),"M",1)</f>
        <v>M</v>
      </c>
      <c r="CB135" s="487" t="str">
        <f t="shared" ref="CB135" si="81">IF(OR(H135="",I135="",J135=""),"M",1)</f>
        <v>M</v>
      </c>
      <c r="CC135" s="487" t="str">
        <f t="shared" ref="CC135" si="82">IF(OR(K135="",L135="",M135=""),"M",1)</f>
        <v>M</v>
      </c>
      <c r="CD135" s="487" t="str">
        <f t="shared" ref="CD135" si="83">IF(OR(N135="",O135="",P135=""),"M",1)</f>
        <v>M</v>
      </c>
      <c r="CE135" s="487" t="str">
        <f t="shared" ref="CE135" si="84">IF(OR(Q135="",R135="",S135=""),"M",1)</f>
        <v>M</v>
      </c>
      <c r="CF135" s="487">
        <f t="shared" ref="CF135" si="85">IF(AND(CA135="M",CB135="M",CC135="M",CD135="M",CE135="M",D135=""),0,1)</f>
        <v>0</v>
      </c>
      <c r="CG135" s="446"/>
      <c r="CH135" s="446"/>
      <c r="CI135" s="448"/>
    </row>
    <row r="136" spans="1:254" s="311" customFormat="1" ht="17.25" customHeight="1">
      <c r="A136" s="312"/>
      <c r="B136" s="545"/>
      <c r="C136" s="313"/>
      <c r="D136" s="314"/>
      <c r="E136" s="510"/>
      <c r="F136" s="510"/>
      <c r="G136" s="510"/>
      <c r="H136" s="314"/>
      <c r="I136" s="314"/>
      <c r="J136" s="314"/>
      <c r="K136" s="314"/>
      <c r="L136" s="314"/>
      <c r="M136" s="510"/>
      <c r="N136" s="510"/>
      <c r="O136" s="510"/>
      <c r="P136" s="510"/>
      <c r="Q136" s="510"/>
      <c r="R136" s="510"/>
      <c r="S136" s="510"/>
      <c r="T136" s="383"/>
      <c r="U136" s="314"/>
      <c r="V136" s="383"/>
      <c r="W136" s="383"/>
      <c r="X136" s="383"/>
      <c r="Y136" s="383"/>
      <c r="Z136" s="383"/>
      <c r="AA136" s="383"/>
      <c r="AB136" s="383"/>
      <c r="AC136" s="383"/>
      <c r="AD136" s="383"/>
      <c r="AE136" s="383"/>
      <c r="AF136" s="383"/>
      <c r="AG136" s="383"/>
      <c r="AH136" s="383"/>
      <c r="AI136" s="383"/>
      <c r="AJ136" s="383"/>
      <c r="AK136" s="383"/>
      <c r="AL136" s="383"/>
      <c r="AM136" s="383"/>
      <c r="AN136" s="383"/>
      <c r="AO136" s="383"/>
      <c r="AP136" s="383"/>
      <c r="AQ136" s="383"/>
      <c r="AR136" s="383"/>
      <c r="AS136" s="544"/>
      <c r="AT136" s="544"/>
      <c r="AU136" s="544"/>
      <c r="AV136" s="544"/>
      <c r="AW136" s="544"/>
      <c r="AX136" s="544"/>
      <c r="AY136" s="544"/>
      <c r="AZ136" s="544"/>
      <c r="BA136" s="544"/>
      <c r="BL136" s="317"/>
      <c r="BM136" s="317"/>
      <c r="BN136" s="317"/>
      <c r="BO136" s="317"/>
      <c r="BP136" s="317"/>
      <c r="BQ136" s="317"/>
      <c r="BR136" s="317"/>
    </row>
    <row r="137" spans="1:254" s="311" customFormat="1" ht="17.25" customHeight="1">
      <c r="A137" s="312"/>
      <c r="B137" s="545"/>
      <c r="C137" s="313"/>
      <c r="D137" s="314"/>
      <c r="E137" s="510"/>
      <c r="F137" s="510"/>
      <c r="G137" s="510"/>
      <c r="H137" s="314"/>
      <c r="I137" s="314"/>
      <c r="J137" s="314"/>
      <c r="K137" s="314"/>
      <c r="L137" s="314"/>
      <c r="M137" s="510"/>
      <c r="N137" s="510"/>
      <c r="O137" s="510"/>
      <c r="P137" s="510"/>
      <c r="Q137" s="510"/>
      <c r="R137" s="510"/>
      <c r="S137" s="510"/>
      <c r="T137" s="383"/>
      <c r="U137" s="314"/>
      <c r="V137" s="383"/>
      <c r="W137" s="383"/>
      <c r="X137" s="383"/>
      <c r="Y137" s="383"/>
      <c r="Z137" s="383"/>
      <c r="AA137" s="383"/>
      <c r="AB137" s="383"/>
      <c r="AC137" s="383"/>
      <c r="AD137" s="383"/>
      <c r="AE137" s="383"/>
      <c r="AF137" s="383"/>
      <c r="AG137" s="383"/>
      <c r="AH137" s="383"/>
      <c r="AI137" s="383"/>
      <c r="AJ137" s="383"/>
      <c r="AK137" s="383"/>
      <c r="AL137" s="383"/>
      <c r="AM137" s="383"/>
      <c r="AN137" s="383"/>
      <c r="AO137" s="383"/>
      <c r="AP137" s="383"/>
      <c r="AQ137" s="383"/>
      <c r="AR137" s="383"/>
      <c r="AS137" s="544"/>
      <c r="AT137" s="544"/>
      <c r="AU137" s="544"/>
      <c r="AV137" s="544"/>
      <c r="AW137" s="544"/>
      <c r="AX137" s="544"/>
      <c r="AY137" s="544"/>
      <c r="AZ137" s="544"/>
      <c r="BA137" s="544"/>
      <c r="BL137" s="317"/>
      <c r="BM137" s="317"/>
      <c r="BN137" s="317"/>
      <c r="BO137" s="317"/>
      <c r="BP137" s="317"/>
      <c r="BQ137" s="317"/>
      <c r="BR137" s="317"/>
    </row>
    <row r="138" spans="1:254" s="311" customFormat="1" ht="17.25" customHeight="1">
      <c r="A138" s="312"/>
      <c r="B138" s="545"/>
      <c r="C138" s="313"/>
      <c r="D138" s="314"/>
      <c r="E138" s="510"/>
      <c r="F138" s="510"/>
      <c r="G138" s="510"/>
      <c r="H138" s="314"/>
      <c r="I138" s="314"/>
      <c r="J138" s="314"/>
      <c r="K138" s="314"/>
      <c r="L138" s="314"/>
      <c r="M138" s="510"/>
      <c r="N138" s="510"/>
      <c r="O138" s="510"/>
      <c r="P138" s="510"/>
      <c r="Q138" s="510"/>
      <c r="R138" s="510"/>
      <c r="S138" s="510"/>
      <c r="T138" s="383"/>
      <c r="U138" s="314"/>
      <c r="V138" s="383"/>
      <c r="W138" s="383"/>
      <c r="X138" s="383"/>
      <c r="Y138" s="383"/>
      <c r="Z138" s="383"/>
      <c r="AA138" s="383"/>
      <c r="AB138" s="383"/>
      <c r="AC138" s="383"/>
      <c r="AD138" s="383"/>
      <c r="AE138" s="383"/>
      <c r="AF138" s="383"/>
      <c r="AG138" s="383"/>
      <c r="AH138" s="383"/>
      <c r="AI138" s="383"/>
      <c r="AJ138" s="383"/>
      <c r="AK138" s="383"/>
      <c r="AL138" s="383"/>
      <c r="AM138" s="383"/>
      <c r="AN138" s="383"/>
      <c r="AO138" s="383"/>
      <c r="AP138" s="383"/>
      <c r="AQ138" s="383"/>
      <c r="AR138" s="383"/>
      <c r="AS138" s="544"/>
      <c r="AT138" s="544"/>
      <c r="AU138" s="544"/>
      <c r="AV138" s="544"/>
      <c r="AW138" s="544"/>
      <c r="AX138" s="544"/>
      <c r="AY138" s="544"/>
      <c r="AZ138" s="544"/>
      <c r="BA138" s="544"/>
      <c r="BL138" s="317"/>
      <c r="BM138" s="317"/>
      <c r="BN138" s="317"/>
      <c r="BO138" s="317"/>
      <c r="BP138" s="317"/>
      <c r="BQ138" s="317"/>
      <c r="BR138" s="317"/>
    </row>
    <row r="139" spans="1:254" s="311" customFormat="1" ht="17.25" customHeight="1">
      <c r="A139" s="312"/>
      <c r="B139" s="545"/>
      <c r="C139" s="546"/>
      <c r="D139" s="314"/>
      <c r="E139" s="510"/>
      <c r="F139" s="510"/>
      <c r="G139" s="510"/>
      <c r="H139" s="314"/>
      <c r="I139" s="314"/>
      <c r="J139" s="314"/>
      <c r="K139" s="314"/>
      <c r="L139" s="314"/>
      <c r="M139" s="510"/>
      <c r="N139" s="510"/>
      <c r="O139" s="510"/>
      <c r="P139" s="510"/>
      <c r="Q139" s="510"/>
      <c r="R139" s="510"/>
      <c r="S139" s="510"/>
      <c r="T139" s="383"/>
      <c r="U139" s="314"/>
      <c r="V139" s="383"/>
      <c r="W139" s="383"/>
      <c r="X139" s="383"/>
      <c r="Y139" s="383"/>
      <c r="Z139" s="383"/>
      <c r="AA139" s="383"/>
      <c r="AB139" s="383"/>
      <c r="AC139" s="383"/>
      <c r="AD139" s="383"/>
      <c r="AE139" s="383"/>
      <c r="AF139" s="383"/>
      <c r="AG139" s="383"/>
      <c r="AH139" s="383"/>
      <c r="AI139" s="383"/>
      <c r="AJ139" s="383"/>
      <c r="AK139" s="383"/>
      <c r="AL139" s="383"/>
      <c r="AM139" s="383"/>
      <c r="AN139" s="383"/>
      <c r="AO139" s="383"/>
      <c r="AP139" s="383"/>
      <c r="AQ139" s="383"/>
      <c r="AR139" s="383"/>
      <c r="AS139" s="544"/>
      <c r="AT139" s="544"/>
      <c r="AU139" s="544"/>
      <c r="AV139" s="544"/>
      <c r="AW139" s="544"/>
      <c r="AX139" s="544"/>
      <c r="AY139" s="544"/>
      <c r="AZ139" s="544"/>
      <c r="BA139" s="544"/>
      <c r="BL139" s="317"/>
      <c r="BM139" s="317"/>
      <c r="BN139" s="317"/>
      <c r="BO139" s="317"/>
      <c r="BP139" s="317"/>
      <c r="BQ139" s="317"/>
      <c r="BR139" s="317"/>
    </row>
    <row r="140" spans="1:254" s="311" customFormat="1" ht="17.25" customHeight="1">
      <c r="A140" s="312"/>
      <c r="B140" s="545"/>
      <c r="C140" s="313"/>
      <c r="D140" s="314"/>
      <c r="E140" s="510"/>
      <c r="F140" s="510"/>
      <c r="G140" s="510"/>
      <c r="H140" s="314"/>
      <c r="I140" s="314"/>
      <c r="J140" s="314"/>
      <c r="K140" s="314"/>
      <c r="L140" s="314"/>
      <c r="M140" s="510"/>
      <c r="N140" s="510"/>
      <c r="O140" s="510"/>
      <c r="P140" s="510"/>
      <c r="Q140" s="510"/>
      <c r="R140" s="510"/>
      <c r="S140" s="510"/>
      <c r="T140" s="383"/>
      <c r="U140" s="314"/>
      <c r="V140" s="383"/>
      <c r="W140" s="383"/>
      <c r="X140" s="383"/>
      <c r="Y140" s="383"/>
      <c r="Z140" s="383"/>
      <c r="AA140" s="383"/>
      <c r="AB140" s="383"/>
      <c r="AC140" s="383"/>
      <c r="AD140" s="383"/>
      <c r="AE140" s="383"/>
      <c r="AF140" s="383"/>
      <c r="AG140" s="383"/>
      <c r="AH140" s="383"/>
      <c r="AI140" s="383"/>
      <c r="AJ140" s="383"/>
      <c r="AK140" s="383"/>
      <c r="AL140" s="383"/>
      <c r="AM140" s="383"/>
      <c r="AN140" s="383"/>
      <c r="AO140" s="383"/>
      <c r="AP140" s="383"/>
      <c r="AQ140" s="383"/>
      <c r="AR140" s="383"/>
      <c r="AS140" s="544"/>
      <c r="AT140" s="544"/>
      <c r="AU140" s="544"/>
      <c r="AV140" s="544"/>
      <c r="AW140" s="544"/>
      <c r="AX140" s="544"/>
      <c r="AY140" s="544"/>
      <c r="AZ140" s="544"/>
      <c r="BA140" s="544"/>
      <c r="BL140" s="317"/>
      <c r="BM140" s="317"/>
      <c r="BN140" s="317"/>
      <c r="BO140" s="317"/>
      <c r="BP140" s="317"/>
      <c r="BQ140" s="317"/>
      <c r="BR140" s="317"/>
    </row>
    <row r="141" spans="1:254" s="311" customFormat="1" ht="17.25" customHeight="1">
      <c r="A141" s="312"/>
      <c r="B141" s="545"/>
      <c r="C141" s="313"/>
      <c r="D141" s="314"/>
      <c r="E141" s="510"/>
      <c r="F141" s="510"/>
      <c r="G141" s="510"/>
      <c r="H141" s="314"/>
      <c r="I141" s="314"/>
      <c r="J141" s="314"/>
      <c r="K141" s="314"/>
      <c r="L141" s="314"/>
      <c r="M141" s="510"/>
      <c r="N141" s="510"/>
      <c r="O141" s="510"/>
      <c r="P141" s="510"/>
      <c r="Q141" s="510"/>
      <c r="R141" s="510"/>
      <c r="S141" s="510"/>
      <c r="T141" s="383"/>
      <c r="U141" s="314"/>
      <c r="V141" s="383"/>
      <c r="W141" s="383"/>
      <c r="X141" s="383"/>
      <c r="Y141" s="383"/>
      <c r="Z141" s="383"/>
      <c r="AA141" s="383"/>
      <c r="AB141" s="383"/>
      <c r="AC141" s="383"/>
      <c r="AD141" s="383"/>
      <c r="AE141" s="383"/>
      <c r="AF141" s="383"/>
      <c r="AG141" s="383"/>
      <c r="AH141" s="383"/>
      <c r="AI141" s="383"/>
      <c r="AJ141" s="383"/>
      <c r="AK141" s="383"/>
      <c r="AL141" s="383"/>
      <c r="AM141" s="383"/>
      <c r="AN141" s="383"/>
      <c r="AO141" s="383"/>
      <c r="AP141" s="383"/>
      <c r="AQ141" s="383"/>
      <c r="AR141" s="383"/>
      <c r="AS141" s="544"/>
      <c r="AT141" s="544"/>
      <c r="AU141" s="544"/>
      <c r="AV141" s="544"/>
      <c r="AW141" s="544"/>
      <c r="AX141" s="544"/>
      <c r="AY141" s="544"/>
      <c r="AZ141" s="544"/>
      <c r="BA141" s="544"/>
      <c r="BL141" s="317"/>
      <c r="BM141" s="317"/>
      <c r="BN141" s="317"/>
      <c r="BO141" s="317"/>
      <c r="BP141" s="317"/>
      <c r="BQ141" s="317"/>
      <c r="BR141" s="317"/>
    </row>
    <row r="142" spans="1:254" s="311" customFormat="1" ht="17.25" customHeight="1">
      <c r="A142" s="312"/>
      <c r="B142" s="545"/>
      <c r="C142" s="313"/>
      <c r="D142" s="314"/>
      <c r="E142" s="510"/>
      <c r="F142" s="510"/>
      <c r="G142" s="510"/>
      <c r="H142" s="314"/>
      <c r="I142" s="314"/>
      <c r="J142" s="314"/>
      <c r="K142" s="314"/>
      <c r="L142" s="314"/>
      <c r="M142" s="510"/>
      <c r="N142" s="510"/>
      <c r="O142" s="510"/>
      <c r="P142" s="510"/>
      <c r="Q142" s="510"/>
      <c r="R142" s="510"/>
      <c r="S142" s="510"/>
      <c r="T142" s="383"/>
      <c r="U142" s="314"/>
      <c r="V142" s="383"/>
      <c r="W142" s="383"/>
      <c r="X142" s="383"/>
      <c r="Y142" s="383"/>
      <c r="Z142" s="383"/>
      <c r="AA142" s="383"/>
      <c r="AB142" s="383"/>
      <c r="AC142" s="383"/>
      <c r="AD142" s="383"/>
      <c r="AE142" s="383"/>
      <c r="AF142" s="383"/>
      <c r="AG142" s="383"/>
      <c r="AH142" s="383"/>
      <c r="AI142" s="383"/>
      <c r="AJ142" s="383"/>
      <c r="AK142" s="383"/>
      <c r="AL142" s="383"/>
      <c r="AM142" s="383"/>
      <c r="AN142" s="383"/>
      <c r="AO142" s="383"/>
      <c r="AP142" s="383"/>
      <c r="AQ142" s="383"/>
      <c r="AR142" s="383"/>
      <c r="AS142" s="544"/>
      <c r="AT142" s="544"/>
      <c r="AU142" s="544"/>
      <c r="AV142" s="544"/>
      <c r="AW142" s="544"/>
      <c r="AX142" s="544"/>
      <c r="AY142" s="544"/>
      <c r="AZ142" s="544"/>
      <c r="BA142" s="544"/>
      <c r="BL142" s="317"/>
      <c r="BM142" s="317"/>
      <c r="BN142" s="317"/>
      <c r="BO142" s="317"/>
      <c r="BP142" s="317"/>
      <c r="BQ142" s="317"/>
      <c r="BR142" s="317"/>
    </row>
    <row r="143" spans="1:254" s="311" customFormat="1" ht="17.25" customHeight="1">
      <c r="A143" s="312"/>
      <c r="B143" s="545"/>
      <c r="C143" s="313"/>
      <c r="D143" s="314"/>
      <c r="E143" s="510"/>
      <c r="F143" s="510"/>
      <c r="G143" s="510"/>
      <c r="H143" s="314"/>
      <c r="I143" s="314"/>
      <c r="J143" s="314"/>
      <c r="K143" s="314"/>
      <c r="L143" s="314"/>
      <c r="M143" s="510"/>
      <c r="N143" s="510"/>
      <c r="O143" s="510"/>
      <c r="P143" s="510"/>
      <c r="Q143" s="510"/>
      <c r="R143" s="510"/>
      <c r="S143" s="510"/>
      <c r="T143" s="383"/>
      <c r="U143" s="314"/>
      <c r="V143" s="383"/>
      <c r="W143" s="383"/>
      <c r="X143" s="383"/>
      <c r="Y143" s="383"/>
      <c r="Z143" s="383"/>
      <c r="AA143" s="383"/>
      <c r="AB143" s="383"/>
      <c r="AC143" s="383"/>
      <c r="AD143" s="383"/>
      <c r="AE143" s="383"/>
      <c r="AF143" s="383"/>
      <c r="AG143" s="383"/>
      <c r="AH143" s="383"/>
      <c r="AI143" s="383"/>
      <c r="AJ143" s="383"/>
      <c r="AK143" s="383"/>
      <c r="AL143" s="383"/>
      <c r="AM143" s="383"/>
      <c r="AN143" s="383"/>
      <c r="AO143" s="383"/>
      <c r="AP143" s="383"/>
      <c r="AQ143" s="383"/>
      <c r="AR143" s="383"/>
      <c r="AS143" s="544"/>
      <c r="AT143" s="544"/>
      <c r="AU143" s="544"/>
      <c r="AV143" s="544"/>
      <c r="AW143" s="544"/>
      <c r="AX143" s="544"/>
      <c r="AY143" s="544"/>
      <c r="AZ143" s="544"/>
      <c r="BA143" s="544"/>
      <c r="BL143" s="317"/>
      <c r="BM143" s="317"/>
      <c r="BN143" s="317"/>
      <c r="BO143" s="317"/>
      <c r="BP143" s="317"/>
      <c r="BQ143" s="317"/>
      <c r="BR143" s="317"/>
    </row>
    <row r="144" spans="1:254" s="311" customFormat="1" ht="17.25" customHeight="1">
      <c r="A144" s="312"/>
      <c r="B144" s="545"/>
      <c r="C144" s="313"/>
      <c r="D144" s="314"/>
      <c r="E144" s="510"/>
      <c r="F144" s="510"/>
      <c r="G144" s="510"/>
      <c r="H144" s="314"/>
      <c r="I144" s="314"/>
      <c r="J144" s="314"/>
      <c r="K144" s="314"/>
      <c r="L144" s="314"/>
      <c r="M144" s="510"/>
      <c r="N144" s="510"/>
      <c r="O144" s="510"/>
      <c r="P144" s="510"/>
      <c r="Q144" s="510"/>
      <c r="R144" s="510"/>
      <c r="S144" s="510"/>
      <c r="T144" s="383"/>
      <c r="U144" s="314"/>
      <c r="V144" s="383"/>
      <c r="W144" s="383"/>
      <c r="X144" s="383"/>
      <c r="Y144" s="383"/>
      <c r="Z144" s="383"/>
      <c r="AA144" s="383"/>
      <c r="AB144" s="383"/>
      <c r="AC144" s="383"/>
      <c r="AD144" s="383"/>
      <c r="AE144" s="383"/>
      <c r="AF144" s="383"/>
      <c r="AG144" s="383"/>
      <c r="AH144" s="383"/>
      <c r="AI144" s="383"/>
      <c r="AJ144" s="383"/>
      <c r="AK144" s="383"/>
      <c r="AL144" s="383"/>
      <c r="AM144" s="383"/>
      <c r="AN144" s="383"/>
      <c r="AO144" s="383"/>
      <c r="AP144" s="383"/>
      <c r="AQ144" s="383"/>
      <c r="AR144" s="383"/>
      <c r="AS144" s="544"/>
      <c r="AT144" s="544"/>
      <c r="AU144" s="544"/>
      <c r="AV144" s="544"/>
      <c r="AW144" s="544"/>
      <c r="AX144" s="544"/>
      <c r="AY144" s="544"/>
      <c r="AZ144" s="544"/>
      <c r="BA144" s="544"/>
      <c r="BL144" s="317"/>
      <c r="BM144" s="317"/>
      <c r="BN144" s="317"/>
      <c r="BO144" s="317"/>
      <c r="BP144" s="317"/>
      <c r="BQ144" s="317"/>
      <c r="BR144" s="317"/>
    </row>
    <row r="145" spans="1:70" s="311" customFormat="1" ht="17.25" customHeight="1">
      <c r="A145" s="312"/>
      <c r="B145" s="545"/>
      <c r="C145" s="313"/>
      <c r="D145" s="314"/>
      <c r="E145" s="510"/>
      <c r="F145" s="510"/>
      <c r="G145" s="510"/>
      <c r="H145" s="314"/>
      <c r="I145" s="314"/>
      <c r="J145" s="314"/>
      <c r="K145" s="314"/>
      <c r="L145" s="314"/>
      <c r="M145" s="510"/>
      <c r="N145" s="510"/>
      <c r="O145" s="510"/>
      <c r="P145" s="510"/>
      <c r="Q145" s="510"/>
      <c r="R145" s="510"/>
      <c r="S145" s="510"/>
      <c r="T145" s="383"/>
      <c r="U145" s="314"/>
      <c r="V145" s="383"/>
      <c r="W145" s="383"/>
      <c r="X145" s="383"/>
      <c r="Y145" s="383"/>
      <c r="Z145" s="383"/>
      <c r="AA145" s="383"/>
      <c r="AB145" s="383"/>
      <c r="AC145" s="383"/>
      <c r="AD145" s="383"/>
      <c r="AE145" s="383"/>
      <c r="AF145" s="383"/>
      <c r="AG145" s="383"/>
      <c r="AH145" s="383"/>
      <c r="AI145" s="383"/>
      <c r="AJ145" s="383"/>
      <c r="AK145" s="383"/>
      <c r="AL145" s="383"/>
      <c r="AM145" s="383"/>
      <c r="AN145" s="383"/>
      <c r="AO145" s="383"/>
      <c r="AP145" s="383"/>
      <c r="AQ145" s="383"/>
      <c r="AR145" s="383"/>
      <c r="AS145" s="544"/>
      <c r="AT145" s="544"/>
      <c r="AU145" s="544"/>
      <c r="AV145" s="544"/>
      <c r="AW145" s="544"/>
      <c r="AX145" s="544"/>
      <c r="AY145" s="544"/>
      <c r="AZ145" s="544"/>
      <c r="BA145" s="544"/>
      <c r="BL145" s="317"/>
      <c r="BM145" s="317"/>
      <c r="BN145" s="317"/>
      <c r="BO145" s="317"/>
      <c r="BP145" s="317"/>
      <c r="BQ145" s="317"/>
      <c r="BR145" s="317"/>
    </row>
    <row r="146" spans="1:70" s="311" customFormat="1" ht="17.25" customHeight="1">
      <c r="A146" s="312"/>
      <c r="B146" s="545"/>
      <c r="C146" s="313"/>
      <c r="D146" s="314"/>
      <c r="E146" s="510"/>
      <c r="F146" s="510"/>
      <c r="G146" s="510"/>
      <c r="H146" s="314"/>
      <c r="I146" s="314"/>
      <c r="J146" s="314"/>
      <c r="K146" s="314"/>
      <c r="L146" s="314"/>
      <c r="M146" s="510"/>
      <c r="N146" s="510"/>
      <c r="O146" s="510"/>
      <c r="P146" s="510"/>
      <c r="Q146" s="510"/>
      <c r="R146" s="510"/>
      <c r="S146" s="510"/>
      <c r="T146" s="383"/>
      <c r="U146" s="314"/>
      <c r="V146" s="383"/>
      <c r="W146" s="383"/>
      <c r="X146" s="383"/>
      <c r="Y146" s="383"/>
      <c r="Z146" s="383"/>
      <c r="AA146" s="383"/>
      <c r="AB146" s="383"/>
      <c r="AC146" s="383"/>
      <c r="AD146" s="383"/>
      <c r="AE146" s="383"/>
      <c r="AF146" s="383"/>
      <c r="AG146" s="383"/>
      <c r="AH146" s="383"/>
      <c r="AI146" s="383"/>
      <c r="AJ146" s="383"/>
      <c r="AK146" s="383"/>
      <c r="AL146" s="383"/>
      <c r="AM146" s="383"/>
      <c r="AN146" s="383"/>
      <c r="AO146" s="383"/>
      <c r="AP146" s="383"/>
      <c r="AQ146" s="383"/>
      <c r="AR146" s="383"/>
      <c r="AS146" s="544"/>
      <c r="AT146" s="544"/>
      <c r="AU146" s="544"/>
      <c r="AV146" s="544"/>
      <c r="AW146" s="544"/>
      <c r="AX146" s="544"/>
      <c r="AY146" s="544"/>
      <c r="AZ146" s="544"/>
      <c r="BA146" s="544"/>
      <c r="BL146" s="317"/>
      <c r="BM146" s="317"/>
      <c r="BN146" s="317"/>
      <c r="BO146" s="317"/>
      <c r="BP146" s="317"/>
      <c r="BQ146" s="317"/>
      <c r="BR146" s="317"/>
    </row>
    <row r="147" spans="1:70" s="311" customFormat="1" ht="17.25" customHeight="1">
      <c r="A147" s="312"/>
      <c r="B147" s="545"/>
      <c r="C147" s="313"/>
      <c r="D147" s="314"/>
      <c r="E147" s="510"/>
      <c r="F147" s="510"/>
      <c r="G147" s="510"/>
      <c r="H147" s="314"/>
      <c r="I147" s="314"/>
      <c r="J147" s="314"/>
      <c r="K147" s="314"/>
      <c r="L147" s="314"/>
      <c r="M147" s="510"/>
      <c r="N147" s="510"/>
      <c r="O147" s="510"/>
      <c r="P147" s="510"/>
      <c r="Q147" s="510"/>
      <c r="R147" s="510"/>
      <c r="S147" s="510"/>
      <c r="T147" s="383"/>
      <c r="U147" s="314"/>
      <c r="V147" s="383"/>
      <c r="W147" s="383"/>
      <c r="X147" s="383"/>
      <c r="Y147" s="383"/>
      <c r="Z147" s="383"/>
      <c r="AA147" s="383"/>
      <c r="AB147" s="383"/>
      <c r="AC147" s="383"/>
      <c r="AD147" s="383"/>
      <c r="AE147" s="383"/>
      <c r="AF147" s="383"/>
      <c r="AG147" s="383"/>
      <c r="AH147" s="383"/>
      <c r="AI147" s="383"/>
      <c r="AJ147" s="383"/>
      <c r="AK147" s="383"/>
      <c r="AL147" s="383"/>
      <c r="AM147" s="383"/>
      <c r="AN147" s="383"/>
      <c r="AO147" s="383"/>
      <c r="AP147" s="383"/>
      <c r="AQ147" s="383"/>
      <c r="AR147" s="383"/>
      <c r="AS147" s="544"/>
      <c r="AT147" s="544"/>
      <c r="AU147" s="544"/>
      <c r="AV147" s="544"/>
      <c r="AW147" s="544"/>
      <c r="AX147" s="544"/>
      <c r="AY147" s="544"/>
      <c r="AZ147" s="544"/>
      <c r="BA147" s="544"/>
      <c r="BL147" s="317"/>
      <c r="BM147" s="317"/>
      <c r="BN147" s="317"/>
      <c r="BO147" s="317"/>
      <c r="BP147" s="317"/>
      <c r="BQ147" s="317"/>
      <c r="BR147" s="317"/>
    </row>
    <row r="148" spans="1:70" s="311" customFormat="1" ht="17.25" customHeight="1">
      <c r="A148" s="312"/>
      <c r="B148" s="545"/>
      <c r="C148" s="313"/>
      <c r="D148" s="314"/>
      <c r="E148" s="510"/>
      <c r="F148" s="510"/>
      <c r="G148" s="510"/>
      <c r="H148" s="314"/>
      <c r="I148" s="314"/>
      <c r="J148" s="314"/>
      <c r="K148" s="314"/>
      <c r="L148" s="314"/>
      <c r="M148" s="510"/>
      <c r="N148" s="510"/>
      <c r="O148" s="510"/>
      <c r="P148" s="510"/>
      <c r="Q148" s="510"/>
      <c r="R148" s="510"/>
      <c r="S148" s="510"/>
      <c r="T148" s="383"/>
      <c r="U148" s="314"/>
      <c r="V148" s="383"/>
      <c r="W148" s="383"/>
      <c r="X148" s="383"/>
      <c r="Y148" s="383"/>
      <c r="Z148" s="383"/>
      <c r="AA148" s="383"/>
      <c r="AB148" s="383"/>
      <c r="AC148" s="383"/>
      <c r="AD148" s="383"/>
      <c r="AE148" s="383"/>
      <c r="AF148" s="383"/>
      <c r="AG148" s="383"/>
      <c r="AH148" s="383"/>
      <c r="AI148" s="383"/>
      <c r="AJ148" s="383"/>
      <c r="AK148" s="383"/>
      <c r="AL148" s="383"/>
      <c r="AM148" s="383"/>
      <c r="AN148" s="383"/>
      <c r="AO148" s="383"/>
      <c r="AP148" s="383"/>
      <c r="AQ148" s="383"/>
      <c r="AR148" s="383"/>
      <c r="AS148" s="544"/>
      <c r="AT148" s="544"/>
      <c r="AU148" s="544"/>
      <c r="AV148" s="544"/>
      <c r="AW148" s="544"/>
      <c r="AX148" s="544"/>
      <c r="AY148" s="544"/>
      <c r="AZ148" s="544"/>
      <c r="BA148" s="544"/>
      <c r="BL148" s="317"/>
      <c r="BM148" s="317"/>
      <c r="BN148" s="317"/>
      <c r="BO148" s="317"/>
      <c r="BP148" s="317"/>
      <c r="BQ148" s="317"/>
      <c r="BR148" s="317"/>
    </row>
    <row r="149" spans="1:70" s="311" customFormat="1" ht="17.25" customHeight="1">
      <c r="A149" s="312"/>
      <c r="B149" s="545"/>
      <c r="C149" s="313"/>
      <c r="D149" s="314"/>
      <c r="E149" s="510"/>
      <c r="F149" s="510"/>
      <c r="G149" s="510"/>
      <c r="H149" s="314"/>
      <c r="I149" s="314"/>
      <c r="J149" s="314"/>
      <c r="K149" s="314"/>
      <c r="L149" s="314"/>
      <c r="M149" s="510"/>
      <c r="N149" s="510"/>
      <c r="O149" s="510"/>
      <c r="P149" s="510"/>
      <c r="Q149" s="510"/>
      <c r="R149" s="510"/>
      <c r="S149" s="510"/>
      <c r="T149" s="383"/>
      <c r="U149" s="314"/>
      <c r="V149" s="383"/>
      <c r="W149" s="383"/>
      <c r="X149" s="383"/>
      <c r="Y149" s="383"/>
      <c r="Z149" s="383"/>
      <c r="AA149" s="383"/>
      <c r="AB149" s="383"/>
      <c r="AC149" s="383"/>
      <c r="AD149" s="383"/>
      <c r="AE149" s="383"/>
      <c r="AF149" s="383"/>
      <c r="AG149" s="383"/>
      <c r="AH149" s="383"/>
      <c r="AI149" s="383"/>
      <c r="AJ149" s="383"/>
      <c r="AK149" s="383"/>
      <c r="AL149" s="383"/>
      <c r="AM149" s="383"/>
      <c r="AN149" s="383"/>
      <c r="AO149" s="383"/>
      <c r="AP149" s="383"/>
      <c r="AQ149" s="383"/>
      <c r="AR149" s="383"/>
      <c r="AS149" s="544"/>
      <c r="AT149" s="544"/>
      <c r="AU149" s="544"/>
      <c r="AV149" s="544"/>
      <c r="AW149" s="544"/>
      <c r="AX149" s="544"/>
      <c r="AY149" s="544"/>
      <c r="AZ149" s="544"/>
      <c r="BA149" s="544"/>
      <c r="BL149" s="317"/>
      <c r="BM149" s="317"/>
      <c r="BN149" s="317"/>
      <c r="BO149" s="317"/>
      <c r="BP149" s="317"/>
      <c r="BQ149" s="317"/>
      <c r="BR149" s="317"/>
    </row>
    <row r="150" spans="1:70" s="311" customFormat="1" ht="17.25" customHeight="1">
      <c r="A150" s="312"/>
      <c r="B150" s="545"/>
      <c r="C150" s="313"/>
      <c r="D150" s="314"/>
      <c r="E150" s="510"/>
      <c r="F150" s="510"/>
      <c r="G150" s="510"/>
      <c r="H150" s="314"/>
      <c r="I150" s="314"/>
      <c r="J150" s="314"/>
      <c r="K150" s="314"/>
      <c r="L150" s="314"/>
      <c r="M150" s="510"/>
      <c r="N150" s="510"/>
      <c r="O150" s="510"/>
      <c r="P150" s="510"/>
      <c r="Q150" s="510"/>
      <c r="R150" s="510"/>
      <c r="S150" s="510"/>
      <c r="T150" s="383"/>
      <c r="U150" s="314"/>
      <c r="V150" s="383"/>
      <c r="W150" s="383"/>
      <c r="X150" s="383"/>
      <c r="Y150" s="383"/>
      <c r="Z150" s="383"/>
      <c r="AA150" s="383"/>
      <c r="AB150" s="383"/>
      <c r="AC150" s="383"/>
      <c r="AD150" s="383"/>
      <c r="AE150" s="383"/>
      <c r="AF150" s="383"/>
      <c r="AG150" s="383"/>
      <c r="AH150" s="383"/>
      <c r="AI150" s="383"/>
      <c r="AJ150" s="383"/>
      <c r="AK150" s="383"/>
      <c r="AL150" s="383"/>
      <c r="AM150" s="383"/>
      <c r="AN150" s="383"/>
      <c r="AO150" s="383"/>
      <c r="AP150" s="383"/>
      <c r="AQ150" s="383"/>
      <c r="AR150" s="383"/>
      <c r="AS150" s="544"/>
      <c r="AT150" s="544"/>
      <c r="AU150" s="544"/>
      <c r="AV150" s="544"/>
      <c r="AW150" s="544"/>
      <c r="AX150" s="544"/>
      <c r="AY150" s="544"/>
      <c r="AZ150" s="544"/>
      <c r="BA150" s="544"/>
      <c r="BL150" s="317"/>
      <c r="BM150" s="317"/>
      <c r="BN150" s="317"/>
      <c r="BO150" s="317"/>
      <c r="BP150" s="317"/>
      <c r="BQ150" s="317"/>
      <c r="BR150" s="317"/>
    </row>
    <row r="151" spans="1:70" s="311" customFormat="1" ht="17.25" customHeight="1">
      <c r="A151" s="312"/>
      <c r="B151" s="545"/>
      <c r="C151" s="313"/>
      <c r="D151" s="314"/>
      <c r="E151" s="510"/>
      <c r="F151" s="510"/>
      <c r="G151" s="510"/>
      <c r="H151" s="314"/>
      <c r="I151" s="314"/>
      <c r="J151" s="314"/>
      <c r="K151" s="314"/>
      <c r="L151" s="314"/>
      <c r="M151" s="510"/>
      <c r="N151" s="510"/>
      <c r="O151" s="510"/>
      <c r="P151" s="510"/>
      <c r="Q151" s="510"/>
      <c r="R151" s="510"/>
      <c r="S151" s="510"/>
      <c r="T151" s="383"/>
      <c r="U151" s="314"/>
      <c r="V151" s="383"/>
      <c r="W151" s="383"/>
      <c r="X151" s="383"/>
      <c r="Y151" s="383"/>
      <c r="Z151" s="383"/>
      <c r="AA151" s="383"/>
      <c r="AB151" s="383"/>
      <c r="AC151" s="383"/>
      <c r="AD151" s="383"/>
      <c r="AE151" s="383"/>
      <c r="AF151" s="383"/>
      <c r="AG151" s="383"/>
      <c r="AH151" s="383"/>
      <c r="AI151" s="383"/>
      <c r="AJ151" s="383"/>
      <c r="AK151" s="383"/>
      <c r="AL151" s="383"/>
      <c r="AM151" s="383"/>
      <c r="AN151" s="383"/>
      <c r="AO151" s="383"/>
      <c r="AP151" s="383"/>
      <c r="AQ151" s="383"/>
      <c r="AR151" s="383"/>
      <c r="AS151" s="544"/>
      <c r="AT151" s="544"/>
      <c r="AU151" s="544"/>
      <c r="AV151" s="544"/>
      <c r="AW151" s="544"/>
      <c r="AX151" s="544"/>
      <c r="AY151" s="544"/>
      <c r="AZ151" s="544"/>
      <c r="BA151" s="544"/>
      <c r="BL151" s="317"/>
      <c r="BM151" s="317"/>
      <c r="BN151" s="317"/>
      <c r="BO151" s="317"/>
      <c r="BP151" s="317"/>
      <c r="BQ151" s="317"/>
      <c r="BR151" s="317"/>
    </row>
    <row r="152" spans="1:70" s="311" customFormat="1" ht="17.25" customHeight="1">
      <c r="A152" s="312"/>
      <c r="B152" s="545"/>
      <c r="C152" s="313"/>
      <c r="D152" s="314"/>
      <c r="E152" s="510"/>
      <c r="F152" s="510"/>
      <c r="G152" s="510"/>
      <c r="H152" s="314"/>
      <c r="I152" s="314"/>
      <c r="J152" s="314"/>
      <c r="K152" s="314"/>
      <c r="L152" s="314"/>
      <c r="M152" s="510"/>
      <c r="N152" s="510"/>
      <c r="O152" s="510"/>
      <c r="P152" s="510"/>
      <c r="Q152" s="510"/>
      <c r="R152" s="510"/>
      <c r="S152" s="510"/>
      <c r="T152" s="383"/>
      <c r="U152" s="314"/>
      <c r="V152" s="383"/>
      <c r="W152" s="383"/>
      <c r="X152" s="383"/>
      <c r="Y152" s="383"/>
      <c r="Z152" s="383"/>
      <c r="AA152" s="383"/>
      <c r="AB152" s="383"/>
      <c r="AC152" s="383"/>
      <c r="AD152" s="383"/>
      <c r="AE152" s="383"/>
      <c r="AF152" s="383"/>
      <c r="AG152" s="383"/>
      <c r="AH152" s="383"/>
      <c r="AI152" s="383"/>
      <c r="AJ152" s="383"/>
      <c r="AK152" s="383"/>
      <c r="AL152" s="383"/>
      <c r="AM152" s="383"/>
      <c r="AN152" s="383"/>
      <c r="AO152" s="383"/>
      <c r="AP152" s="383"/>
      <c r="AQ152" s="383"/>
      <c r="AR152" s="383"/>
      <c r="AS152" s="544"/>
      <c r="AT152" s="544"/>
      <c r="AU152" s="544"/>
      <c r="AV152" s="544"/>
      <c r="AW152" s="544"/>
      <c r="AX152" s="544"/>
      <c r="AY152" s="544"/>
      <c r="AZ152" s="544"/>
      <c r="BA152" s="544"/>
      <c r="BL152" s="317"/>
      <c r="BM152" s="317"/>
      <c r="BN152" s="317"/>
      <c r="BO152" s="317"/>
      <c r="BP152" s="317"/>
      <c r="BQ152" s="317"/>
      <c r="BR152" s="317"/>
    </row>
    <row r="153" spans="1:70" s="311" customFormat="1" ht="17.25" customHeight="1">
      <c r="A153" s="312"/>
      <c r="B153" s="545"/>
      <c r="C153" s="313"/>
      <c r="D153" s="314"/>
      <c r="E153" s="510"/>
      <c r="F153" s="510"/>
      <c r="G153" s="510"/>
      <c r="H153" s="314"/>
      <c r="I153" s="314"/>
      <c r="J153" s="314"/>
      <c r="K153" s="314"/>
      <c r="L153" s="314"/>
      <c r="M153" s="510"/>
      <c r="N153" s="510"/>
      <c r="O153" s="510"/>
      <c r="P153" s="510"/>
      <c r="Q153" s="510"/>
      <c r="R153" s="510"/>
      <c r="S153" s="510"/>
      <c r="T153" s="383"/>
      <c r="U153" s="314"/>
      <c r="V153" s="383"/>
      <c r="W153" s="383"/>
      <c r="X153" s="383"/>
      <c r="Y153" s="383"/>
      <c r="Z153" s="383"/>
      <c r="AA153" s="383"/>
      <c r="AB153" s="383"/>
      <c r="AC153" s="383"/>
      <c r="AD153" s="383"/>
      <c r="AE153" s="383"/>
      <c r="AF153" s="383"/>
      <c r="AG153" s="383"/>
      <c r="AH153" s="383"/>
      <c r="AI153" s="383"/>
      <c r="AJ153" s="383"/>
      <c r="AK153" s="383"/>
      <c r="AL153" s="383"/>
      <c r="AM153" s="383"/>
      <c r="AN153" s="383"/>
      <c r="AO153" s="383"/>
      <c r="AP153" s="383"/>
      <c r="AQ153" s="383"/>
      <c r="AR153" s="383"/>
      <c r="AS153" s="544"/>
      <c r="AT153" s="544"/>
      <c r="AU153" s="544"/>
      <c r="AV153" s="544"/>
      <c r="AW153" s="544"/>
      <c r="AX153" s="544"/>
      <c r="AY153" s="544"/>
      <c r="AZ153" s="544"/>
      <c r="BA153" s="544"/>
      <c r="BL153" s="317"/>
      <c r="BM153" s="317"/>
      <c r="BN153" s="317"/>
      <c r="BO153" s="317"/>
      <c r="BP153" s="317"/>
      <c r="BQ153" s="317"/>
      <c r="BR153" s="317"/>
    </row>
    <row r="154" spans="1:70" s="311" customFormat="1" ht="17.25" customHeight="1">
      <c r="A154" s="312"/>
      <c r="B154" s="545"/>
      <c r="C154" s="313"/>
      <c r="D154" s="314"/>
      <c r="E154" s="510"/>
      <c r="F154" s="510"/>
      <c r="G154" s="510"/>
      <c r="H154" s="314"/>
      <c r="I154" s="314"/>
      <c r="J154" s="314"/>
      <c r="K154" s="314"/>
      <c r="L154" s="314"/>
      <c r="M154" s="510"/>
      <c r="N154" s="510"/>
      <c r="O154" s="510"/>
      <c r="P154" s="510"/>
      <c r="Q154" s="510"/>
      <c r="R154" s="510"/>
      <c r="S154" s="510"/>
      <c r="T154" s="383"/>
      <c r="U154" s="314"/>
      <c r="V154" s="383"/>
      <c r="W154" s="383"/>
      <c r="X154" s="383"/>
      <c r="Y154" s="383"/>
      <c r="Z154" s="383"/>
      <c r="AA154" s="383"/>
      <c r="AB154" s="383"/>
      <c r="AC154" s="383"/>
      <c r="AD154" s="383"/>
      <c r="AE154" s="383"/>
      <c r="AF154" s="383"/>
      <c r="AG154" s="383"/>
      <c r="AH154" s="383"/>
      <c r="AI154" s="383"/>
      <c r="AJ154" s="383"/>
      <c r="AK154" s="383"/>
      <c r="AL154" s="383"/>
      <c r="AM154" s="383"/>
      <c r="AN154" s="383"/>
      <c r="AO154" s="383"/>
      <c r="AP154" s="383"/>
      <c r="AQ154" s="383"/>
      <c r="AR154" s="383"/>
      <c r="AS154" s="544"/>
      <c r="AT154" s="544"/>
      <c r="AU154" s="544"/>
      <c r="AV154" s="544"/>
      <c r="AW154" s="544"/>
      <c r="AX154" s="544"/>
      <c r="AY154" s="544"/>
      <c r="AZ154" s="544"/>
      <c r="BA154" s="544"/>
      <c r="BL154" s="317"/>
      <c r="BM154" s="317"/>
      <c r="BN154" s="317"/>
      <c r="BO154" s="317"/>
      <c r="BP154" s="317"/>
      <c r="BQ154" s="317"/>
      <c r="BR154" s="317"/>
    </row>
    <row r="155" spans="1:70" s="311" customFormat="1" ht="17.25" customHeight="1">
      <c r="A155" s="312"/>
      <c r="B155" s="545"/>
      <c r="C155" s="313"/>
      <c r="D155" s="314"/>
      <c r="E155" s="510"/>
      <c r="F155" s="510"/>
      <c r="G155" s="510"/>
      <c r="H155" s="314"/>
      <c r="I155" s="314"/>
      <c r="J155" s="314"/>
      <c r="K155" s="314"/>
      <c r="L155" s="314"/>
      <c r="M155" s="510"/>
      <c r="N155" s="510"/>
      <c r="O155" s="510"/>
      <c r="P155" s="510"/>
      <c r="Q155" s="510"/>
      <c r="R155" s="510"/>
      <c r="S155" s="510"/>
      <c r="T155" s="383"/>
      <c r="U155" s="314"/>
      <c r="V155" s="383"/>
      <c r="W155" s="383"/>
      <c r="X155" s="383"/>
      <c r="Y155" s="383"/>
      <c r="Z155" s="383"/>
      <c r="AA155" s="383"/>
      <c r="AB155" s="383"/>
      <c r="AC155" s="383"/>
      <c r="AD155" s="383"/>
      <c r="AE155" s="383"/>
      <c r="AF155" s="383"/>
      <c r="AG155" s="383"/>
      <c r="AH155" s="383"/>
      <c r="AI155" s="383"/>
      <c r="AJ155" s="383"/>
      <c r="AK155" s="383"/>
      <c r="AL155" s="383"/>
      <c r="AM155" s="383"/>
      <c r="AN155" s="383"/>
      <c r="AO155" s="383"/>
      <c r="AP155" s="383"/>
      <c r="AQ155" s="383"/>
      <c r="AR155" s="383"/>
      <c r="AS155" s="544"/>
      <c r="AT155" s="544"/>
      <c r="AU155" s="544"/>
      <c r="AV155" s="544"/>
      <c r="AW155" s="544"/>
      <c r="AX155" s="544"/>
      <c r="AY155" s="544"/>
      <c r="AZ155" s="544"/>
      <c r="BA155" s="544"/>
      <c r="BL155" s="317"/>
      <c r="BM155" s="317"/>
      <c r="BN155" s="317"/>
      <c r="BO155" s="317"/>
      <c r="BP155" s="317"/>
      <c r="BQ155" s="317"/>
      <c r="BR155" s="317"/>
    </row>
    <row r="156" spans="1:70" s="311" customFormat="1" ht="17.25" customHeight="1">
      <c r="A156" s="312"/>
      <c r="B156" s="545"/>
      <c r="C156" s="313"/>
      <c r="D156" s="314"/>
      <c r="E156" s="510"/>
      <c r="F156" s="510"/>
      <c r="G156" s="510"/>
      <c r="H156" s="314"/>
      <c r="I156" s="314"/>
      <c r="J156" s="314"/>
      <c r="K156" s="314"/>
      <c r="L156" s="314"/>
      <c r="M156" s="510"/>
      <c r="N156" s="510"/>
      <c r="O156" s="510"/>
      <c r="P156" s="510"/>
      <c r="Q156" s="510"/>
      <c r="R156" s="510"/>
      <c r="S156" s="510"/>
      <c r="T156" s="383"/>
      <c r="U156" s="314"/>
      <c r="V156" s="383"/>
      <c r="W156" s="383"/>
      <c r="X156" s="383"/>
      <c r="Y156" s="383"/>
      <c r="Z156" s="383"/>
      <c r="AA156" s="383"/>
      <c r="AB156" s="383"/>
      <c r="AC156" s="383"/>
      <c r="AD156" s="383"/>
      <c r="AE156" s="383"/>
      <c r="AF156" s="383"/>
      <c r="AG156" s="383"/>
      <c r="AH156" s="383"/>
      <c r="AI156" s="383"/>
      <c r="AJ156" s="383"/>
      <c r="AK156" s="383"/>
      <c r="AL156" s="383"/>
      <c r="AM156" s="383"/>
      <c r="AN156" s="383"/>
      <c r="AO156" s="383"/>
      <c r="AP156" s="383"/>
      <c r="AQ156" s="383"/>
      <c r="AR156" s="383"/>
      <c r="AS156" s="544"/>
      <c r="AT156" s="544"/>
      <c r="AU156" s="544"/>
      <c r="AV156" s="544"/>
      <c r="AW156" s="544"/>
      <c r="AX156" s="544"/>
      <c r="AY156" s="544"/>
      <c r="AZ156" s="544"/>
      <c r="BA156" s="544"/>
      <c r="BL156" s="317"/>
      <c r="BM156" s="317"/>
      <c r="BN156" s="317"/>
      <c r="BO156" s="317"/>
      <c r="BP156" s="317"/>
      <c r="BQ156" s="317"/>
      <c r="BR156" s="317"/>
    </row>
    <row r="157" spans="1:70" s="311" customFormat="1" ht="17.25" customHeight="1">
      <c r="A157" s="312"/>
      <c r="B157" s="545"/>
      <c r="C157" s="313"/>
      <c r="D157" s="314"/>
      <c r="E157" s="510"/>
      <c r="F157" s="510"/>
      <c r="G157" s="510"/>
      <c r="H157" s="314"/>
      <c r="I157" s="314"/>
      <c r="J157" s="314"/>
      <c r="K157" s="314"/>
      <c r="L157" s="314"/>
      <c r="M157" s="510"/>
      <c r="N157" s="510"/>
      <c r="O157" s="510"/>
      <c r="P157" s="510"/>
      <c r="Q157" s="510"/>
      <c r="R157" s="510"/>
      <c r="S157" s="510"/>
      <c r="T157" s="383"/>
      <c r="U157" s="314"/>
      <c r="V157" s="383"/>
      <c r="W157" s="383"/>
      <c r="X157" s="383"/>
      <c r="Y157" s="383"/>
      <c r="Z157" s="383"/>
      <c r="AA157" s="383"/>
      <c r="AB157" s="383"/>
      <c r="AC157" s="383"/>
      <c r="AD157" s="383"/>
      <c r="AE157" s="383"/>
      <c r="AF157" s="383"/>
      <c r="AG157" s="383"/>
      <c r="AH157" s="383"/>
      <c r="AI157" s="383"/>
      <c r="AJ157" s="383"/>
      <c r="AK157" s="383"/>
      <c r="AL157" s="383"/>
      <c r="AM157" s="383"/>
      <c r="AN157" s="383"/>
      <c r="AO157" s="383"/>
      <c r="AP157" s="383"/>
      <c r="AQ157" s="383"/>
      <c r="AR157" s="383"/>
      <c r="AS157" s="544"/>
      <c r="AT157" s="544"/>
      <c r="AU157" s="544"/>
      <c r="AV157" s="544"/>
      <c r="AW157" s="544"/>
      <c r="AX157" s="544"/>
      <c r="AY157" s="544"/>
      <c r="AZ157" s="544"/>
      <c r="BA157" s="544"/>
      <c r="BL157" s="317"/>
      <c r="BM157" s="317"/>
      <c r="BN157" s="317"/>
      <c r="BO157" s="317"/>
      <c r="BP157" s="317"/>
      <c r="BQ157" s="317"/>
      <c r="BR157" s="317"/>
    </row>
    <row r="158" spans="1:70" s="311" customFormat="1" ht="17.25" customHeight="1">
      <c r="A158" s="312"/>
      <c r="B158" s="545"/>
      <c r="C158" s="313"/>
      <c r="D158" s="314"/>
      <c r="E158" s="510"/>
      <c r="F158" s="510"/>
      <c r="G158" s="510"/>
      <c r="H158" s="314"/>
      <c r="I158" s="314"/>
      <c r="J158" s="314"/>
      <c r="K158" s="314"/>
      <c r="L158" s="314"/>
      <c r="M158" s="510"/>
      <c r="N158" s="510"/>
      <c r="O158" s="510"/>
      <c r="P158" s="510"/>
      <c r="Q158" s="510"/>
      <c r="R158" s="510"/>
      <c r="S158" s="510"/>
      <c r="T158" s="383"/>
      <c r="U158" s="314"/>
      <c r="V158" s="383"/>
      <c r="W158" s="383"/>
      <c r="X158" s="383"/>
      <c r="Y158" s="383"/>
      <c r="Z158" s="383"/>
      <c r="AA158" s="383"/>
      <c r="AB158" s="383"/>
      <c r="AC158" s="383"/>
      <c r="AD158" s="383"/>
      <c r="AE158" s="383"/>
      <c r="AF158" s="383"/>
      <c r="AG158" s="383"/>
      <c r="AH158" s="383"/>
      <c r="AI158" s="383"/>
      <c r="AJ158" s="383"/>
      <c r="AK158" s="383"/>
      <c r="AL158" s="383"/>
      <c r="AM158" s="383"/>
      <c r="AN158" s="383"/>
      <c r="AO158" s="383"/>
      <c r="AP158" s="383"/>
      <c r="AQ158" s="383"/>
      <c r="AR158" s="383"/>
      <c r="AS158" s="544"/>
      <c r="AT158" s="544"/>
      <c r="AU158" s="544"/>
      <c r="AV158" s="544"/>
      <c r="AW158" s="544"/>
      <c r="AX158" s="544"/>
      <c r="AY158" s="544"/>
      <c r="AZ158" s="544"/>
      <c r="BA158" s="544"/>
      <c r="BL158" s="317"/>
      <c r="BM158" s="317"/>
      <c r="BN158" s="317"/>
      <c r="BO158" s="317"/>
      <c r="BP158" s="317"/>
      <c r="BQ158" s="317"/>
      <c r="BR158" s="317"/>
    </row>
    <row r="159" spans="1:70" s="311" customFormat="1" ht="17.25" customHeight="1">
      <c r="A159" s="312"/>
      <c r="B159" s="545"/>
      <c r="C159" s="313"/>
      <c r="D159" s="314"/>
      <c r="E159" s="510"/>
      <c r="F159" s="510"/>
      <c r="G159" s="510"/>
      <c r="H159" s="314"/>
      <c r="I159" s="314"/>
      <c r="J159" s="314"/>
      <c r="K159" s="314"/>
      <c r="L159" s="314"/>
      <c r="M159" s="510"/>
      <c r="N159" s="510"/>
      <c r="O159" s="510"/>
      <c r="P159" s="510"/>
      <c r="Q159" s="510"/>
      <c r="R159" s="510"/>
      <c r="S159" s="510"/>
      <c r="T159" s="383"/>
      <c r="U159" s="314"/>
      <c r="V159" s="383"/>
      <c r="W159" s="383"/>
      <c r="X159" s="383"/>
      <c r="Y159" s="383"/>
      <c r="Z159" s="383"/>
      <c r="AA159" s="383"/>
      <c r="AB159" s="383"/>
      <c r="AC159" s="383"/>
      <c r="AD159" s="383"/>
      <c r="AE159" s="383"/>
      <c r="AF159" s="383"/>
      <c r="AG159" s="383"/>
      <c r="AH159" s="383"/>
      <c r="AI159" s="383"/>
      <c r="AJ159" s="383"/>
      <c r="AK159" s="383"/>
      <c r="AL159" s="383"/>
      <c r="AM159" s="383"/>
      <c r="AN159" s="383"/>
      <c r="AO159" s="383"/>
      <c r="AP159" s="383"/>
      <c r="AQ159" s="383"/>
      <c r="AR159" s="383"/>
      <c r="BK159" s="317"/>
      <c r="BL159" s="317"/>
      <c r="BM159" s="317"/>
      <c r="BN159" s="317"/>
      <c r="BO159" s="317"/>
      <c r="BP159" s="317"/>
      <c r="BQ159" s="317"/>
    </row>
    <row r="160" spans="1:70" s="311" customFormat="1" ht="17.25" customHeight="1">
      <c r="A160" s="312"/>
      <c r="B160" s="545"/>
      <c r="C160" s="313"/>
      <c r="D160" s="314"/>
      <c r="E160" s="510"/>
      <c r="F160" s="510"/>
      <c r="G160" s="510"/>
      <c r="H160" s="314"/>
      <c r="I160" s="314"/>
      <c r="J160" s="314"/>
      <c r="K160" s="314"/>
      <c r="L160" s="314"/>
      <c r="M160" s="510"/>
      <c r="N160" s="510"/>
      <c r="O160" s="510"/>
      <c r="P160" s="510"/>
      <c r="Q160" s="510"/>
      <c r="R160" s="510"/>
      <c r="S160" s="510"/>
      <c r="T160" s="383"/>
      <c r="U160" s="314"/>
      <c r="V160" s="383"/>
      <c r="W160" s="383"/>
      <c r="X160" s="383"/>
      <c r="Y160" s="383"/>
      <c r="Z160" s="383"/>
      <c r="AA160" s="383"/>
      <c r="AB160" s="383"/>
      <c r="AC160" s="383"/>
      <c r="AD160" s="383"/>
      <c r="AE160" s="383"/>
      <c r="AF160" s="383"/>
      <c r="AG160" s="383"/>
      <c r="AH160" s="383"/>
      <c r="AI160" s="383"/>
      <c r="AJ160" s="383"/>
      <c r="AK160" s="383"/>
      <c r="AL160" s="383"/>
      <c r="AM160" s="383"/>
      <c r="AN160" s="383"/>
      <c r="AO160" s="383"/>
      <c r="AP160" s="383"/>
      <c r="AQ160" s="383"/>
      <c r="AR160" s="383"/>
      <c r="BK160" s="317"/>
      <c r="BL160" s="317"/>
      <c r="BM160" s="317"/>
      <c r="BN160" s="317"/>
      <c r="BO160" s="317"/>
      <c r="BP160" s="317"/>
      <c r="BQ160" s="317"/>
    </row>
    <row r="161" spans="1:69" s="311" customFormat="1" ht="17.25" customHeight="1">
      <c r="A161" s="312"/>
      <c r="B161" s="545"/>
      <c r="C161" s="313"/>
      <c r="D161" s="314"/>
      <c r="E161" s="510"/>
      <c r="F161" s="510"/>
      <c r="G161" s="510"/>
      <c r="H161" s="314"/>
      <c r="I161" s="314"/>
      <c r="J161" s="314"/>
      <c r="K161" s="314"/>
      <c r="L161" s="314"/>
      <c r="M161" s="510"/>
      <c r="N161" s="510"/>
      <c r="O161" s="510"/>
      <c r="P161" s="510"/>
      <c r="Q161" s="510"/>
      <c r="R161" s="510"/>
      <c r="S161" s="510"/>
      <c r="T161" s="383"/>
      <c r="U161" s="314"/>
      <c r="V161" s="383"/>
      <c r="W161" s="383"/>
      <c r="X161" s="383"/>
      <c r="Y161" s="383"/>
      <c r="Z161" s="383"/>
      <c r="AA161" s="383"/>
      <c r="AB161" s="383"/>
      <c r="AC161" s="383"/>
      <c r="AD161" s="383"/>
      <c r="AE161" s="383"/>
      <c r="AF161" s="383"/>
      <c r="AG161" s="383"/>
      <c r="AH161" s="383"/>
      <c r="AI161" s="383"/>
      <c r="AJ161" s="383"/>
      <c r="AK161" s="383"/>
      <c r="AL161" s="383"/>
      <c r="AM161" s="383"/>
      <c r="AN161" s="383"/>
      <c r="AO161" s="383"/>
      <c r="AP161" s="383"/>
      <c r="AQ161" s="383"/>
      <c r="AR161" s="383"/>
      <c r="BK161" s="317"/>
      <c r="BL161" s="317"/>
      <c r="BM161" s="317"/>
      <c r="BN161" s="317"/>
      <c r="BO161" s="317"/>
      <c r="BP161" s="317"/>
      <c r="BQ161" s="317"/>
    </row>
    <row r="162" spans="1:69" s="311" customFormat="1" ht="17.25" customHeight="1">
      <c r="A162" s="312"/>
      <c r="B162" s="545"/>
      <c r="C162" s="313"/>
      <c r="D162" s="314"/>
      <c r="E162" s="510"/>
      <c r="F162" s="510"/>
      <c r="G162" s="510"/>
      <c r="H162" s="314"/>
      <c r="I162" s="314"/>
      <c r="J162" s="314"/>
      <c r="K162" s="314"/>
      <c r="L162" s="314"/>
      <c r="M162" s="510"/>
      <c r="N162" s="510"/>
      <c r="O162" s="510"/>
      <c r="P162" s="510"/>
      <c r="Q162" s="510"/>
      <c r="R162" s="510"/>
      <c r="S162" s="510"/>
      <c r="T162" s="383"/>
      <c r="U162" s="314"/>
      <c r="V162" s="383"/>
      <c r="W162" s="383"/>
      <c r="X162" s="383"/>
      <c r="Y162" s="383"/>
      <c r="Z162" s="383"/>
      <c r="AA162" s="383"/>
      <c r="AB162" s="383"/>
      <c r="AC162" s="383"/>
      <c r="AD162" s="383"/>
      <c r="AE162" s="383"/>
      <c r="AF162" s="383"/>
      <c r="AG162" s="383"/>
      <c r="AH162" s="383"/>
      <c r="AI162" s="383"/>
      <c r="AJ162" s="383"/>
      <c r="AK162" s="383"/>
      <c r="AL162" s="383"/>
      <c r="AM162" s="383"/>
      <c r="AN162" s="383"/>
      <c r="AO162" s="383"/>
      <c r="AP162" s="383"/>
      <c r="AQ162" s="383"/>
      <c r="AR162" s="383"/>
      <c r="BK162" s="317"/>
      <c r="BL162" s="317"/>
      <c r="BM162" s="317"/>
      <c r="BN162" s="317"/>
      <c r="BO162" s="317"/>
      <c r="BP162" s="317"/>
      <c r="BQ162" s="317"/>
    </row>
    <row r="163" spans="1:69" s="311" customFormat="1" ht="17.25" customHeight="1">
      <c r="A163" s="312"/>
      <c r="B163" s="545"/>
      <c r="C163" s="313"/>
      <c r="D163" s="314"/>
      <c r="E163" s="510"/>
      <c r="F163" s="510"/>
      <c r="G163" s="510"/>
      <c r="H163" s="314"/>
      <c r="I163" s="314"/>
      <c r="J163" s="314"/>
      <c r="K163" s="314"/>
      <c r="L163" s="314"/>
      <c r="M163" s="510"/>
      <c r="N163" s="510"/>
      <c r="O163" s="510"/>
      <c r="P163" s="510"/>
      <c r="Q163" s="510"/>
      <c r="R163" s="510"/>
      <c r="S163" s="510"/>
      <c r="T163" s="383"/>
      <c r="U163" s="314"/>
      <c r="V163" s="383"/>
      <c r="W163" s="383"/>
      <c r="X163" s="383"/>
      <c r="Y163" s="383"/>
      <c r="Z163" s="383"/>
      <c r="AA163" s="383"/>
      <c r="AB163" s="383"/>
      <c r="AC163" s="383"/>
      <c r="AD163" s="383"/>
      <c r="AE163" s="383"/>
      <c r="AF163" s="383"/>
      <c r="AG163" s="383"/>
      <c r="AH163" s="383"/>
      <c r="AI163" s="383"/>
      <c r="AJ163" s="383"/>
      <c r="AK163" s="383"/>
      <c r="AL163" s="383"/>
      <c r="AM163" s="383"/>
      <c r="AN163" s="383"/>
      <c r="AO163" s="383"/>
      <c r="AP163" s="383"/>
      <c r="AQ163" s="383"/>
      <c r="AR163" s="383"/>
      <c r="BK163" s="317"/>
      <c r="BL163" s="317"/>
      <c r="BM163" s="317"/>
      <c r="BN163" s="317"/>
      <c r="BO163" s="317"/>
      <c r="BP163" s="317"/>
      <c r="BQ163" s="317"/>
    </row>
    <row r="164" spans="1:69" s="311" customFormat="1" ht="17.25" customHeight="1">
      <c r="A164" s="312"/>
      <c r="B164" s="545"/>
      <c r="C164" s="313"/>
      <c r="D164" s="314"/>
      <c r="E164" s="510"/>
      <c r="F164" s="510"/>
      <c r="G164" s="510"/>
      <c r="H164" s="314"/>
      <c r="I164" s="314"/>
      <c r="J164" s="314"/>
      <c r="K164" s="314"/>
      <c r="L164" s="314"/>
      <c r="M164" s="510"/>
      <c r="N164" s="510"/>
      <c r="O164" s="510"/>
      <c r="P164" s="510"/>
      <c r="Q164" s="510"/>
      <c r="R164" s="510"/>
      <c r="S164" s="510"/>
      <c r="T164" s="383"/>
      <c r="U164" s="314"/>
      <c r="V164" s="383"/>
      <c r="W164" s="383"/>
      <c r="X164" s="383"/>
      <c r="Y164" s="383"/>
      <c r="Z164" s="383"/>
      <c r="AA164" s="383"/>
      <c r="AB164" s="383"/>
      <c r="AC164" s="383"/>
      <c r="AD164" s="383"/>
      <c r="AE164" s="383"/>
      <c r="AF164" s="383"/>
      <c r="AG164" s="383"/>
      <c r="AH164" s="383"/>
      <c r="AI164" s="383"/>
      <c r="AJ164" s="383"/>
      <c r="AK164" s="383"/>
      <c r="AL164" s="383"/>
      <c r="AM164" s="383"/>
      <c r="AN164" s="383"/>
      <c r="AO164" s="383"/>
      <c r="AP164" s="383"/>
      <c r="AQ164" s="383"/>
      <c r="AR164" s="383"/>
      <c r="BK164" s="317"/>
      <c r="BL164" s="317"/>
      <c r="BM164" s="317"/>
      <c r="BN164" s="317"/>
      <c r="BO164" s="317"/>
      <c r="BP164" s="317"/>
      <c r="BQ164" s="317"/>
    </row>
    <row r="165" spans="1:69" s="311" customFormat="1" ht="17.100000000000001" customHeight="1">
      <c r="A165" s="312"/>
      <c r="B165" s="545"/>
      <c r="C165" s="313"/>
      <c r="D165" s="314"/>
      <c r="E165" s="510"/>
      <c r="F165" s="510"/>
      <c r="G165" s="510"/>
      <c r="H165" s="314"/>
      <c r="I165" s="314"/>
      <c r="J165" s="314"/>
      <c r="K165" s="314"/>
      <c r="L165" s="314"/>
      <c r="M165" s="510"/>
      <c r="N165" s="510"/>
      <c r="O165" s="510"/>
      <c r="P165" s="510"/>
      <c r="Q165" s="510"/>
      <c r="R165" s="510"/>
      <c r="S165" s="510"/>
      <c r="T165" s="383"/>
      <c r="U165" s="314"/>
      <c r="V165" s="383"/>
      <c r="W165" s="383"/>
      <c r="X165" s="383"/>
      <c r="Y165" s="383"/>
      <c r="Z165" s="383"/>
      <c r="AA165" s="383"/>
      <c r="AB165" s="383"/>
      <c r="AC165" s="383"/>
      <c r="AD165" s="383"/>
      <c r="AE165" s="383"/>
      <c r="AF165" s="383"/>
      <c r="AG165" s="383"/>
      <c r="AH165" s="383"/>
      <c r="AI165" s="383"/>
      <c r="AJ165" s="383"/>
      <c r="AK165" s="383"/>
      <c r="AL165" s="383"/>
      <c r="AM165" s="383"/>
      <c r="AN165" s="383"/>
      <c r="AO165" s="383"/>
      <c r="AP165" s="383"/>
      <c r="AQ165" s="383"/>
      <c r="AR165" s="383"/>
      <c r="BK165" s="317"/>
      <c r="BL165" s="317"/>
      <c r="BM165" s="317"/>
      <c r="BN165" s="317"/>
      <c r="BO165" s="317"/>
      <c r="BP165" s="317"/>
      <c r="BQ165" s="317"/>
    </row>
    <row r="166" spans="1:69" s="311" customFormat="1" ht="17.25" customHeight="1">
      <c r="A166" s="312"/>
      <c r="B166" s="545"/>
      <c r="C166" s="313"/>
      <c r="D166" s="314"/>
      <c r="E166" s="510"/>
      <c r="F166" s="510"/>
      <c r="G166" s="510"/>
      <c r="H166" s="314"/>
      <c r="I166" s="314"/>
      <c r="J166" s="314"/>
      <c r="K166" s="314"/>
      <c r="L166" s="314"/>
      <c r="M166" s="510"/>
      <c r="N166" s="510"/>
      <c r="O166" s="510"/>
      <c r="P166" s="510"/>
      <c r="Q166" s="510"/>
      <c r="R166" s="510"/>
      <c r="S166" s="510"/>
      <c r="T166" s="383"/>
      <c r="U166" s="314"/>
      <c r="V166" s="383"/>
      <c r="W166" s="383"/>
      <c r="X166" s="383"/>
      <c r="Y166" s="383"/>
      <c r="Z166" s="383"/>
      <c r="AA166" s="383"/>
      <c r="AB166" s="383"/>
      <c r="AC166" s="383"/>
      <c r="AD166" s="383"/>
      <c r="AE166" s="383"/>
      <c r="AF166" s="383"/>
      <c r="AG166" s="383"/>
      <c r="AH166" s="383"/>
      <c r="AI166" s="383"/>
      <c r="AJ166" s="383"/>
      <c r="AK166" s="383"/>
      <c r="AL166" s="383"/>
      <c r="AM166" s="383"/>
      <c r="AN166" s="383"/>
      <c r="AO166" s="383"/>
      <c r="AP166" s="383"/>
      <c r="AQ166" s="383"/>
      <c r="AR166" s="383"/>
      <c r="BK166" s="317"/>
      <c r="BL166" s="317"/>
      <c r="BM166" s="317"/>
      <c r="BN166" s="317"/>
      <c r="BO166" s="317"/>
      <c r="BP166" s="317"/>
      <c r="BQ166" s="317"/>
    </row>
    <row r="167" spans="1:69" s="311" customFormat="1" ht="17.25" customHeight="1">
      <c r="A167" s="312"/>
      <c r="B167" s="545"/>
      <c r="C167" s="313"/>
      <c r="D167" s="314"/>
      <c r="E167" s="510"/>
      <c r="F167" s="510"/>
      <c r="G167" s="510"/>
      <c r="H167" s="314"/>
      <c r="I167" s="314"/>
      <c r="J167" s="314"/>
      <c r="K167" s="314"/>
      <c r="L167" s="314"/>
      <c r="M167" s="510"/>
      <c r="N167" s="510"/>
      <c r="O167" s="510"/>
      <c r="P167" s="510"/>
      <c r="Q167" s="510"/>
      <c r="R167" s="510"/>
      <c r="S167" s="510"/>
      <c r="T167" s="383"/>
      <c r="U167" s="314"/>
      <c r="V167" s="383"/>
      <c r="W167" s="383"/>
      <c r="X167" s="383"/>
      <c r="Y167" s="383"/>
      <c r="Z167" s="383"/>
      <c r="AA167" s="383"/>
      <c r="AB167" s="383"/>
      <c r="AC167" s="383"/>
      <c r="AD167" s="383"/>
      <c r="AE167" s="383"/>
      <c r="AF167" s="383"/>
      <c r="AG167" s="383"/>
      <c r="AH167" s="383"/>
      <c r="AI167" s="383"/>
      <c r="AJ167" s="383"/>
      <c r="AK167" s="383"/>
      <c r="AL167" s="383"/>
      <c r="AM167" s="383"/>
      <c r="AN167" s="383"/>
      <c r="AO167" s="383"/>
      <c r="AP167" s="383"/>
      <c r="AQ167" s="383"/>
      <c r="AR167" s="383"/>
      <c r="BK167" s="317"/>
      <c r="BL167" s="317"/>
      <c r="BM167" s="317"/>
      <c r="BN167" s="317"/>
      <c r="BO167" s="317"/>
      <c r="BP167" s="317"/>
      <c r="BQ167" s="317"/>
    </row>
    <row r="168" spans="1:69" s="311" customFormat="1" ht="17.25" customHeight="1">
      <c r="A168" s="312"/>
      <c r="B168" s="545"/>
      <c r="C168" s="313"/>
      <c r="D168" s="314"/>
      <c r="E168" s="510"/>
      <c r="F168" s="510"/>
      <c r="G168" s="510"/>
      <c r="H168" s="314"/>
      <c r="I168" s="314"/>
      <c r="J168" s="314"/>
      <c r="K168" s="314"/>
      <c r="L168" s="314"/>
      <c r="M168" s="510"/>
      <c r="N168" s="510"/>
      <c r="O168" s="510"/>
      <c r="P168" s="510"/>
      <c r="Q168" s="510"/>
      <c r="R168" s="510"/>
      <c r="S168" s="510"/>
      <c r="T168" s="383"/>
      <c r="U168" s="314"/>
      <c r="V168" s="383"/>
      <c r="W168" s="383"/>
      <c r="X168" s="383"/>
      <c r="Y168" s="383"/>
      <c r="Z168" s="383"/>
      <c r="AA168" s="383"/>
      <c r="AB168" s="383"/>
      <c r="AC168" s="383"/>
      <c r="AD168" s="383"/>
      <c r="AE168" s="383"/>
      <c r="AF168" s="383"/>
      <c r="AG168" s="383"/>
      <c r="AH168" s="383"/>
      <c r="AI168" s="383"/>
      <c r="AJ168" s="383"/>
      <c r="AK168" s="383"/>
      <c r="AL168" s="383"/>
      <c r="AM168" s="383"/>
      <c r="AN168" s="383"/>
      <c r="AO168" s="383"/>
      <c r="AP168" s="383"/>
      <c r="AQ168" s="383"/>
      <c r="AR168" s="383"/>
      <c r="BK168" s="317"/>
      <c r="BL168" s="317"/>
      <c r="BM168" s="317"/>
      <c r="BN168" s="317"/>
      <c r="BO168" s="317"/>
      <c r="BP168" s="317"/>
      <c r="BQ168" s="317"/>
    </row>
    <row r="169" spans="1:69" s="311" customFormat="1" ht="17.25" customHeight="1">
      <c r="A169" s="312"/>
      <c r="B169" s="545"/>
      <c r="C169" s="313"/>
      <c r="D169" s="314"/>
      <c r="E169" s="510"/>
      <c r="F169" s="510"/>
      <c r="G169" s="510"/>
      <c r="H169" s="314"/>
      <c r="I169" s="314"/>
      <c r="J169" s="314"/>
      <c r="K169" s="314"/>
      <c r="L169" s="314"/>
      <c r="M169" s="510"/>
      <c r="N169" s="510"/>
      <c r="O169" s="510"/>
      <c r="P169" s="510"/>
      <c r="Q169" s="510"/>
      <c r="R169" s="510"/>
      <c r="S169" s="510"/>
      <c r="T169" s="383"/>
      <c r="U169" s="314"/>
      <c r="V169" s="383"/>
      <c r="W169" s="383"/>
      <c r="X169" s="383"/>
      <c r="Y169" s="383"/>
      <c r="Z169" s="383"/>
      <c r="AA169" s="383"/>
      <c r="AB169" s="383"/>
      <c r="AC169" s="383"/>
      <c r="AD169" s="383"/>
      <c r="AE169" s="383"/>
      <c r="AF169" s="383"/>
      <c r="AG169" s="383"/>
      <c r="AH169" s="383"/>
      <c r="AI169" s="383"/>
      <c r="AJ169" s="383"/>
      <c r="AK169" s="383"/>
      <c r="AL169" s="383"/>
      <c r="AM169" s="383"/>
      <c r="AN169" s="383"/>
      <c r="AO169" s="383"/>
      <c r="AP169" s="383"/>
      <c r="AQ169" s="383"/>
      <c r="AR169" s="383"/>
      <c r="BK169" s="317"/>
      <c r="BL169" s="317"/>
      <c r="BM169" s="317"/>
      <c r="BN169" s="317"/>
      <c r="BO169" s="317"/>
      <c r="BP169" s="317"/>
      <c r="BQ169" s="317"/>
    </row>
    <row r="170" spans="1:69" s="311" customFormat="1" ht="17.25" customHeight="1">
      <c r="A170" s="312"/>
      <c r="B170" s="545"/>
      <c r="C170" s="313"/>
      <c r="D170" s="314"/>
      <c r="E170" s="510"/>
      <c r="F170" s="510"/>
      <c r="G170" s="510"/>
      <c r="H170" s="314"/>
      <c r="I170" s="314"/>
      <c r="J170" s="314"/>
      <c r="K170" s="314"/>
      <c r="L170" s="314"/>
      <c r="M170" s="510"/>
      <c r="N170" s="510"/>
      <c r="O170" s="510"/>
      <c r="P170" s="510"/>
      <c r="Q170" s="510"/>
      <c r="R170" s="510"/>
      <c r="S170" s="510"/>
      <c r="T170" s="383"/>
      <c r="U170" s="314"/>
      <c r="V170" s="383"/>
      <c r="W170" s="383"/>
      <c r="X170" s="383"/>
      <c r="Y170" s="383"/>
      <c r="Z170" s="383"/>
      <c r="AA170" s="383"/>
      <c r="AB170" s="383"/>
      <c r="AC170" s="383"/>
      <c r="AD170" s="383"/>
      <c r="AE170" s="383"/>
      <c r="AF170" s="383"/>
      <c r="AG170" s="383"/>
      <c r="AH170" s="383"/>
      <c r="AI170" s="383"/>
      <c r="AJ170" s="383"/>
      <c r="AK170" s="383"/>
      <c r="AL170" s="383"/>
      <c r="AM170" s="383"/>
      <c r="AN170" s="383"/>
      <c r="AO170" s="383"/>
      <c r="AP170" s="383"/>
      <c r="AQ170" s="383"/>
      <c r="AR170" s="383"/>
      <c r="BK170" s="317"/>
      <c r="BL170" s="317"/>
      <c r="BM170" s="317"/>
      <c r="BN170" s="317"/>
      <c r="BO170" s="317"/>
      <c r="BP170" s="317"/>
      <c r="BQ170" s="317"/>
    </row>
    <row r="171" spans="1:69" s="311" customFormat="1" ht="17.25" customHeight="1">
      <c r="A171" s="312"/>
      <c r="B171" s="545"/>
      <c r="C171" s="313"/>
      <c r="D171" s="314"/>
      <c r="E171" s="510"/>
      <c r="F171" s="510"/>
      <c r="G171" s="510"/>
      <c r="H171" s="314"/>
      <c r="I171" s="314"/>
      <c r="J171" s="314"/>
      <c r="K171" s="314"/>
      <c r="L171" s="314"/>
      <c r="M171" s="510"/>
      <c r="N171" s="510"/>
      <c r="O171" s="510"/>
      <c r="P171" s="510"/>
      <c r="Q171" s="510"/>
      <c r="R171" s="510"/>
      <c r="S171" s="510"/>
      <c r="T171" s="383"/>
      <c r="U171" s="314"/>
      <c r="V171" s="383"/>
      <c r="W171" s="383"/>
      <c r="X171" s="383"/>
      <c r="Y171" s="383"/>
      <c r="Z171" s="383"/>
      <c r="AA171" s="383"/>
      <c r="AB171" s="383"/>
      <c r="AC171" s="383"/>
      <c r="AD171" s="383"/>
      <c r="AE171" s="383"/>
      <c r="AF171" s="383"/>
      <c r="AG171" s="383"/>
      <c r="AH171" s="383"/>
      <c r="AI171" s="383"/>
      <c r="AJ171" s="383"/>
      <c r="AK171" s="383"/>
      <c r="AL171" s="383"/>
      <c r="AM171" s="383"/>
      <c r="AN171" s="383"/>
      <c r="AO171" s="383"/>
      <c r="AP171" s="383"/>
      <c r="AQ171" s="383"/>
      <c r="AR171" s="383"/>
      <c r="BK171" s="317"/>
      <c r="BL171" s="317"/>
      <c r="BM171" s="317"/>
      <c r="BN171" s="317"/>
      <c r="BO171" s="317"/>
      <c r="BP171" s="317"/>
      <c r="BQ171" s="317"/>
    </row>
    <row r="172" spans="1:69" s="311" customFormat="1" ht="17.25" customHeight="1">
      <c r="A172" s="312"/>
      <c r="B172" s="545"/>
      <c r="C172" s="313"/>
      <c r="D172" s="314"/>
      <c r="E172" s="510"/>
      <c r="F172" s="510"/>
      <c r="G172" s="510"/>
      <c r="H172" s="314"/>
      <c r="I172" s="314"/>
      <c r="J172" s="314"/>
      <c r="K172" s="314"/>
      <c r="L172" s="314"/>
      <c r="M172" s="510"/>
      <c r="N172" s="510"/>
      <c r="O172" s="510"/>
      <c r="P172" s="510"/>
      <c r="Q172" s="510"/>
      <c r="R172" s="510"/>
      <c r="S172" s="510"/>
      <c r="T172" s="383"/>
      <c r="U172" s="314"/>
      <c r="V172" s="383"/>
      <c r="W172" s="383"/>
      <c r="X172" s="383"/>
      <c r="Y172" s="383"/>
      <c r="Z172" s="383"/>
      <c r="AA172" s="383"/>
      <c r="AB172" s="383"/>
      <c r="AC172" s="383"/>
      <c r="AD172" s="383"/>
      <c r="AE172" s="383"/>
      <c r="AF172" s="383"/>
      <c r="AG172" s="383"/>
      <c r="AH172" s="383"/>
      <c r="AI172" s="383"/>
      <c r="AJ172" s="383"/>
      <c r="AK172" s="383"/>
      <c r="AL172" s="383"/>
      <c r="AM172" s="383"/>
      <c r="AN172" s="383"/>
      <c r="AO172" s="383"/>
      <c r="AP172" s="383"/>
      <c r="AQ172" s="383"/>
      <c r="AR172" s="383"/>
      <c r="BK172" s="317"/>
      <c r="BL172" s="317"/>
      <c r="BM172" s="317"/>
      <c r="BN172" s="317"/>
      <c r="BO172" s="317"/>
      <c r="BP172" s="317"/>
      <c r="BQ172" s="317"/>
    </row>
    <row r="173" spans="1:69" s="311" customFormat="1" ht="17.25" customHeight="1">
      <c r="A173" s="312"/>
      <c r="B173" s="545"/>
      <c r="C173" s="313"/>
      <c r="D173" s="314"/>
      <c r="E173" s="510"/>
      <c r="F173" s="510"/>
      <c r="G173" s="510"/>
      <c r="H173" s="314"/>
      <c r="I173" s="314"/>
      <c r="J173" s="314"/>
      <c r="K173" s="314"/>
      <c r="L173" s="314"/>
      <c r="M173" s="510"/>
      <c r="N173" s="510"/>
      <c r="O173" s="510"/>
      <c r="P173" s="510"/>
      <c r="Q173" s="510"/>
      <c r="R173" s="510"/>
      <c r="S173" s="510"/>
      <c r="T173" s="383"/>
      <c r="U173" s="314"/>
      <c r="V173" s="383"/>
      <c r="W173" s="383"/>
      <c r="X173" s="383"/>
      <c r="Y173" s="383"/>
      <c r="Z173" s="383"/>
      <c r="AA173" s="383"/>
      <c r="AB173" s="383"/>
      <c r="AC173" s="383"/>
      <c r="AD173" s="383"/>
      <c r="AE173" s="383"/>
      <c r="AF173" s="383"/>
      <c r="AG173" s="383"/>
      <c r="AH173" s="383"/>
      <c r="AI173" s="383"/>
      <c r="AJ173" s="383"/>
      <c r="AK173" s="383"/>
      <c r="AL173" s="383"/>
      <c r="AM173" s="383"/>
      <c r="AN173" s="383"/>
      <c r="AO173" s="383"/>
      <c r="AP173" s="383"/>
      <c r="AQ173" s="383"/>
      <c r="AR173" s="383"/>
      <c r="BK173" s="317"/>
      <c r="BL173" s="317"/>
      <c r="BM173" s="317"/>
      <c r="BN173" s="317"/>
      <c r="BO173" s="317"/>
      <c r="BP173" s="317"/>
      <c r="BQ173" s="317"/>
    </row>
    <row r="174" spans="1:69" s="311" customFormat="1" ht="17.25" customHeight="1">
      <c r="A174" s="312"/>
      <c r="B174" s="545"/>
      <c r="C174" s="313"/>
      <c r="D174" s="314"/>
      <c r="E174" s="510"/>
      <c r="F174" s="510"/>
      <c r="G174" s="510"/>
      <c r="H174" s="314"/>
      <c r="I174" s="314"/>
      <c r="J174" s="314"/>
      <c r="K174" s="314"/>
      <c r="L174" s="314"/>
      <c r="M174" s="510"/>
      <c r="N174" s="510"/>
      <c r="O174" s="510"/>
      <c r="P174" s="510"/>
      <c r="Q174" s="510"/>
      <c r="R174" s="510"/>
      <c r="S174" s="510"/>
      <c r="T174" s="383"/>
      <c r="U174" s="314"/>
      <c r="V174" s="383"/>
      <c r="W174" s="383"/>
      <c r="X174" s="383"/>
      <c r="Y174" s="383"/>
      <c r="Z174" s="383"/>
      <c r="AA174" s="383"/>
      <c r="AB174" s="383"/>
      <c r="AC174" s="383"/>
      <c r="AD174" s="383"/>
      <c r="AE174" s="383"/>
      <c r="AF174" s="383"/>
      <c r="AG174" s="383"/>
      <c r="AH174" s="383"/>
      <c r="AI174" s="383"/>
      <c r="AJ174" s="383"/>
      <c r="AK174" s="383"/>
      <c r="AL174" s="383"/>
      <c r="AM174" s="383"/>
      <c r="AN174" s="383"/>
      <c r="AO174" s="383"/>
      <c r="AP174" s="383"/>
      <c r="AQ174" s="383"/>
      <c r="AR174" s="383"/>
      <c r="BK174" s="317"/>
      <c r="BL174" s="317"/>
      <c r="BM174" s="317"/>
      <c r="BN174" s="317"/>
      <c r="BO174" s="317"/>
      <c r="BP174" s="317"/>
      <c r="BQ174" s="317"/>
    </row>
    <row r="175" spans="1:69" s="311" customFormat="1" ht="17.25" customHeight="1">
      <c r="A175" s="312"/>
      <c r="B175" s="545"/>
      <c r="C175" s="313"/>
      <c r="D175" s="314"/>
      <c r="E175" s="510"/>
      <c r="F175" s="510"/>
      <c r="G175" s="510"/>
      <c r="H175" s="314"/>
      <c r="I175" s="314"/>
      <c r="J175" s="314"/>
      <c r="K175" s="314"/>
      <c r="L175" s="314"/>
      <c r="M175" s="510"/>
      <c r="N175" s="510"/>
      <c r="O175" s="510"/>
      <c r="P175" s="510"/>
      <c r="Q175" s="510"/>
      <c r="R175" s="510"/>
      <c r="S175" s="510"/>
      <c r="T175" s="383"/>
      <c r="U175" s="314"/>
      <c r="V175" s="383"/>
      <c r="W175" s="383"/>
      <c r="X175" s="383"/>
      <c r="Y175" s="383"/>
      <c r="Z175" s="383"/>
      <c r="AA175" s="383"/>
      <c r="AB175" s="383"/>
      <c r="AC175" s="383"/>
      <c r="AD175" s="383"/>
      <c r="AE175" s="383"/>
      <c r="AF175" s="383"/>
      <c r="AG175" s="383"/>
      <c r="AH175" s="383"/>
      <c r="AI175" s="383"/>
      <c r="AJ175" s="383"/>
      <c r="AK175" s="383"/>
      <c r="AL175" s="383"/>
      <c r="AM175" s="383"/>
      <c r="AN175" s="383"/>
      <c r="AO175" s="383"/>
      <c r="AP175" s="383"/>
      <c r="AQ175" s="383"/>
      <c r="AR175" s="383"/>
      <c r="BK175" s="317"/>
      <c r="BL175" s="317"/>
      <c r="BM175" s="317"/>
      <c r="BN175" s="317"/>
      <c r="BO175" s="317"/>
      <c r="BP175" s="317"/>
      <c r="BQ175" s="317"/>
    </row>
    <row r="176" spans="1:69" s="311" customFormat="1" ht="17.25" customHeight="1">
      <c r="A176" s="312"/>
      <c r="B176" s="545"/>
      <c r="C176" s="313"/>
      <c r="D176" s="314"/>
      <c r="E176" s="510"/>
      <c r="F176" s="510"/>
      <c r="G176" s="510"/>
      <c r="H176" s="314"/>
      <c r="I176" s="314"/>
      <c r="J176" s="314"/>
      <c r="K176" s="314"/>
      <c r="L176" s="314"/>
      <c r="M176" s="510"/>
      <c r="N176" s="510"/>
      <c r="O176" s="510"/>
      <c r="P176" s="510"/>
      <c r="Q176" s="510"/>
      <c r="R176" s="510"/>
      <c r="S176" s="510"/>
      <c r="T176" s="383"/>
      <c r="U176" s="314"/>
      <c r="V176" s="383"/>
      <c r="W176" s="383"/>
      <c r="X176" s="383"/>
      <c r="Y176" s="383"/>
      <c r="Z176" s="383"/>
      <c r="AA176" s="383"/>
      <c r="AB176" s="383"/>
      <c r="AC176" s="383"/>
      <c r="AD176" s="383"/>
      <c r="AE176" s="383"/>
      <c r="AF176" s="383"/>
      <c r="AG176" s="383"/>
      <c r="AH176" s="383"/>
      <c r="AI176" s="383"/>
      <c r="AJ176" s="383"/>
      <c r="AK176" s="383"/>
      <c r="AL176" s="383"/>
      <c r="AM176" s="383"/>
      <c r="AN176" s="383"/>
      <c r="AO176" s="383"/>
      <c r="AP176" s="383"/>
      <c r="AQ176" s="383"/>
      <c r="AR176" s="383"/>
      <c r="BK176" s="317"/>
      <c r="BL176" s="317"/>
      <c r="BM176" s="317"/>
      <c r="BN176" s="317"/>
      <c r="BO176" s="317"/>
      <c r="BP176" s="317"/>
      <c r="BQ176" s="317"/>
    </row>
    <row r="177" spans="1:69" s="311" customFormat="1" ht="17.25" customHeight="1">
      <c r="A177" s="312"/>
      <c r="B177" s="545"/>
      <c r="C177" s="313"/>
      <c r="D177" s="314"/>
      <c r="E177" s="510"/>
      <c r="F177" s="510"/>
      <c r="G177" s="510"/>
      <c r="H177" s="314"/>
      <c r="I177" s="314"/>
      <c r="J177" s="314"/>
      <c r="K177" s="314"/>
      <c r="L177" s="314"/>
      <c r="M177" s="510"/>
      <c r="N177" s="510"/>
      <c r="O177" s="510"/>
      <c r="P177" s="510"/>
      <c r="Q177" s="510"/>
      <c r="R177" s="510"/>
      <c r="S177" s="510"/>
      <c r="T177" s="383"/>
      <c r="U177" s="314"/>
      <c r="V177" s="383"/>
      <c r="W177" s="383"/>
      <c r="X177" s="383"/>
      <c r="Y177" s="383"/>
      <c r="Z177" s="383"/>
      <c r="AA177" s="383"/>
      <c r="AB177" s="383"/>
      <c r="AC177" s="383"/>
      <c r="AD177" s="383"/>
      <c r="AE177" s="383"/>
      <c r="AF177" s="383"/>
      <c r="AG177" s="383"/>
      <c r="AH177" s="383"/>
      <c r="AI177" s="383"/>
      <c r="AJ177" s="383"/>
      <c r="AK177" s="383"/>
      <c r="AL177" s="383"/>
      <c r="AM177" s="383"/>
      <c r="AN177" s="383"/>
      <c r="AO177" s="383"/>
      <c r="AP177" s="383"/>
      <c r="AQ177" s="383"/>
      <c r="AR177" s="383"/>
      <c r="BK177" s="317"/>
      <c r="BL177" s="317"/>
      <c r="BM177" s="317"/>
      <c r="BN177" s="317"/>
      <c r="BO177" s="317"/>
      <c r="BP177" s="317"/>
      <c r="BQ177" s="317"/>
    </row>
    <row r="178" spans="1:69" s="311" customFormat="1" ht="17.25" customHeight="1">
      <c r="A178" s="312"/>
      <c r="B178" s="545"/>
      <c r="C178" s="313"/>
      <c r="D178" s="314"/>
      <c r="E178" s="510"/>
      <c r="F178" s="510"/>
      <c r="G178" s="510"/>
      <c r="H178" s="314"/>
      <c r="I178" s="314"/>
      <c r="J178" s="314"/>
      <c r="K178" s="314"/>
      <c r="L178" s="314"/>
      <c r="M178" s="510"/>
      <c r="N178" s="510"/>
      <c r="O178" s="510"/>
      <c r="P178" s="510"/>
      <c r="Q178" s="510"/>
      <c r="R178" s="510"/>
      <c r="S178" s="510"/>
      <c r="T178" s="383"/>
      <c r="U178" s="314"/>
      <c r="V178" s="383"/>
      <c r="W178" s="383"/>
      <c r="X178" s="383"/>
      <c r="Y178" s="383"/>
      <c r="Z178" s="383"/>
      <c r="AA178" s="383"/>
      <c r="AB178" s="383"/>
      <c r="AC178" s="383"/>
      <c r="AD178" s="383"/>
      <c r="AE178" s="383"/>
      <c r="AF178" s="383"/>
      <c r="AG178" s="383"/>
      <c r="AH178" s="383"/>
      <c r="AI178" s="383"/>
      <c r="AJ178" s="383"/>
      <c r="AK178" s="383"/>
      <c r="AL178" s="383"/>
      <c r="AM178" s="383"/>
      <c r="AN178" s="383"/>
      <c r="AO178" s="383"/>
      <c r="AP178" s="383"/>
      <c r="AQ178" s="383"/>
      <c r="AR178" s="383"/>
      <c r="BK178" s="317"/>
      <c r="BL178" s="317"/>
      <c r="BM178" s="317"/>
      <c r="BN178" s="317"/>
      <c r="BO178" s="317"/>
      <c r="BP178" s="317"/>
      <c r="BQ178" s="317"/>
    </row>
    <row r="179" spans="1:69" s="311" customFormat="1" ht="17.25" customHeight="1">
      <c r="A179" s="312"/>
      <c r="B179" s="545"/>
      <c r="C179" s="313"/>
      <c r="D179" s="314"/>
      <c r="E179" s="510"/>
      <c r="F179" s="510"/>
      <c r="G179" s="510"/>
      <c r="H179" s="314"/>
      <c r="I179" s="314"/>
      <c r="J179" s="314"/>
      <c r="K179" s="314"/>
      <c r="L179" s="314"/>
      <c r="M179" s="510"/>
      <c r="N179" s="510"/>
      <c r="O179" s="510"/>
      <c r="P179" s="510"/>
      <c r="Q179" s="510"/>
      <c r="R179" s="510"/>
      <c r="S179" s="510"/>
      <c r="T179" s="383"/>
      <c r="U179" s="314"/>
      <c r="V179" s="383"/>
      <c r="W179" s="383"/>
      <c r="X179" s="383"/>
      <c r="Y179" s="383"/>
      <c r="Z179" s="383"/>
      <c r="AA179" s="383"/>
      <c r="AB179" s="383"/>
      <c r="AC179" s="383"/>
      <c r="AD179" s="383"/>
      <c r="AE179" s="383"/>
      <c r="AF179" s="383"/>
      <c r="AG179" s="383"/>
      <c r="AH179" s="383"/>
      <c r="AI179" s="383"/>
      <c r="AJ179" s="383"/>
      <c r="AK179" s="383"/>
      <c r="AL179" s="383"/>
      <c r="AM179" s="383"/>
      <c r="AN179" s="383"/>
      <c r="AO179" s="383"/>
      <c r="AP179" s="383"/>
      <c r="AQ179" s="383"/>
      <c r="AR179" s="383"/>
      <c r="BK179" s="317"/>
      <c r="BL179" s="317"/>
      <c r="BM179" s="317"/>
      <c r="BN179" s="317"/>
      <c r="BO179" s="317"/>
      <c r="BP179" s="317"/>
      <c r="BQ179" s="317"/>
    </row>
    <row r="180" spans="1:69" s="311" customFormat="1" ht="17.25" customHeight="1">
      <c r="A180" s="312"/>
      <c r="B180" s="545"/>
      <c r="C180" s="313"/>
      <c r="D180" s="314"/>
      <c r="E180" s="510"/>
      <c r="F180" s="510"/>
      <c r="G180" s="510"/>
      <c r="H180" s="314"/>
      <c r="I180" s="314"/>
      <c r="J180" s="314"/>
      <c r="K180" s="314"/>
      <c r="L180" s="314"/>
      <c r="M180" s="510"/>
      <c r="N180" s="510"/>
      <c r="O180" s="510"/>
      <c r="P180" s="510"/>
      <c r="Q180" s="510"/>
      <c r="R180" s="510"/>
      <c r="S180" s="510"/>
      <c r="T180" s="383"/>
      <c r="U180" s="314"/>
      <c r="V180" s="383"/>
      <c r="W180" s="383"/>
      <c r="X180" s="383"/>
      <c r="Y180" s="383"/>
      <c r="Z180" s="383"/>
      <c r="AA180" s="383"/>
      <c r="AB180" s="383"/>
      <c r="AC180" s="383"/>
      <c r="AD180" s="383"/>
      <c r="AE180" s="383"/>
      <c r="AF180" s="383"/>
      <c r="AG180" s="383"/>
      <c r="AH180" s="383"/>
      <c r="AI180" s="383"/>
      <c r="AJ180" s="383"/>
      <c r="AK180" s="383"/>
      <c r="AL180" s="383"/>
      <c r="AM180" s="383"/>
      <c r="AN180" s="383"/>
      <c r="AO180" s="383"/>
      <c r="AP180" s="383"/>
      <c r="AQ180" s="383"/>
      <c r="AR180" s="383"/>
      <c r="BK180" s="317"/>
      <c r="BL180" s="317"/>
      <c r="BM180" s="317"/>
      <c r="BN180" s="317"/>
      <c r="BO180" s="317"/>
      <c r="BP180" s="317"/>
      <c r="BQ180" s="317"/>
    </row>
    <row r="181" spans="1:69" s="311" customFormat="1" ht="17.25" customHeight="1">
      <c r="A181" s="312"/>
      <c r="B181" s="545"/>
      <c r="C181" s="313"/>
      <c r="D181" s="314"/>
      <c r="E181" s="510"/>
      <c r="F181" s="510"/>
      <c r="G181" s="510"/>
      <c r="H181" s="314"/>
      <c r="I181" s="314"/>
      <c r="J181" s="314"/>
      <c r="K181" s="314"/>
      <c r="L181" s="314"/>
      <c r="M181" s="510"/>
      <c r="N181" s="510"/>
      <c r="O181" s="510"/>
      <c r="P181" s="510"/>
      <c r="Q181" s="510"/>
      <c r="R181" s="510"/>
      <c r="S181" s="510"/>
      <c r="T181" s="383"/>
      <c r="U181" s="314"/>
      <c r="V181" s="383"/>
      <c r="W181" s="383"/>
      <c r="X181" s="383"/>
      <c r="Y181" s="383"/>
      <c r="Z181" s="383"/>
      <c r="AA181" s="383"/>
      <c r="AB181" s="383"/>
      <c r="AC181" s="383"/>
      <c r="AD181" s="383"/>
      <c r="AE181" s="383"/>
      <c r="AF181" s="383"/>
      <c r="AG181" s="383"/>
      <c r="AH181" s="383"/>
      <c r="AI181" s="383"/>
      <c r="AJ181" s="383"/>
      <c r="AK181" s="383"/>
      <c r="AL181" s="383"/>
      <c r="AM181" s="383"/>
      <c r="AN181" s="383"/>
      <c r="AO181" s="383"/>
      <c r="AP181" s="383"/>
      <c r="AQ181" s="383"/>
      <c r="AR181" s="383"/>
      <c r="BK181" s="317"/>
      <c r="BL181" s="317"/>
      <c r="BM181" s="317"/>
      <c r="BN181" s="317"/>
      <c r="BO181" s="317"/>
      <c r="BP181" s="317"/>
      <c r="BQ181" s="317"/>
    </row>
    <row r="182" spans="1:69" s="311" customFormat="1" ht="17.25" customHeight="1">
      <c r="A182" s="312"/>
      <c r="B182" s="545"/>
      <c r="C182" s="313"/>
      <c r="D182" s="314"/>
      <c r="E182" s="510"/>
      <c r="F182" s="510"/>
      <c r="G182" s="510"/>
      <c r="H182" s="314"/>
      <c r="I182" s="314"/>
      <c r="J182" s="314"/>
      <c r="K182" s="314"/>
      <c r="L182" s="314"/>
      <c r="M182" s="510"/>
      <c r="N182" s="510"/>
      <c r="O182" s="510"/>
      <c r="P182" s="510"/>
      <c r="Q182" s="510"/>
      <c r="R182" s="510"/>
      <c r="S182" s="510"/>
      <c r="T182" s="383"/>
      <c r="U182" s="314"/>
      <c r="V182" s="383"/>
      <c r="W182" s="383"/>
      <c r="X182" s="383"/>
      <c r="Y182" s="383"/>
      <c r="Z182" s="383"/>
      <c r="AA182" s="383"/>
      <c r="AB182" s="383"/>
      <c r="AC182" s="383"/>
      <c r="AD182" s="383"/>
      <c r="AE182" s="383"/>
      <c r="AF182" s="383"/>
      <c r="AG182" s="383"/>
      <c r="AH182" s="383"/>
      <c r="AI182" s="383"/>
      <c r="AJ182" s="383"/>
      <c r="AK182" s="383"/>
      <c r="AL182" s="383"/>
      <c r="AM182" s="383"/>
      <c r="AN182" s="383"/>
      <c r="AO182" s="383"/>
      <c r="AP182" s="383"/>
      <c r="AQ182" s="383"/>
      <c r="AR182" s="383"/>
      <c r="BK182" s="317"/>
      <c r="BL182" s="317"/>
      <c r="BM182" s="317"/>
      <c r="BN182" s="317"/>
      <c r="BO182" s="317"/>
      <c r="BP182" s="317"/>
      <c r="BQ182" s="317"/>
    </row>
    <row r="183" spans="1:69" s="311" customFormat="1" ht="17.25" customHeight="1">
      <c r="A183" s="312"/>
      <c r="B183" s="545"/>
      <c r="C183" s="313"/>
      <c r="D183" s="314"/>
      <c r="E183" s="510"/>
      <c r="F183" s="510"/>
      <c r="G183" s="510"/>
      <c r="H183" s="314"/>
      <c r="I183" s="314"/>
      <c r="J183" s="314"/>
      <c r="K183" s="314"/>
      <c r="L183" s="314"/>
      <c r="M183" s="510"/>
      <c r="N183" s="510"/>
      <c r="O183" s="510"/>
      <c r="P183" s="510"/>
      <c r="Q183" s="510"/>
      <c r="R183" s="510"/>
      <c r="S183" s="510"/>
      <c r="T183" s="383"/>
      <c r="U183" s="314"/>
      <c r="V183" s="383"/>
      <c r="W183" s="383"/>
      <c r="X183" s="383"/>
      <c r="Y183" s="383"/>
      <c r="Z183" s="383"/>
      <c r="AA183" s="383"/>
      <c r="AB183" s="383"/>
      <c r="AC183" s="383"/>
      <c r="AD183" s="383"/>
      <c r="AE183" s="383"/>
      <c r="AF183" s="383"/>
      <c r="AG183" s="383"/>
      <c r="AH183" s="383"/>
      <c r="AI183" s="383"/>
      <c r="AJ183" s="383"/>
      <c r="AK183" s="383"/>
      <c r="AL183" s="383"/>
      <c r="AM183" s="383"/>
      <c r="AN183" s="383"/>
      <c r="AO183" s="383"/>
      <c r="AP183" s="383"/>
      <c r="AQ183" s="383"/>
      <c r="AR183" s="383"/>
      <c r="BK183" s="317"/>
      <c r="BL183" s="317"/>
      <c r="BM183" s="317"/>
      <c r="BN183" s="317"/>
      <c r="BO183" s="317"/>
      <c r="BP183" s="317"/>
      <c r="BQ183" s="317"/>
    </row>
    <row r="184" spans="1:69" s="311" customFormat="1" ht="17.25" customHeight="1">
      <c r="A184" s="312"/>
      <c r="B184" s="545"/>
      <c r="C184" s="313"/>
      <c r="D184" s="314"/>
      <c r="E184" s="510"/>
      <c r="F184" s="510"/>
      <c r="G184" s="510"/>
      <c r="H184" s="314"/>
      <c r="I184" s="314"/>
      <c r="J184" s="314"/>
      <c r="K184" s="314"/>
      <c r="L184" s="314"/>
      <c r="M184" s="510"/>
      <c r="N184" s="510"/>
      <c r="O184" s="510"/>
      <c r="P184" s="510"/>
      <c r="Q184" s="510"/>
      <c r="R184" s="510"/>
      <c r="S184" s="510"/>
      <c r="T184" s="383"/>
      <c r="U184" s="314"/>
      <c r="V184" s="383"/>
      <c r="W184" s="383"/>
      <c r="X184" s="383"/>
      <c r="Y184" s="383"/>
      <c r="Z184" s="383"/>
      <c r="AA184" s="383"/>
      <c r="AB184" s="383"/>
      <c r="AC184" s="383"/>
      <c r="AD184" s="383"/>
      <c r="AE184" s="383"/>
      <c r="AF184" s="383"/>
      <c r="AG184" s="383"/>
      <c r="AH184" s="383"/>
      <c r="AI184" s="383"/>
      <c r="AJ184" s="383"/>
      <c r="AK184" s="383"/>
      <c r="AL184" s="383"/>
      <c r="AM184" s="383"/>
      <c r="AN184" s="383"/>
      <c r="AO184" s="383"/>
      <c r="AP184" s="383"/>
      <c r="AQ184" s="383"/>
      <c r="AR184" s="383"/>
      <c r="BK184" s="317"/>
      <c r="BL184" s="317"/>
      <c r="BM184" s="317"/>
      <c r="BN184" s="317"/>
      <c r="BO184" s="317"/>
      <c r="BP184" s="317"/>
      <c r="BQ184" s="317"/>
    </row>
    <row r="185" spans="1:69" s="311" customFormat="1" ht="17.25" customHeight="1">
      <c r="A185" s="312"/>
      <c r="B185" s="545"/>
      <c r="C185" s="313"/>
      <c r="D185" s="314"/>
      <c r="E185" s="510"/>
      <c r="F185" s="510"/>
      <c r="G185" s="510"/>
      <c r="H185" s="314"/>
      <c r="I185" s="314"/>
      <c r="J185" s="314"/>
      <c r="K185" s="314"/>
      <c r="L185" s="314"/>
      <c r="M185" s="510"/>
      <c r="N185" s="510"/>
      <c r="O185" s="510"/>
      <c r="P185" s="510"/>
      <c r="Q185" s="510"/>
      <c r="R185" s="510"/>
      <c r="S185" s="510"/>
      <c r="T185" s="383"/>
      <c r="U185" s="314"/>
      <c r="V185" s="383"/>
      <c r="W185" s="383"/>
      <c r="X185" s="383"/>
      <c r="Y185" s="383"/>
      <c r="Z185" s="383"/>
      <c r="AA185" s="383"/>
      <c r="AB185" s="383"/>
      <c r="AC185" s="383"/>
      <c r="AD185" s="383"/>
      <c r="AE185" s="383"/>
      <c r="AF185" s="383"/>
      <c r="AG185" s="383"/>
      <c r="AH185" s="383"/>
      <c r="AI185" s="383"/>
      <c r="AJ185" s="383"/>
      <c r="AK185" s="383"/>
      <c r="AL185" s="383"/>
      <c r="AM185" s="383"/>
      <c r="AN185" s="383"/>
      <c r="AO185" s="383"/>
      <c r="AP185" s="383"/>
      <c r="AQ185" s="383"/>
      <c r="AR185" s="383"/>
      <c r="BK185" s="317"/>
      <c r="BL185" s="317"/>
      <c r="BM185" s="317"/>
      <c r="BN185" s="317"/>
      <c r="BO185" s="317"/>
      <c r="BP185" s="317"/>
      <c r="BQ185" s="317"/>
    </row>
    <row r="186" spans="1:69" s="311" customFormat="1" ht="17.25" customHeight="1">
      <c r="A186" s="312"/>
      <c r="B186" s="545"/>
      <c r="C186" s="313"/>
      <c r="D186" s="314"/>
      <c r="E186" s="510"/>
      <c r="F186" s="510"/>
      <c r="G186" s="510"/>
      <c r="H186" s="314"/>
      <c r="I186" s="314"/>
      <c r="J186" s="314"/>
      <c r="K186" s="314"/>
      <c r="L186" s="314"/>
      <c r="M186" s="510"/>
      <c r="N186" s="510"/>
      <c r="O186" s="510"/>
      <c r="P186" s="510"/>
      <c r="Q186" s="510"/>
      <c r="R186" s="510"/>
      <c r="S186" s="510"/>
      <c r="T186" s="383"/>
      <c r="U186" s="314"/>
      <c r="V186" s="383"/>
      <c r="W186" s="383"/>
      <c r="X186" s="383"/>
      <c r="Y186" s="383"/>
      <c r="Z186" s="383"/>
      <c r="AA186" s="383"/>
      <c r="AB186" s="383"/>
      <c r="AC186" s="383"/>
      <c r="AD186" s="383"/>
      <c r="AE186" s="383"/>
      <c r="AF186" s="383"/>
      <c r="AG186" s="383"/>
      <c r="AH186" s="383"/>
      <c r="AI186" s="383"/>
      <c r="AJ186" s="383"/>
      <c r="AK186" s="383"/>
      <c r="AL186" s="383"/>
      <c r="AM186" s="383"/>
      <c r="AN186" s="383"/>
      <c r="AO186" s="383"/>
      <c r="AP186" s="383"/>
      <c r="AQ186" s="383"/>
      <c r="AR186" s="383"/>
      <c r="BK186" s="317"/>
      <c r="BL186" s="317"/>
      <c r="BM186" s="317"/>
      <c r="BN186" s="317"/>
      <c r="BO186" s="317"/>
      <c r="BP186" s="317"/>
      <c r="BQ186" s="317"/>
    </row>
    <row r="187" spans="1:69" s="311" customFormat="1" ht="17.25" customHeight="1">
      <c r="A187" s="312"/>
      <c r="B187" s="545"/>
      <c r="C187" s="313"/>
      <c r="D187" s="314"/>
      <c r="E187" s="510"/>
      <c r="F187" s="510"/>
      <c r="G187" s="510"/>
      <c r="H187" s="314"/>
      <c r="I187" s="314"/>
      <c r="J187" s="314"/>
      <c r="K187" s="314"/>
      <c r="L187" s="314"/>
      <c r="M187" s="510"/>
      <c r="N187" s="510"/>
      <c r="O187" s="510"/>
      <c r="P187" s="510"/>
      <c r="Q187" s="510"/>
      <c r="R187" s="510"/>
      <c r="S187" s="510"/>
      <c r="T187" s="383"/>
      <c r="U187" s="314"/>
      <c r="V187" s="383"/>
      <c r="W187" s="383"/>
      <c r="X187" s="383"/>
      <c r="Y187" s="383"/>
      <c r="Z187" s="383"/>
      <c r="AA187" s="383"/>
      <c r="AB187" s="383"/>
      <c r="AC187" s="383"/>
      <c r="AD187" s="383"/>
      <c r="AE187" s="383"/>
      <c r="AF187" s="383"/>
      <c r="AG187" s="383"/>
      <c r="AH187" s="383"/>
      <c r="AI187" s="383"/>
      <c r="AJ187" s="383"/>
      <c r="AK187" s="383"/>
      <c r="AL187" s="383"/>
      <c r="AM187" s="383"/>
      <c r="AN187" s="383"/>
      <c r="AO187" s="383"/>
      <c r="AP187" s="383"/>
      <c r="AQ187" s="383"/>
      <c r="AR187" s="383"/>
      <c r="BK187" s="317"/>
      <c r="BL187" s="317"/>
      <c r="BM187" s="317"/>
      <c r="BN187" s="317"/>
      <c r="BO187" s="317"/>
      <c r="BP187" s="317"/>
      <c r="BQ187" s="317"/>
    </row>
    <row r="188" spans="1:69" s="311" customFormat="1" ht="17.25" customHeight="1">
      <c r="A188" s="312"/>
      <c r="B188" s="545"/>
      <c r="C188" s="313"/>
      <c r="D188" s="314"/>
      <c r="E188" s="510"/>
      <c r="F188" s="510"/>
      <c r="G188" s="510"/>
      <c r="H188" s="314"/>
      <c r="I188" s="314"/>
      <c r="J188" s="314"/>
      <c r="K188" s="314"/>
      <c r="L188" s="314"/>
      <c r="M188" s="510"/>
      <c r="N188" s="510"/>
      <c r="O188" s="510"/>
      <c r="P188" s="510"/>
      <c r="Q188" s="510"/>
      <c r="R188" s="510"/>
      <c r="S188" s="510"/>
      <c r="T188" s="383"/>
      <c r="U188" s="314"/>
      <c r="V188" s="383"/>
      <c r="W188" s="383"/>
      <c r="X188" s="383"/>
      <c r="Y188" s="383"/>
      <c r="Z188" s="383"/>
      <c r="AA188" s="383"/>
      <c r="AB188" s="383"/>
      <c r="AC188" s="383"/>
      <c r="AD188" s="383"/>
      <c r="AE188" s="383"/>
      <c r="AF188" s="383"/>
      <c r="AG188" s="383"/>
      <c r="AH188" s="383"/>
      <c r="AI188" s="383"/>
      <c r="AJ188" s="383"/>
      <c r="AK188" s="383"/>
      <c r="AL188" s="383"/>
      <c r="AM188" s="383"/>
      <c r="AN188" s="383"/>
      <c r="AO188" s="383"/>
      <c r="AP188" s="383"/>
      <c r="AQ188" s="383"/>
      <c r="AR188" s="383"/>
      <c r="BK188" s="317"/>
      <c r="BL188" s="317"/>
      <c r="BM188" s="317"/>
      <c r="BN188" s="317"/>
      <c r="BO188" s="317"/>
      <c r="BP188" s="317"/>
      <c r="BQ188" s="317"/>
    </row>
    <row r="189" spans="1:69" s="311" customFormat="1" ht="17.25" customHeight="1">
      <c r="A189" s="312"/>
      <c r="B189" s="545"/>
      <c r="C189" s="313"/>
      <c r="D189" s="314"/>
      <c r="E189" s="510"/>
      <c r="F189" s="510"/>
      <c r="G189" s="510"/>
      <c r="H189" s="314"/>
      <c r="I189" s="314"/>
      <c r="J189" s="314"/>
      <c r="K189" s="314"/>
      <c r="L189" s="314"/>
      <c r="M189" s="510"/>
      <c r="N189" s="510"/>
      <c r="O189" s="510"/>
      <c r="P189" s="510"/>
      <c r="Q189" s="510"/>
      <c r="R189" s="510"/>
      <c r="S189" s="510"/>
      <c r="T189" s="383"/>
      <c r="U189" s="314"/>
      <c r="V189" s="383"/>
      <c r="W189" s="383"/>
      <c r="X189" s="383"/>
      <c r="Y189" s="383"/>
      <c r="Z189" s="383"/>
      <c r="AA189" s="383"/>
      <c r="AB189" s="383"/>
      <c r="AC189" s="383"/>
      <c r="AD189" s="383"/>
      <c r="AE189" s="383"/>
      <c r="AF189" s="383"/>
      <c r="AG189" s="383"/>
      <c r="AH189" s="383"/>
      <c r="AI189" s="383"/>
      <c r="AJ189" s="383"/>
      <c r="AK189" s="383"/>
      <c r="AL189" s="383"/>
      <c r="AM189" s="383"/>
      <c r="AN189" s="383"/>
      <c r="AO189" s="383"/>
      <c r="AP189" s="383"/>
      <c r="AQ189" s="383"/>
      <c r="AR189" s="383"/>
      <c r="BK189" s="317"/>
      <c r="BL189" s="317"/>
      <c r="BM189" s="317"/>
      <c r="BN189" s="317"/>
      <c r="BO189" s="317"/>
      <c r="BP189" s="317"/>
      <c r="BQ189" s="317"/>
    </row>
    <row r="190" spans="1:69" s="311" customFormat="1" ht="17.25" customHeight="1">
      <c r="A190" s="312"/>
      <c r="B190" s="545"/>
      <c r="C190" s="313"/>
      <c r="D190" s="314"/>
      <c r="E190" s="510"/>
      <c r="F190" s="510"/>
      <c r="G190" s="510"/>
      <c r="H190" s="314"/>
      <c r="I190" s="314"/>
      <c r="J190" s="314"/>
      <c r="K190" s="314"/>
      <c r="L190" s="314"/>
      <c r="M190" s="510"/>
      <c r="N190" s="510"/>
      <c r="O190" s="510"/>
      <c r="P190" s="510"/>
      <c r="Q190" s="510"/>
      <c r="R190" s="510"/>
      <c r="S190" s="510"/>
      <c r="T190" s="383"/>
      <c r="U190" s="314"/>
      <c r="V190" s="383"/>
      <c r="W190" s="383"/>
      <c r="X190" s="383"/>
      <c r="Y190" s="383"/>
      <c r="Z190" s="383"/>
      <c r="AA190" s="383"/>
      <c r="AB190" s="383"/>
      <c r="AC190" s="383"/>
      <c r="AD190" s="383"/>
      <c r="AE190" s="383"/>
      <c r="AF190" s="383"/>
      <c r="AG190" s="383"/>
      <c r="AH190" s="383"/>
      <c r="AI190" s="383"/>
      <c r="AJ190" s="383"/>
      <c r="AK190" s="383"/>
      <c r="AL190" s="383"/>
      <c r="AM190" s="383"/>
      <c r="AN190" s="383"/>
      <c r="AO190" s="383"/>
      <c r="AP190" s="383"/>
      <c r="AQ190" s="383"/>
      <c r="AR190" s="383"/>
      <c r="BK190" s="317"/>
      <c r="BL190" s="317"/>
      <c r="BM190" s="317"/>
      <c r="BN190" s="317"/>
      <c r="BO190" s="317"/>
      <c r="BP190" s="317"/>
      <c r="BQ190" s="317"/>
    </row>
    <row r="191" spans="1:69" s="311" customFormat="1" ht="17.25" customHeight="1">
      <c r="A191" s="312"/>
      <c r="B191" s="545"/>
      <c r="C191" s="313"/>
      <c r="D191" s="314"/>
      <c r="E191" s="510"/>
      <c r="F191" s="510"/>
      <c r="G191" s="510"/>
      <c r="H191" s="314"/>
      <c r="I191" s="314"/>
      <c r="J191" s="314"/>
      <c r="K191" s="314"/>
      <c r="L191" s="314"/>
      <c r="M191" s="510"/>
      <c r="N191" s="510"/>
      <c r="O191" s="510"/>
      <c r="P191" s="510"/>
      <c r="Q191" s="510"/>
      <c r="R191" s="510"/>
      <c r="S191" s="510"/>
      <c r="T191" s="383"/>
      <c r="U191" s="314"/>
      <c r="V191" s="383"/>
      <c r="W191" s="383"/>
      <c r="X191" s="383"/>
      <c r="Y191" s="383"/>
      <c r="Z191" s="383"/>
      <c r="AA191" s="383"/>
      <c r="AB191" s="383"/>
      <c r="AC191" s="383"/>
      <c r="AD191" s="383"/>
      <c r="AE191" s="383"/>
      <c r="AF191" s="383"/>
      <c r="AG191" s="383"/>
      <c r="AH191" s="383"/>
      <c r="AI191" s="383"/>
      <c r="AJ191" s="383"/>
      <c r="AK191" s="383"/>
      <c r="AL191" s="383"/>
      <c r="AM191" s="383"/>
      <c r="AN191" s="383"/>
      <c r="AO191" s="383"/>
      <c r="AP191" s="383"/>
      <c r="AQ191" s="383"/>
      <c r="AR191" s="383"/>
      <c r="BK191" s="317"/>
      <c r="BL191" s="317"/>
      <c r="BM191" s="317"/>
      <c r="BN191" s="317"/>
      <c r="BO191" s="317"/>
      <c r="BP191" s="317"/>
      <c r="BQ191" s="317"/>
    </row>
    <row r="192" spans="1:69" s="311" customFormat="1" ht="17.25" customHeight="1">
      <c r="A192" s="312"/>
      <c r="B192" s="545"/>
      <c r="C192" s="313"/>
      <c r="D192" s="314"/>
      <c r="E192" s="510"/>
      <c r="F192" s="510"/>
      <c r="G192" s="510"/>
      <c r="H192" s="314"/>
      <c r="I192" s="314"/>
      <c r="J192" s="314"/>
      <c r="K192" s="314"/>
      <c r="L192" s="314"/>
      <c r="M192" s="510"/>
      <c r="N192" s="510"/>
      <c r="O192" s="510"/>
      <c r="P192" s="510"/>
      <c r="Q192" s="510"/>
      <c r="R192" s="510"/>
      <c r="S192" s="510"/>
      <c r="T192" s="383"/>
      <c r="U192" s="314"/>
      <c r="V192" s="383"/>
      <c r="W192" s="383"/>
      <c r="X192" s="383"/>
      <c r="Y192" s="383"/>
      <c r="Z192" s="383"/>
      <c r="AA192" s="383"/>
      <c r="AB192" s="383"/>
      <c r="AC192" s="383"/>
      <c r="AD192" s="383"/>
      <c r="AE192" s="383"/>
      <c r="AF192" s="383"/>
      <c r="AG192" s="383"/>
      <c r="AH192" s="383"/>
      <c r="AI192" s="383"/>
      <c r="AJ192" s="383"/>
      <c r="AK192" s="383"/>
      <c r="AL192" s="383"/>
      <c r="AM192" s="383"/>
      <c r="AN192" s="383"/>
      <c r="AO192" s="383"/>
      <c r="AP192" s="383"/>
      <c r="AQ192" s="383"/>
      <c r="AR192" s="383"/>
      <c r="BK192" s="317"/>
      <c r="BL192" s="317"/>
      <c r="BM192" s="317"/>
      <c r="BN192" s="317"/>
      <c r="BO192" s="317"/>
      <c r="BP192" s="317"/>
      <c r="BQ192" s="317"/>
    </row>
    <row r="193" spans="1:69" s="311" customFormat="1" ht="17.25" customHeight="1">
      <c r="A193" s="312"/>
      <c r="B193" s="545"/>
      <c r="C193" s="313"/>
      <c r="D193" s="314"/>
      <c r="E193" s="510"/>
      <c r="F193" s="510"/>
      <c r="G193" s="510"/>
      <c r="H193" s="314"/>
      <c r="I193" s="314"/>
      <c r="J193" s="314"/>
      <c r="K193" s="314"/>
      <c r="L193" s="314"/>
      <c r="M193" s="510"/>
      <c r="N193" s="510"/>
      <c r="O193" s="510"/>
      <c r="P193" s="510"/>
      <c r="Q193" s="510"/>
      <c r="R193" s="510"/>
      <c r="S193" s="510"/>
      <c r="T193" s="383"/>
      <c r="U193" s="314"/>
      <c r="V193" s="383"/>
      <c r="W193" s="383"/>
      <c r="X193" s="383"/>
      <c r="Y193" s="383"/>
      <c r="Z193" s="383"/>
      <c r="AA193" s="383"/>
      <c r="AB193" s="383"/>
      <c r="AC193" s="383"/>
      <c r="AD193" s="383"/>
      <c r="AE193" s="383"/>
      <c r="AF193" s="383"/>
      <c r="AG193" s="383"/>
      <c r="AH193" s="383"/>
      <c r="AI193" s="383"/>
      <c r="AJ193" s="383"/>
      <c r="AK193" s="383"/>
      <c r="AL193" s="383"/>
      <c r="AM193" s="383"/>
      <c r="AN193" s="383"/>
      <c r="AO193" s="383"/>
      <c r="AP193" s="383"/>
      <c r="AQ193" s="383"/>
      <c r="AR193" s="383"/>
      <c r="BK193" s="317"/>
      <c r="BL193" s="317"/>
      <c r="BM193" s="317"/>
      <c r="BN193" s="317"/>
      <c r="BO193" s="317"/>
      <c r="BP193" s="317"/>
      <c r="BQ193" s="317"/>
    </row>
    <row r="194" spans="1:69" s="311" customFormat="1" ht="17.25" customHeight="1">
      <c r="A194" s="312"/>
      <c r="B194" s="545"/>
      <c r="C194" s="313"/>
      <c r="D194" s="314"/>
      <c r="E194" s="510"/>
      <c r="F194" s="510"/>
      <c r="G194" s="510"/>
      <c r="H194" s="314"/>
      <c r="I194" s="314"/>
      <c r="J194" s="314"/>
      <c r="K194" s="314"/>
      <c r="L194" s="314"/>
      <c r="M194" s="510"/>
      <c r="N194" s="510"/>
      <c r="O194" s="510"/>
      <c r="P194" s="510"/>
      <c r="Q194" s="510"/>
      <c r="R194" s="510"/>
      <c r="S194" s="510"/>
      <c r="T194" s="383"/>
      <c r="U194" s="314"/>
      <c r="V194" s="383"/>
      <c r="W194" s="383"/>
      <c r="X194" s="383"/>
      <c r="Y194" s="383"/>
      <c r="Z194" s="383"/>
      <c r="AA194" s="383"/>
      <c r="AB194" s="383"/>
      <c r="AC194" s="383"/>
      <c r="AD194" s="383"/>
      <c r="AE194" s="383"/>
      <c r="AF194" s="383"/>
      <c r="AG194" s="383"/>
      <c r="AH194" s="383"/>
      <c r="AI194" s="383"/>
      <c r="AJ194" s="383"/>
      <c r="AK194" s="383"/>
      <c r="AL194" s="383"/>
      <c r="AM194" s="383"/>
      <c r="AN194" s="383"/>
      <c r="AO194" s="383"/>
      <c r="AP194" s="383"/>
      <c r="AQ194" s="383"/>
      <c r="AR194" s="383"/>
      <c r="BK194" s="317"/>
      <c r="BL194" s="317"/>
      <c r="BM194" s="317"/>
      <c r="BN194" s="317"/>
      <c r="BO194" s="317"/>
      <c r="BP194" s="317"/>
      <c r="BQ194" s="317"/>
    </row>
    <row r="195" spans="1:69" s="311" customFormat="1" ht="17.25" customHeight="1">
      <c r="A195" s="312"/>
      <c r="B195" s="545"/>
      <c r="C195" s="313"/>
      <c r="D195" s="314"/>
      <c r="E195" s="510"/>
      <c r="F195" s="510"/>
      <c r="G195" s="510"/>
      <c r="H195" s="314"/>
      <c r="I195" s="314"/>
      <c r="J195" s="314"/>
      <c r="K195" s="314"/>
      <c r="L195" s="314"/>
      <c r="M195" s="510"/>
      <c r="N195" s="510"/>
      <c r="O195" s="510"/>
      <c r="P195" s="510"/>
      <c r="Q195" s="510"/>
      <c r="R195" s="510"/>
      <c r="S195" s="510"/>
      <c r="T195" s="383"/>
      <c r="U195" s="314"/>
      <c r="V195" s="383"/>
      <c r="W195" s="383"/>
      <c r="X195" s="383"/>
      <c r="Y195" s="383"/>
      <c r="Z195" s="383"/>
      <c r="AA195" s="383"/>
      <c r="AB195" s="383"/>
      <c r="AC195" s="383"/>
      <c r="AD195" s="383"/>
      <c r="AE195" s="383"/>
      <c r="AF195" s="383"/>
      <c r="AG195" s="383"/>
      <c r="AH195" s="383"/>
      <c r="AI195" s="383"/>
      <c r="AJ195" s="383"/>
      <c r="AK195" s="383"/>
      <c r="AL195" s="383"/>
      <c r="AM195" s="383"/>
      <c r="AN195" s="383"/>
      <c r="AO195" s="383"/>
      <c r="AP195" s="383"/>
      <c r="AQ195" s="383"/>
      <c r="AR195" s="383"/>
      <c r="BK195" s="317"/>
      <c r="BL195" s="317"/>
      <c r="BM195" s="317"/>
      <c r="BN195" s="317"/>
      <c r="BO195" s="317"/>
      <c r="BP195" s="317"/>
      <c r="BQ195" s="317"/>
    </row>
    <row r="196" spans="1:69" s="311" customFormat="1" ht="17.25" customHeight="1">
      <c r="A196" s="312"/>
      <c r="B196" s="545"/>
      <c r="C196" s="313"/>
      <c r="D196" s="314"/>
      <c r="E196" s="510"/>
      <c r="F196" s="510"/>
      <c r="G196" s="510"/>
      <c r="H196" s="314"/>
      <c r="I196" s="314"/>
      <c r="J196" s="314"/>
      <c r="K196" s="314"/>
      <c r="L196" s="314"/>
      <c r="M196" s="510"/>
      <c r="N196" s="510"/>
      <c r="O196" s="510"/>
      <c r="P196" s="510"/>
      <c r="Q196" s="510"/>
      <c r="R196" s="510"/>
      <c r="S196" s="510"/>
      <c r="T196" s="383"/>
      <c r="U196" s="314"/>
      <c r="V196" s="383"/>
      <c r="W196" s="383"/>
      <c r="X196" s="383"/>
      <c r="Y196" s="383"/>
      <c r="Z196" s="383"/>
      <c r="AA196" s="383"/>
      <c r="AB196" s="383"/>
      <c r="AC196" s="383"/>
      <c r="AD196" s="383"/>
      <c r="AE196" s="383"/>
      <c r="AF196" s="383"/>
      <c r="AG196" s="383"/>
      <c r="AH196" s="383"/>
      <c r="AI196" s="383"/>
      <c r="AJ196" s="383"/>
      <c r="AK196" s="383"/>
      <c r="AL196" s="383"/>
      <c r="AM196" s="383"/>
      <c r="AN196" s="383"/>
      <c r="AO196" s="383"/>
      <c r="AP196" s="383"/>
      <c r="AQ196" s="383"/>
      <c r="AR196" s="383"/>
      <c r="BK196" s="317"/>
      <c r="BL196" s="317"/>
      <c r="BM196" s="317"/>
      <c r="BN196" s="317"/>
      <c r="BO196" s="317"/>
      <c r="BP196" s="317"/>
      <c r="BQ196" s="317"/>
    </row>
    <row r="197" spans="1:69" s="311" customFormat="1" ht="17.25" customHeight="1">
      <c r="A197" s="312"/>
      <c r="B197" s="545"/>
      <c r="C197" s="313"/>
      <c r="D197" s="314"/>
      <c r="E197" s="510"/>
      <c r="F197" s="510"/>
      <c r="G197" s="510"/>
      <c r="H197" s="314"/>
      <c r="I197" s="314"/>
      <c r="J197" s="314"/>
      <c r="K197" s="314"/>
      <c r="L197" s="314"/>
      <c r="M197" s="510"/>
      <c r="N197" s="510"/>
      <c r="O197" s="510"/>
      <c r="P197" s="510"/>
      <c r="Q197" s="510"/>
      <c r="R197" s="510"/>
      <c r="S197" s="510"/>
      <c r="T197" s="383"/>
      <c r="U197" s="314"/>
      <c r="V197" s="383"/>
      <c r="W197" s="383"/>
      <c r="X197" s="383"/>
      <c r="Y197" s="383"/>
      <c r="Z197" s="383"/>
      <c r="AA197" s="383"/>
      <c r="AB197" s="383"/>
      <c r="AC197" s="383"/>
      <c r="AD197" s="383"/>
      <c r="AE197" s="383"/>
      <c r="AF197" s="383"/>
      <c r="AG197" s="383"/>
      <c r="AH197" s="383"/>
      <c r="AI197" s="383"/>
      <c r="AJ197" s="383"/>
      <c r="AK197" s="383"/>
      <c r="AL197" s="383"/>
      <c r="AM197" s="383"/>
      <c r="AN197" s="383"/>
      <c r="AO197" s="383"/>
      <c r="AP197" s="383"/>
      <c r="AQ197" s="383"/>
      <c r="AR197" s="383"/>
      <c r="BK197" s="317"/>
      <c r="BL197" s="317"/>
      <c r="BM197" s="317"/>
      <c r="BN197" s="317"/>
      <c r="BO197" s="317"/>
      <c r="BP197" s="317"/>
      <c r="BQ197" s="317"/>
    </row>
    <row r="198" spans="1:69" s="311" customFormat="1" ht="17.25" customHeight="1">
      <c r="A198" s="312"/>
      <c r="B198" s="545"/>
      <c r="C198" s="313"/>
      <c r="D198" s="314"/>
      <c r="E198" s="510"/>
      <c r="F198" s="510"/>
      <c r="G198" s="510"/>
      <c r="H198" s="314"/>
      <c r="I198" s="314"/>
      <c r="J198" s="314"/>
      <c r="K198" s="314"/>
      <c r="L198" s="314"/>
      <c r="M198" s="510"/>
      <c r="N198" s="510"/>
      <c r="O198" s="510"/>
      <c r="P198" s="510"/>
      <c r="Q198" s="510"/>
      <c r="R198" s="510"/>
      <c r="S198" s="510"/>
      <c r="T198" s="383"/>
      <c r="U198" s="314"/>
      <c r="V198" s="383"/>
      <c r="W198" s="383"/>
      <c r="X198" s="383"/>
      <c r="Y198" s="383"/>
      <c r="Z198" s="383"/>
      <c r="AA198" s="383"/>
      <c r="AB198" s="383"/>
      <c r="AC198" s="383"/>
      <c r="AD198" s="383"/>
      <c r="AE198" s="383"/>
      <c r="AF198" s="383"/>
      <c r="AG198" s="383"/>
      <c r="AH198" s="383"/>
      <c r="AI198" s="383"/>
      <c r="AJ198" s="383"/>
      <c r="AK198" s="383"/>
      <c r="AL198" s="383"/>
      <c r="AM198" s="383"/>
      <c r="AN198" s="383"/>
      <c r="AO198" s="383"/>
      <c r="AP198" s="383"/>
      <c r="AQ198" s="383"/>
      <c r="AR198" s="383"/>
      <c r="BK198" s="317"/>
      <c r="BL198" s="317"/>
      <c r="BM198" s="317"/>
      <c r="BN198" s="317"/>
      <c r="BO198" s="317"/>
      <c r="BP198" s="317"/>
      <c r="BQ198" s="317"/>
    </row>
    <row r="199" spans="1:69" s="311" customFormat="1" ht="17.25" customHeight="1">
      <c r="A199" s="312"/>
      <c r="B199" s="545"/>
      <c r="C199" s="313"/>
      <c r="D199" s="314"/>
      <c r="E199" s="510"/>
      <c r="F199" s="510"/>
      <c r="G199" s="510"/>
      <c r="H199" s="314"/>
      <c r="I199" s="314"/>
      <c r="J199" s="314"/>
      <c r="K199" s="314"/>
      <c r="L199" s="314"/>
      <c r="M199" s="510"/>
      <c r="N199" s="510"/>
      <c r="O199" s="510"/>
      <c r="P199" s="510"/>
      <c r="Q199" s="510"/>
      <c r="R199" s="510"/>
      <c r="S199" s="510"/>
      <c r="T199" s="383"/>
      <c r="U199" s="314"/>
      <c r="V199" s="383"/>
      <c r="W199" s="383"/>
      <c r="X199" s="383"/>
      <c r="Y199" s="383"/>
      <c r="Z199" s="383"/>
      <c r="AA199" s="383"/>
      <c r="AB199" s="383"/>
      <c r="AC199" s="383"/>
      <c r="AD199" s="383"/>
      <c r="AE199" s="383"/>
      <c r="AF199" s="383"/>
      <c r="AG199" s="383"/>
      <c r="AH199" s="383"/>
      <c r="AI199" s="383"/>
      <c r="AJ199" s="383"/>
      <c r="AK199" s="383"/>
      <c r="AL199" s="383"/>
      <c r="AM199" s="383"/>
      <c r="AN199" s="383"/>
      <c r="AO199" s="383"/>
      <c r="AP199" s="383"/>
      <c r="AQ199" s="383"/>
      <c r="AR199" s="383"/>
      <c r="BK199" s="317"/>
      <c r="BL199" s="317"/>
      <c r="BM199" s="317"/>
      <c r="BN199" s="317"/>
      <c r="BO199" s="317"/>
      <c r="BP199" s="317"/>
      <c r="BQ199" s="317"/>
    </row>
    <row r="200" spans="1:69" s="311" customFormat="1" ht="17.25" customHeight="1">
      <c r="A200" s="312"/>
      <c r="B200" s="545"/>
      <c r="C200" s="313"/>
      <c r="D200" s="314"/>
      <c r="E200" s="510"/>
      <c r="F200" s="510"/>
      <c r="G200" s="510"/>
      <c r="H200" s="314"/>
      <c r="I200" s="314"/>
      <c r="J200" s="314"/>
      <c r="K200" s="314"/>
      <c r="L200" s="314"/>
      <c r="M200" s="510"/>
      <c r="N200" s="510"/>
      <c r="O200" s="510"/>
      <c r="P200" s="510"/>
      <c r="Q200" s="510"/>
      <c r="R200" s="510"/>
      <c r="S200" s="510"/>
      <c r="T200" s="383"/>
      <c r="U200" s="314"/>
      <c r="V200" s="383"/>
      <c r="W200" s="383"/>
      <c r="X200" s="383"/>
      <c r="Y200" s="383"/>
      <c r="Z200" s="383"/>
      <c r="AA200" s="383"/>
      <c r="AB200" s="383"/>
      <c r="AC200" s="383"/>
      <c r="AD200" s="383"/>
      <c r="AE200" s="383"/>
      <c r="AF200" s="383"/>
      <c r="AG200" s="383"/>
      <c r="AH200" s="383"/>
      <c r="AI200" s="383"/>
      <c r="AJ200" s="383"/>
      <c r="AK200" s="383"/>
      <c r="AL200" s="383"/>
      <c r="AM200" s="383"/>
      <c r="AN200" s="383"/>
      <c r="AO200" s="383"/>
      <c r="AP200" s="383"/>
      <c r="AQ200" s="383"/>
      <c r="AR200" s="383"/>
      <c r="BK200" s="317"/>
      <c r="BL200" s="317"/>
      <c r="BM200" s="317"/>
      <c r="BN200" s="317"/>
      <c r="BO200" s="317"/>
      <c r="BP200" s="317"/>
      <c r="BQ200" s="317"/>
    </row>
    <row r="201" spans="1:69" s="311" customFormat="1">
      <c r="A201" s="312"/>
      <c r="B201" s="545"/>
      <c r="C201" s="313"/>
      <c r="D201" s="314"/>
      <c r="E201" s="510"/>
      <c r="F201" s="510"/>
      <c r="G201" s="510"/>
      <c r="H201" s="314"/>
      <c r="I201" s="314"/>
      <c r="J201" s="314"/>
      <c r="K201" s="314"/>
      <c r="L201" s="314"/>
      <c r="M201" s="510"/>
      <c r="N201" s="510"/>
      <c r="O201" s="510"/>
      <c r="P201" s="510"/>
      <c r="Q201" s="510"/>
      <c r="R201" s="510"/>
      <c r="S201" s="510"/>
      <c r="T201" s="383"/>
      <c r="U201" s="314"/>
      <c r="V201" s="383"/>
      <c r="W201" s="544"/>
      <c r="X201" s="383"/>
      <c r="Y201" s="383"/>
      <c r="Z201" s="383"/>
      <c r="AA201" s="383"/>
      <c r="AB201" s="544"/>
      <c r="AC201" s="544"/>
      <c r="AD201" s="544"/>
      <c r="AE201" s="544"/>
      <c r="AF201" s="544"/>
      <c r="AG201" s="544"/>
      <c r="AH201" s="544"/>
      <c r="AI201" s="544"/>
      <c r="AJ201" s="544"/>
      <c r="AK201" s="544"/>
      <c r="AL201" s="544"/>
      <c r="AM201" s="544"/>
      <c r="AN201" s="544"/>
      <c r="AO201" s="544"/>
      <c r="AP201" s="544"/>
      <c r="AQ201" s="544"/>
      <c r="AR201" s="544"/>
      <c r="BK201" s="317"/>
      <c r="BL201" s="317"/>
      <c r="BM201" s="317"/>
      <c r="BN201" s="317"/>
      <c r="BO201" s="317"/>
      <c r="BP201" s="317"/>
      <c r="BQ201" s="317"/>
    </row>
    <row r="202" spans="1:69" customFormat="1" ht="27.95" customHeight="1">
      <c r="E202" s="1"/>
      <c r="F202" s="1"/>
      <c r="G202" s="1"/>
      <c r="T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BK202" s="71"/>
      <c r="BL202" s="71"/>
      <c r="BM202" s="71"/>
      <c r="BN202" s="71"/>
      <c r="BO202" s="71"/>
      <c r="BP202" s="71"/>
      <c r="BQ202" s="71"/>
    </row>
    <row r="203" spans="1:69" customFormat="1">
      <c r="E203" s="1"/>
      <c r="F203" s="1"/>
      <c r="G203" s="1"/>
      <c r="T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BK203" s="71"/>
      <c r="BL203" s="71"/>
      <c r="BM203" s="71"/>
      <c r="BN203" s="71"/>
      <c r="BO203" s="71"/>
      <c r="BP203" s="71"/>
      <c r="BQ203" s="71"/>
    </row>
    <row r="204" spans="1:69" customFormat="1">
      <c r="E204" s="1"/>
      <c r="F204" s="1"/>
      <c r="G204" s="1"/>
      <c r="T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BK204" s="71"/>
      <c r="BL204" s="71"/>
      <c r="BM204" s="71"/>
      <c r="BN204" s="71"/>
      <c r="BO204" s="71"/>
      <c r="BP204" s="71"/>
      <c r="BQ204" s="71"/>
    </row>
    <row r="205" spans="1:69" customFormat="1">
      <c r="E205" s="1"/>
      <c r="F205" s="1"/>
      <c r="G205" s="1"/>
      <c r="T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BK205" s="71"/>
      <c r="BL205" s="71"/>
      <c r="BM205" s="71"/>
      <c r="BN205" s="71"/>
      <c r="BO205" s="71"/>
      <c r="BP205" s="71"/>
      <c r="BQ205" s="71"/>
    </row>
    <row r="206" spans="1:69" customFormat="1">
      <c r="E206" s="1"/>
      <c r="F206" s="1"/>
      <c r="G206" s="1"/>
      <c r="T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BK206" s="71"/>
      <c r="BL206" s="71"/>
      <c r="BM206" s="71"/>
      <c r="BN206" s="71"/>
      <c r="BO206" s="71"/>
      <c r="BP206" s="71"/>
      <c r="BQ206" s="71"/>
    </row>
    <row r="207" spans="1:69" customFormat="1">
      <c r="E207" s="1"/>
      <c r="F207" s="1"/>
      <c r="G207" s="1"/>
      <c r="T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BK207" s="71"/>
      <c r="BL207" s="71"/>
      <c r="BM207" s="71"/>
      <c r="BN207" s="71"/>
      <c r="BO207" s="71"/>
      <c r="BP207" s="71"/>
      <c r="BQ207" s="71"/>
    </row>
    <row r="208" spans="1:69" customFormat="1">
      <c r="E208" s="1"/>
      <c r="F208" s="1"/>
      <c r="G208" s="1"/>
      <c r="T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BK208" s="71"/>
      <c r="BL208" s="71"/>
      <c r="BM208" s="71"/>
      <c r="BN208" s="71"/>
      <c r="BO208" s="71"/>
      <c r="BP208" s="71"/>
      <c r="BQ208" s="71"/>
    </row>
    <row r="209" spans="5:69" customFormat="1">
      <c r="E209" s="1"/>
      <c r="F209" s="1"/>
      <c r="G209" s="1"/>
      <c r="T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BK209" s="71"/>
      <c r="BL209" s="71"/>
      <c r="BM209" s="71"/>
      <c r="BN209" s="71"/>
      <c r="BO209" s="71"/>
      <c r="BP209" s="71"/>
      <c r="BQ209" s="71"/>
    </row>
    <row r="210" spans="5:69" customFormat="1">
      <c r="E210" s="1"/>
      <c r="F210" s="1"/>
      <c r="G210" s="1"/>
      <c r="T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BK210" s="71"/>
      <c r="BL210" s="71"/>
      <c r="BM210" s="71"/>
      <c r="BN210" s="71"/>
      <c r="BO210" s="71"/>
      <c r="BP210" s="71"/>
      <c r="BQ210" s="71"/>
    </row>
    <row r="211" spans="5:69" customFormat="1">
      <c r="E211" s="1"/>
      <c r="F211" s="1"/>
      <c r="G211" s="1"/>
      <c r="T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BK211" s="71"/>
      <c r="BL211" s="71"/>
      <c r="BM211" s="71"/>
      <c r="BN211" s="71"/>
      <c r="BO211" s="71"/>
      <c r="BP211" s="71"/>
      <c r="BQ211" s="71"/>
    </row>
    <row r="212" spans="5:69" customFormat="1">
      <c r="E212" s="1"/>
      <c r="F212" s="1"/>
      <c r="G212" s="1"/>
      <c r="T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BK212" s="71"/>
      <c r="BL212" s="71"/>
      <c r="BM212" s="71"/>
      <c r="BN212" s="71"/>
      <c r="BO212" s="71"/>
      <c r="BP212" s="71"/>
      <c r="BQ212" s="71"/>
    </row>
    <row r="213" spans="5:69" customFormat="1">
      <c r="E213" s="1"/>
      <c r="F213" s="1"/>
      <c r="G213" s="1"/>
      <c r="T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BK213" s="71"/>
      <c r="BL213" s="71"/>
      <c r="BM213" s="71"/>
      <c r="BN213" s="71"/>
      <c r="BO213" s="71"/>
      <c r="BP213" s="71"/>
      <c r="BQ213" s="71"/>
    </row>
    <row r="214" spans="5:69" customFormat="1">
      <c r="E214" s="1"/>
      <c r="F214" s="1"/>
      <c r="G214" s="1"/>
      <c r="T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BK214" s="71"/>
      <c r="BL214" s="71"/>
      <c r="BM214" s="71"/>
      <c r="BN214" s="71"/>
      <c r="BO214" s="71"/>
      <c r="BP214" s="71"/>
      <c r="BQ214" s="71"/>
    </row>
    <row r="215" spans="5:69" customFormat="1">
      <c r="E215" s="1"/>
      <c r="F215" s="1"/>
      <c r="G215" s="1"/>
      <c r="T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BK215" s="71"/>
      <c r="BL215" s="71"/>
      <c r="BM215" s="71"/>
      <c r="BN215" s="71"/>
      <c r="BO215" s="71"/>
      <c r="BP215" s="71"/>
      <c r="BQ215" s="71"/>
    </row>
    <row r="216" spans="5:69" customFormat="1">
      <c r="E216" s="1"/>
      <c r="F216" s="1"/>
      <c r="G216" s="1"/>
      <c r="T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BK216" s="71"/>
      <c r="BL216" s="71"/>
      <c r="BM216" s="71"/>
      <c r="BN216" s="71"/>
      <c r="BO216" s="71"/>
      <c r="BP216" s="71"/>
      <c r="BQ216" s="71"/>
    </row>
    <row r="217" spans="5:69" customFormat="1">
      <c r="E217" s="1"/>
      <c r="F217" s="1"/>
      <c r="G217" s="1"/>
      <c r="T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BK217" s="71"/>
      <c r="BL217" s="71"/>
      <c r="BM217" s="71"/>
      <c r="BN217" s="71"/>
      <c r="BO217" s="71"/>
      <c r="BP217" s="71"/>
      <c r="BQ217" s="71"/>
    </row>
    <row r="218" spans="5:69" customFormat="1">
      <c r="E218" s="1"/>
      <c r="F218" s="1"/>
      <c r="G218" s="1"/>
      <c r="T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BK218" s="71"/>
      <c r="BL218" s="71"/>
      <c r="BM218" s="71"/>
      <c r="BN218" s="71"/>
      <c r="BO218" s="71"/>
      <c r="BP218" s="71"/>
      <c r="BQ218" s="71"/>
    </row>
    <row r="219" spans="5:69" customFormat="1">
      <c r="E219" s="1"/>
      <c r="F219" s="1"/>
      <c r="G219" s="1"/>
      <c r="T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BK219" s="71"/>
      <c r="BL219" s="71"/>
      <c r="BM219" s="71"/>
      <c r="BN219" s="71"/>
      <c r="BO219" s="71"/>
      <c r="BP219" s="71"/>
      <c r="BQ219" s="71"/>
    </row>
    <row r="220" spans="5:69" customFormat="1">
      <c r="E220" s="1"/>
      <c r="F220" s="1"/>
      <c r="G220" s="1"/>
      <c r="T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BK220" s="71"/>
      <c r="BL220" s="71"/>
      <c r="BM220" s="71"/>
      <c r="BN220" s="71"/>
      <c r="BO220" s="71"/>
      <c r="BP220" s="71"/>
      <c r="BQ220" s="71"/>
    </row>
    <row r="221" spans="5:69" customFormat="1">
      <c r="E221" s="1"/>
      <c r="F221" s="1"/>
      <c r="G221" s="1"/>
      <c r="T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BK221" s="71"/>
      <c r="BL221" s="71"/>
      <c r="BM221" s="71"/>
      <c r="BN221" s="71"/>
      <c r="BO221" s="71"/>
      <c r="BP221" s="71"/>
      <c r="BQ221" s="71"/>
    </row>
    <row r="222" spans="5:69" customFormat="1">
      <c r="E222" s="1"/>
      <c r="F222" s="1"/>
      <c r="G222" s="1"/>
      <c r="T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BK222" s="71"/>
      <c r="BL222" s="71"/>
      <c r="BM222" s="71"/>
      <c r="BN222" s="71"/>
      <c r="BO222" s="71"/>
      <c r="BP222" s="71"/>
      <c r="BQ222" s="71"/>
    </row>
    <row r="223" spans="5:69" customFormat="1">
      <c r="E223" s="1"/>
      <c r="F223" s="1"/>
      <c r="G223" s="1"/>
      <c r="T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BK223" s="71"/>
      <c r="BL223" s="71"/>
      <c r="BM223" s="71"/>
      <c r="BN223" s="71"/>
      <c r="BO223" s="71"/>
      <c r="BP223" s="71"/>
      <c r="BQ223" s="71"/>
    </row>
    <row r="224" spans="5:69" customFormat="1">
      <c r="E224" s="1"/>
      <c r="F224" s="1"/>
      <c r="G224" s="1"/>
      <c r="T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BK224" s="71"/>
      <c r="BL224" s="71"/>
      <c r="BM224" s="71"/>
      <c r="BN224" s="71"/>
      <c r="BO224" s="71"/>
      <c r="BP224" s="71"/>
      <c r="BQ224" s="71"/>
    </row>
    <row r="225" spans="5:69" customFormat="1">
      <c r="E225" s="1"/>
      <c r="F225" s="1"/>
      <c r="G225" s="1"/>
      <c r="T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BK225" s="71"/>
      <c r="BL225" s="71"/>
      <c r="BM225" s="71"/>
      <c r="BN225" s="71"/>
      <c r="BO225" s="71"/>
      <c r="BP225" s="71"/>
      <c r="BQ225" s="71"/>
    </row>
    <row r="226" spans="5:69" customFormat="1">
      <c r="E226" s="1"/>
      <c r="F226" s="1"/>
      <c r="G226" s="1"/>
      <c r="T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BK226" s="71"/>
      <c r="BL226" s="71"/>
      <c r="BM226" s="71"/>
      <c r="BN226" s="71"/>
      <c r="BO226" s="71"/>
      <c r="BP226" s="71"/>
      <c r="BQ226" s="71"/>
    </row>
    <row r="227" spans="5:69" customFormat="1">
      <c r="E227" s="1"/>
      <c r="F227" s="1"/>
      <c r="G227" s="1"/>
      <c r="T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BK227" s="71"/>
      <c r="BL227" s="71"/>
      <c r="BM227" s="71"/>
      <c r="BN227" s="71"/>
      <c r="BO227" s="71"/>
      <c r="BP227" s="71"/>
      <c r="BQ227" s="71"/>
    </row>
    <row r="228" spans="5:69" customFormat="1">
      <c r="E228" s="1"/>
      <c r="F228" s="1"/>
      <c r="G228" s="1"/>
      <c r="T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BK228" s="71"/>
      <c r="BL228" s="71"/>
      <c r="BM228" s="71"/>
      <c r="BN228" s="71"/>
      <c r="BO228" s="71"/>
      <c r="BP228" s="71"/>
      <c r="BQ228" s="71"/>
    </row>
    <row r="229" spans="5:69" customFormat="1">
      <c r="E229" s="1"/>
      <c r="F229" s="1"/>
      <c r="G229" s="1"/>
      <c r="T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BK229" s="71"/>
      <c r="BL229" s="71"/>
      <c r="BM229" s="71"/>
      <c r="BN229" s="71"/>
      <c r="BO229" s="71"/>
      <c r="BP229" s="71"/>
      <c r="BQ229" s="71"/>
    </row>
    <row r="230" spans="5:69" customFormat="1">
      <c r="E230" s="1"/>
      <c r="F230" s="1"/>
      <c r="G230" s="1"/>
      <c r="T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BK230" s="71"/>
      <c r="BL230" s="71"/>
      <c r="BM230" s="71"/>
      <c r="BN230" s="71"/>
      <c r="BO230" s="71"/>
      <c r="BP230" s="71"/>
      <c r="BQ230" s="71"/>
    </row>
    <row r="231" spans="5:69" customFormat="1">
      <c r="E231" s="1"/>
      <c r="F231" s="1"/>
      <c r="G231" s="1"/>
      <c r="T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BK231" s="71"/>
      <c r="BL231" s="71"/>
      <c r="BM231" s="71"/>
      <c r="BN231" s="71"/>
      <c r="BO231" s="71"/>
      <c r="BP231" s="71"/>
      <c r="BQ231" s="71"/>
    </row>
    <row r="232" spans="5:69" customFormat="1">
      <c r="E232" s="1"/>
      <c r="F232" s="1"/>
      <c r="G232" s="1"/>
      <c r="T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BK232" s="71"/>
      <c r="BL232" s="71"/>
      <c r="BM232" s="71"/>
      <c r="BN232" s="71"/>
      <c r="BO232" s="71"/>
      <c r="BP232" s="71"/>
      <c r="BQ232" s="71"/>
    </row>
    <row r="233" spans="5:69" customFormat="1">
      <c r="E233" s="1"/>
      <c r="F233" s="1"/>
      <c r="G233" s="1"/>
      <c r="T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BK233" s="71"/>
      <c r="BL233" s="71"/>
      <c r="BM233" s="71"/>
      <c r="BN233" s="71"/>
      <c r="BO233" s="71"/>
      <c r="BP233" s="71"/>
      <c r="BQ233" s="71"/>
    </row>
    <row r="234" spans="5:69" customFormat="1">
      <c r="E234" s="1"/>
      <c r="F234" s="1"/>
      <c r="G234" s="1"/>
      <c r="T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BK234" s="71"/>
      <c r="BL234" s="71"/>
      <c r="BM234" s="71"/>
      <c r="BN234" s="71"/>
      <c r="BO234" s="71"/>
      <c r="BP234" s="71"/>
      <c r="BQ234" s="71"/>
    </row>
    <row r="235" spans="5:69" customFormat="1">
      <c r="E235" s="1"/>
      <c r="F235" s="1"/>
      <c r="G235" s="1"/>
      <c r="T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BK235" s="71"/>
      <c r="BL235" s="71"/>
      <c r="BM235" s="71"/>
      <c r="BN235" s="71"/>
      <c r="BO235" s="71"/>
      <c r="BP235" s="71"/>
      <c r="BQ235" s="71"/>
    </row>
    <row r="236" spans="5:69" customFormat="1">
      <c r="E236" s="1"/>
      <c r="F236" s="1"/>
      <c r="G236" s="1"/>
      <c r="T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BK236" s="71"/>
      <c r="BL236" s="71"/>
      <c r="BM236" s="71"/>
      <c r="BN236" s="71"/>
      <c r="BO236" s="71"/>
      <c r="BP236" s="71"/>
      <c r="BQ236" s="71"/>
    </row>
    <row r="237" spans="5:69" customFormat="1">
      <c r="E237" s="1"/>
      <c r="F237" s="1"/>
      <c r="G237" s="1"/>
      <c r="T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BK237" s="71"/>
      <c r="BL237" s="71"/>
      <c r="BM237" s="71"/>
      <c r="BN237" s="71"/>
      <c r="BO237" s="71"/>
      <c r="BP237" s="71"/>
      <c r="BQ237" s="71"/>
    </row>
    <row r="238" spans="5:69" customFormat="1">
      <c r="E238" s="1"/>
      <c r="F238" s="1"/>
      <c r="G238" s="1"/>
      <c r="T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BK238" s="71"/>
      <c r="BL238" s="71"/>
      <c r="BM238" s="71"/>
      <c r="BN238" s="71"/>
      <c r="BO238" s="71"/>
      <c r="BP238" s="71"/>
      <c r="BQ238" s="71"/>
    </row>
    <row r="239" spans="5:69" customFormat="1">
      <c r="E239" s="1"/>
      <c r="F239" s="1"/>
      <c r="G239" s="1"/>
      <c r="T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BK239" s="71"/>
      <c r="BL239" s="71"/>
      <c r="BM239" s="71"/>
      <c r="BN239" s="71"/>
      <c r="BO239" s="71"/>
      <c r="BP239" s="71"/>
      <c r="BQ239" s="71"/>
    </row>
    <row r="240" spans="5:69" customFormat="1">
      <c r="E240" s="1"/>
      <c r="F240" s="1"/>
      <c r="G240" s="1"/>
      <c r="T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BK240" s="71"/>
      <c r="BL240" s="71"/>
      <c r="BM240" s="71"/>
      <c r="BN240" s="71"/>
      <c r="BO240" s="71"/>
      <c r="BP240" s="71"/>
      <c r="BQ240" s="71"/>
    </row>
    <row r="241" spans="5:69" customFormat="1">
      <c r="E241" s="1"/>
      <c r="F241" s="1"/>
      <c r="G241" s="1"/>
      <c r="T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BK241" s="71"/>
      <c r="BL241" s="71"/>
      <c r="BM241" s="71"/>
      <c r="BN241" s="71"/>
      <c r="BO241" s="71"/>
      <c r="BP241" s="71"/>
      <c r="BQ241" s="71"/>
    </row>
    <row r="242" spans="5:69" customFormat="1">
      <c r="E242" s="1"/>
      <c r="F242" s="1"/>
      <c r="G242" s="1"/>
      <c r="T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BK242" s="71"/>
      <c r="BL242" s="71"/>
      <c r="BM242" s="71"/>
      <c r="BN242" s="71"/>
      <c r="BO242" s="71"/>
      <c r="BP242" s="71"/>
      <c r="BQ242" s="71"/>
    </row>
    <row r="243" spans="5:69" customFormat="1">
      <c r="E243" s="1"/>
      <c r="F243" s="1"/>
      <c r="G243" s="1"/>
      <c r="T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BK243" s="71"/>
      <c r="BL243" s="71"/>
      <c r="BM243" s="71"/>
      <c r="BN243" s="71"/>
      <c r="BO243" s="71"/>
      <c r="BP243" s="71"/>
      <c r="BQ243" s="71"/>
    </row>
    <row r="244" spans="5:69" customFormat="1">
      <c r="E244" s="1"/>
      <c r="F244" s="1"/>
      <c r="G244" s="1"/>
      <c r="T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BK244" s="71"/>
      <c r="BL244" s="71"/>
      <c r="BM244" s="71"/>
      <c r="BN244" s="71"/>
      <c r="BO244" s="71"/>
      <c r="BP244" s="71"/>
      <c r="BQ244" s="71"/>
    </row>
    <row r="245" spans="5:69" customFormat="1">
      <c r="E245" s="1"/>
      <c r="F245" s="1"/>
      <c r="G245" s="1"/>
      <c r="T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BK245" s="71"/>
      <c r="BL245" s="71"/>
      <c r="BM245" s="71"/>
      <c r="BN245" s="71"/>
      <c r="BO245" s="71"/>
      <c r="BP245" s="71"/>
      <c r="BQ245" s="71"/>
    </row>
    <row r="246" spans="5:69" customFormat="1">
      <c r="E246" s="1"/>
      <c r="F246" s="1"/>
      <c r="G246" s="1"/>
      <c r="T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BK246" s="71"/>
      <c r="BL246" s="71"/>
      <c r="BM246" s="71"/>
      <c r="BN246" s="71"/>
      <c r="BO246" s="71"/>
      <c r="BP246" s="71"/>
      <c r="BQ246" s="71"/>
    </row>
    <row r="247" spans="5:69" customFormat="1">
      <c r="E247" s="1"/>
      <c r="F247" s="1"/>
      <c r="G247" s="1"/>
      <c r="T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BK247" s="71"/>
      <c r="BL247" s="71"/>
      <c r="BM247" s="71"/>
      <c r="BN247" s="71"/>
      <c r="BO247" s="71"/>
      <c r="BP247" s="71"/>
      <c r="BQ247" s="71"/>
    </row>
    <row r="248" spans="5:69" customFormat="1">
      <c r="E248" s="1"/>
      <c r="F248" s="1"/>
      <c r="G248" s="1"/>
      <c r="T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BK248" s="71"/>
      <c r="BL248" s="71"/>
      <c r="BM248" s="71"/>
      <c r="BN248" s="71"/>
      <c r="BO248" s="71"/>
      <c r="BP248" s="71"/>
      <c r="BQ248" s="71"/>
    </row>
    <row r="249" spans="5:69" customFormat="1">
      <c r="E249" s="1"/>
      <c r="F249" s="1"/>
      <c r="G249" s="1"/>
      <c r="T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BK249" s="71"/>
      <c r="BL249" s="71"/>
      <c r="BM249" s="71"/>
      <c r="BN249" s="71"/>
      <c r="BO249" s="71"/>
      <c r="BP249" s="71"/>
      <c r="BQ249" s="71"/>
    </row>
    <row r="250" spans="5:69" customFormat="1">
      <c r="E250" s="1"/>
      <c r="F250" s="1"/>
      <c r="G250" s="1"/>
      <c r="T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BK250" s="71"/>
      <c r="BL250" s="71"/>
      <c r="BM250" s="71"/>
      <c r="BN250" s="71"/>
      <c r="BO250" s="71"/>
      <c r="BP250" s="71"/>
      <c r="BQ250" s="71"/>
    </row>
    <row r="251" spans="5:69" customFormat="1">
      <c r="E251" s="1"/>
      <c r="F251" s="1"/>
      <c r="G251" s="1"/>
      <c r="T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BK251" s="71"/>
      <c r="BL251" s="71"/>
      <c r="BM251" s="71"/>
      <c r="BN251" s="71"/>
      <c r="BO251" s="71"/>
      <c r="BP251" s="71"/>
      <c r="BQ251" s="71"/>
    </row>
    <row r="252" spans="5:69" customFormat="1">
      <c r="E252" s="1"/>
      <c r="F252" s="1"/>
      <c r="G252" s="1"/>
      <c r="T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BK252" s="71"/>
      <c r="BL252" s="71"/>
      <c r="BM252" s="71"/>
      <c r="BN252" s="71"/>
      <c r="BO252" s="71"/>
      <c r="BP252" s="71"/>
      <c r="BQ252" s="71"/>
    </row>
    <row r="253" spans="5:69" customFormat="1">
      <c r="E253" s="1"/>
      <c r="F253" s="1"/>
      <c r="G253" s="1"/>
      <c r="T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BK253" s="71"/>
      <c r="BL253" s="71"/>
      <c r="BM253" s="71"/>
      <c r="BN253" s="71"/>
      <c r="BO253" s="71"/>
      <c r="BP253" s="71"/>
      <c r="BQ253" s="71"/>
    </row>
    <row r="254" spans="5:69" customFormat="1">
      <c r="E254" s="1"/>
      <c r="F254" s="1"/>
      <c r="G254" s="1"/>
      <c r="T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BK254" s="71"/>
      <c r="BL254" s="71"/>
      <c r="BM254" s="71"/>
      <c r="BN254" s="71"/>
      <c r="BO254" s="71"/>
      <c r="BP254" s="71"/>
      <c r="BQ254" s="71"/>
    </row>
    <row r="255" spans="5:69" customFormat="1">
      <c r="E255" s="1"/>
      <c r="F255" s="1"/>
      <c r="G255" s="1"/>
      <c r="T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BK255" s="71"/>
      <c r="BL255" s="71"/>
      <c r="BM255" s="71"/>
      <c r="BN255" s="71"/>
      <c r="BO255" s="71"/>
      <c r="BP255" s="71"/>
      <c r="BQ255" s="71"/>
    </row>
    <row r="256" spans="5:69" customFormat="1">
      <c r="E256" s="1"/>
      <c r="F256" s="1"/>
      <c r="G256" s="1"/>
      <c r="T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BK256" s="71"/>
      <c r="BL256" s="71"/>
      <c r="BM256" s="71"/>
      <c r="BN256" s="71"/>
      <c r="BO256" s="71"/>
      <c r="BP256" s="71"/>
      <c r="BQ256" s="71"/>
    </row>
    <row r="257" spans="5:69" customFormat="1">
      <c r="E257" s="1"/>
      <c r="F257" s="1"/>
      <c r="G257" s="1"/>
      <c r="T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BK257" s="71"/>
      <c r="BL257" s="71"/>
      <c r="BM257" s="71"/>
      <c r="BN257" s="71"/>
      <c r="BO257" s="71"/>
      <c r="BP257" s="71"/>
      <c r="BQ257" s="71"/>
    </row>
    <row r="258" spans="5:69" customFormat="1">
      <c r="E258" s="1"/>
      <c r="F258" s="1"/>
      <c r="G258" s="1"/>
      <c r="T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BK258" s="71"/>
      <c r="BL258" s="71"/>
      <c r="BM258" s="71"/>
      <c r="BN258" s="71"/>
      <c r="BO258" s="71"/>
      <c r="BP258" s="71"/>
      <c r="BQ258" s="71"/>
    </row>
    <row r="259" spans="5:69" customFormat="1">
      <c r="E259" s="1"/>
      <c r="F259" s="1"/>
      <c r="G259" s="1"/>
      <c r="T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BK259" s="71"/>
      <c r="BL259" s="71"/>
      <c r="BM259" s="71"/>
      <c r="BN259" s="71"/>
      <c r="BO259" s="71"/>
      <c r="BP259" s="71"/>
      <c r="BQ259" s="71"/>
    </row>
    <row r="260" spans="5:69" customFormat="1">
      <c r="E260" s="1"/>
      <c r="F260" s="1"/>
      <c r="G260" s="1"/>
      <c r="T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BK260" s="71"/>
      <c r="BL260" s="71"/>
      <c r="BM260" s="71"/>
      <c r="BN260" s="71"/>
      <c r="BO260" s="71"/>
      <c r="BP260" s="71"/>
      <c r="BQ260" s="71"/>
    </row>
    <row r="261" spans="5:69" customFormat="1">
      <c r="E261" s="1"/>
      <c r="F261" s="1"/>
      <c r="G261" s="1"/>
      <c r="T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BK261" s="71"/>
      <c r="BL261" s="71"/>
      <c r="BM261" s="71"/>
      <c r="BN261" s="71"/>
      <c r="BO261" s="71"/>
      <c r="BP261" s="71"/>
      <c r="BQ261" s="71"/>
    </row>
    <row r="262" spans="5:69" customFormat="1">
      <c r="E262" s="1"/>
      <c r="F262" s="1"/>
      <c r="G262" s="1"/>
      <c r="T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BK262" s="71"/>
      <c r="BL262" s="71"/>
      <c r="BM262" s="71"/>
      <c r="BN262" s="71"/>
      <c r="BO262" s="71"/>
      <c r="BP262" s="71"/>
      <c r="BQ262" s="71"/>
    </row>
    <row r="263" spans="5:69" customFormat="1">
      <c r="E263" s="1"/>
      <c r="F263" s="1"/>
      <c r="G263" s="1"/>
      <c r="T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BK263" s="71"/>
      <c r="BL263" s="71"/>
      <c r="BM263" s="71"/>
      <c r="BN263" s="71"/>
      <c r="BO263" s="71"/>
      <c r="BP263" s="71"/>
      <c r="BQ263" s="71"/>
    </row>
    <row r="264" spans="5:69" customFormat="1">
      <c r="E264" s="1"/>
      <c r="F264" s="1"/>
      <c r="G264" s="1"/>
      <c r="T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BK264" s="71"/>
      <c r="BL264" s="71"/>
      <c r="BM264" s="71"/>
      <c r="BN264" s="71"/>
      <c r="BO264" s="71"/>
      <c r="BP264" s="71"/>
      <c r="BQ264" s="71"/>
    </row>
    <row r="265" spans="5:69" customFormat="1">
      <c r="E265" s="1"/>
      <c r="F265" s="1"/>
      <c r="G265" s="1"/>
      <c r="T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BK265" s="71"/>
      <c r="BL265" s="71"/>
      <c r="BM265" s="71"/>
      <c r="BN265" s="71"/>
      <c r="BO265" s="71"/>
      <c r="BP265" s="71"/>
      <c r="BQ265" s="71"/>
    </row>
    <row r="266" spans="5:69" customFormat="1">
      <c r="E266" s="1"/>
      <c r="F266" s="1"/>
      <c r="G266" s="1"/>
      <c r="T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BK266" s="71"/>
      <c r="BL266" s="71"/>
      <c r="BM266" s="71"/>
      <c r="BN266" s="71"/>
      <c r="BO266" s="71"/>
      <c r="BP266" s="71"/>
      <c r="BQ266" s="71"/>
    </row>
    <row r="267" spans="5:69" customFormat="1">
      <c r="E267" s="1"/>
      <c r="F267" s="1"/>
      <c r="G267" s="1"/>
      <c r="T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BK267" s="71"/>
      <c r="BL267" s="71"/>
      <c r="BM267" s="71"/>
      <c r="BN267" s="71"/>
      <c r="BO267" s="71"/>
      <c r="BP267" s="71"/>
      <c r="BQ267" s="71"/>
    </row>
    <row r="268" spans="5:69" customFormat="1">
      <c r="E268" s="1"/>
      <c r="F268" s="1"/>
      <c r="G268" s="1"/>
      <c r="T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BK268" s="71"/>
      <c r="BL268" s="71"/>
      <c r="BM268" s="71"/>
      <c r="BN268" s="71"/>
      <c r="BO268" s="71"/>
      <c r="BP268" s="71"/>
      <c r="BQ268" s="71"/>
    </row>
    <row r="269" spans="5:69" customFormat="1">
      <c r="E269" s="1"/>
      <c r="F269" s="1"/>
      <c r="G269" s="1"/>
      <c r="T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BK269" s="71"/>
      <c r="BL269" s="71"/>
      <c r="BM269" s="71"/>
      <c r="BN269" s="71"/>
      <c r="BO269" s="71"/>
      <c r="BP269" s="71"/>
      <c r="BQ269" s="71"/>
    </row>
    <row r="270" spans="5:69" customFormat="1">
      <c r="E270" s="1"/>
      <c r="F270" s="1"/>
      <c r="G270" s="1"/>
      <c r="T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BK270" s="71"/>
      <c r="BL270" s="71"/>
      <c r="BM270" s="71"/>
      <c r="BN270" s="71"/>
      <c r="BO270" s="71"/>
      <c r="BP270" s="71"/>
      <c r="BQ270" s="71"/>
    </row>
    <row r="271" spans="5:69" customFormat="1">
      <c r="E271" s="1"/>
      <c r="F271" s="1"/>
      <c r="G271" s="1"/>
      <c r="T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BK271" s="71"/>
      <c r="BL271" s="71"/>
      <c r="BM271" s="71"/>
      <c r="BN271" s="71"/>
      <c r="BO271" s="71"/>
      <c r="BP271" s="71"/>
      <c r="BQ271" s="71"/>
    </row>
    <row r="272" spans="5:69" customFormat="1">
      <c r="E272" s="1"/>
      <c r="F272" s="1"/>
      <c r="G272" s="1"/>
      <c r="T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BK272" s="71"/>
      <c r="BL272" s="71"/>
      <c r="BM272" s="71"/>
      <c r="BN272" s="71"/>
      <c r="BO272" s="71"/>
      <c r="BP272" s="71"/>
      <c r="BQ272" s="71"/>
    </row>
    <row r="273" spans="5:69" customFormat="1">
      <c r="E273" s="1"/>
      <c r="F273" s="1"/>
      <c r="G273" s="1"/>
      <c r="T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BK273" s="71"/>
      <c r="BL273" s="71"/>
      <c r="BM273" s="71"/>
      <c r="BN273" s="71"/>
      <c r="BO273" s="71"/>
      <c r="BP273" s="71"/>
      <c r="BQ273" s="71"/>
    </row>
    <row r="274" spans="5:69" customFormat="1">
      <c r="E274" s="1"/>
      <c r="F274" s="1"/>
      <c r="G274" s="1"/>
      <c r="T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BK274" s="71"/>
      <c r="BL274" s="71"/>
      <c r="BM274" s="71"/>
      <c r="BN274" s="71"/>
      <c r="BO274" s="71"/>
      <c r="BP274" s="71"/>
      <c r="BQ274" s="71"/>
    </row>
    <row r="275" spans="5:69" customFormat="1">
      <c r="E275" s="1"/>
      <c r="F275" s="1"/>
      <c r="G275" s="1"/>
      <c r="T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BK275" s="71"/>
      <c r="BL275" s="71"/>
      <c r="BM275" s="71"/>
      <c r="BN275" s="71"/>
      <c r="BO275" s="71"/>
      <c r="BP275" s="71"/>
      <c r="BQ275" s="71"/>
    </row>
    <row r="276" spans="5:69" customFormat="1">
      <c r="E276" s="1"/>
      <c r="F276" s="1"/>
      <c r="G276" s="1"/>
      <c r="T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BK276" s="71"/>
      <c r="BL276" s="71"/>
      <c r="BM276" s="71"/>
      <c r="BN276" s="71"/>
      <c r="BO276" s="71"/>
      <c r="BP276" s="71"/>
      <c r="BQ276" s="71"/>
    </row>
    <row r="277" spans="5:69" customFormat="1">
      <c r="E277" s="1"/>
      <c r="F277" s="1"/>
      <c r="G277" s="1"/>
      <c r="T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BK277" s="71"/>
      <c r="BL277" s="71"/>
      <c r="BM277" s="71"/>
      <c r="BN277" s="71"/>
      <c r="BO277" s="71"/>
      <c r="BP277" s="71"/>
      <c r="BQ277" s="71"/>
    </row>
    <row r="278" spans="5:69" customFormat="1">
      <c r="E278" s="1"/>
      <c r="F278" s="1"/>
      <c r="G278" s="1"/>
      <c r="T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BK278" s="71"/>
      <c r="BL278" s="71"/>
      <c r="BM278" s="71"/>
      <c r="BN278" s="71"/>
      <c r="BO278" s="71"/>
      <c r="BP278" s="71"/>
      <c r="BQ278" s="71"/>
    </row>
    <row r="279" spans="5:69" customFormat="1">
      <c r="E279" s="1"/>
      <c r="F279" s="1"/>
      <c r="G279" s="1"/>
      <c r="T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BK279" s="71"/>
      <c r="BL279" s="71"/>
      <c r="BM279" s="71"/>
      <c r="BN279" s="71"/>
      <c r="BO279" s="71"/>
      <c r="BP279" s="71"/>
      <c r="BQ279" s="71"/>
    </row>
    <row r="280" spans="5:69" customFormat="1">
      <c r="E280" s="1"/>
      <c r="F280" s="1"/>
      <c r="G280" s="1"/>
      <c r="T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BK280" s="71"/>
      <c r="BL280" s="71"/>
      <c r="BM280" s="71"/>
      <c r="BN280" s="71"/>
      <c r="BO280" s="71"/>
      <c r="BP280" s="71"/>
      <c r="BQ280" s="71"/>
    </row>
    <row r="281" spans="5:69" customFormat="1">
      <c r="E281" s="1"/>
      <c r="F281" s="1"/>
      <c r="G281" s="1"/>
      <c r="T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BK281" s="71"/>
      <c r="BL281" s="71"/>
      <c r="BM281" s="71"/>
      <c r="BN281" s="71"/>
      <c r="BO281" s="71"/>
      <c r="BP281" s="71"/>
      <c r="BQ281" s="71"/>
    </row>
    <row r="282" spans="5:69" customFormat="1">
      <c r="E282" s="1"/>
      <c r="F282" s="1"/>
      <c r="G282" s="1"/>
      <c r="T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BK282" s="71"/>
      <c r="BL282" s="71"/>
      <c r="BM282" s="71"/>
      <c r="BN282" s="71"/>
      <c r="BO282" s="71"/>
      <c r="BP282" s="71"/>
      <c r="BQ282" s="71"/>
    </row>
    <row r="283" spans="5:69" customFormat="1">
      <c r="E283" s="1"/>
      <c r="F283" s="1"/>
      <c r="G283" s="1"/>
      <c r="T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BK283" s="71"/>
      <c r="BL283" s="71"/>
      <c r="BM283" s="71"/>
      <c r="BN283" s="71"/>
      <c r="BO283" s="71"/>
      <c r="BP283" s="71"/>
      <c r="BQ283" s="71"/>
    </row>
    <row r="284" spans="5:69" customFormat="1">
      <c r="E284" s="1"/>
      <c r="F284" s="1"/>
      <c r="G284" s="1"/>
      <c r="T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BK284" s="71"/>
      <c r="BL284" s="71"/>
      <c r="BM284" s="71"/>
      <c r="BN284" s="71"/>
      <c r="BO284" s="71"/>
      <c r="BP284" s="71"/>
      <c r="BQ284" s="71"/>
    </row>
    <row r="285" spans="5:69" customFormat="1">
      <c r="E285" s="1"/>
      <c r="F285" s="1"/>
      <c r="G285" s="1"/>
      <c r="T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BK285" s="71"/>
      <c r="BL285" s="71"/>
      <c r="BM285" s="71"/>
      <c r="BN285" s="71"/>
      <c r="BO285" s="71"/>
      <c r="BP285" s="71"/>
      <c r="BQ285" s="71"/>
    </row>
    <row r="286" spans="5:69" customFormat="1">
      <c r="E286" s="1"/>
      <c r="F286" s="1"/>
      <c r="G286" s="1"/>
      <c r="T286" s="128"/>
      <c r="V286" s="128"/>
      <c r="W286" s="128"/>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BK286" s="71"/>
      <c r="BL286" s="71"/>
      <c r="BM286" s="71"/>
      <c r="BN286" s="71"/>
      <c r="BO286" s="71"/>
      <c r="BP286" s="71"/>
      <c r="BQ286" s="71"/>
    </row>
    <row r="287" spans="5:69" customFormat="1">
      <c r="E287" s="1"/>
      <c r="F287" s="1"/>
      <c r="G287" s="1"/>
      <c r="T287" s="128"/>
      <c r="V287" s="128"/>
      <c r="W287" s="128"/>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BK287" s="71"/>
      <c r="BL287" s="71"/>
      <c r="BM287" s="71"/>
      <c r="BN287" s="71"/>
      <c r="BO287" s="71"/>
      <c r="BP287" s="71"/>
      <c r="BQ287" s="71"/>
    </row>
    <row r="288" spans="5:69" customFormat="1">
      <c r="E288" s="1"/>
      <c r="F288" s="1"/>
      <c r="G288" s="1"/>
      <c r="T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BK288" s="71"/>
      <c r="BL288" s="71"/>
      <c r="BM288" s="71"/>
      <c r="BN288" s="71"/>
      <c r="BO288" s="71"/>
      <c r="BP288" s="71"/>
      <c r="BQ288" s="71"/>
    </row>
    <row r="289" spans="5:69" customFormat="1">
      <c r="E289" s="1"/>
      <c r="F289" s="1"/>
      <c r="G289" s="1"/>
      <c r="T289" s="128"/>
      <c r="V289" s="128"/>
      <c r="W289" s="128"/>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BK289" s="71"/>
      <c r="BL289" s="71"/>
      <c r="BM289" s="71"/>
      <c r="BN289" s="71"/>
      <c r="BO289" s="71"/>
      <c r="BP289" s="71"/>
      <c r="BQ289" s="71"/>
    </row>
    <row r="290" spans="5:69" customFormat="1">
      <c r="E290" s="1"/>
      <c r="F290" s="1"/>
      <c r="G290" s="1"/>
      <c r="T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BK290" s="71"/>
      <c r="BL290" s="71"/>
      <c r="BM290" s="71"/>
      <c r="BN290" s="71"/>
      <c r="BO290" s="71"/>
      <c r="BP290" s="71"/>
      <c r="BQ290" s="71"/>
    </row>
    <row r="291" spans="5:69" customFormat="1">
      <c r="E291" s="1"/>
      <c r="F291" s="1"/>
      <c r="G291" s="1"/>
      <c r="T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BK291" s="71"/>
      <c r="BL291" s="71"/>
      <c r="BM291" s="71"/>
      <c r="BN291" s="71"/>
      <c r="BO291" s="71"/>
      <c r="BP291" s="71"/>
      <c r="BQ291" s="71"/>
    </row>
    <row r="292" spans="5:69" customFormat="1">
      <c r="E292" s="1"/>
      <c r="F292" s="1"/>
      <c r="G292" s="1"/>
      <c r="T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BK292" s="71"/>
      <c r="BL292" s="71"/>
      <c r="BM292" s="71"/>
      <c r="BN292" s="71"/>
      <c r="BO292" s="71"/>
      <c r="BP292" s="71"/>
      <c r="BQ292" s="71"/>
    </row>
    <row r="293" spans="5:69" customFormat="1">
      <c r="E293" s="1"/>
      <c r="F293" s="1"/>
      <c r="G293" s="1"/>
      <c r="T293" s="128"/>
      <c r="V293" s="128"/>
      <c r="W293" s="128"/>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BK293" s="71"/>
      <c r="BL293" s="71"/>
      <c r="BM293" s="71"/>
      <c r="BN293" s="71"/>
      <c r="BO293" s="71"/>
      <c r="BP293" s="71"/>
      <c r="BQ293" s="71"/>
    </row>
    <row r="294" spans="5:69" customFormat="1">
      <c r="E294" s="1"/>
      <c r="F294" s="1"/>
      <c r="G294" s="1"/>
      <c r="T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BK294" s="71"/>
      <c r="BL294" s="71"/>
      <c r="BM294" s="71"/>
      <c r="BN294" s="71"/>
      <c r="BO294" s="71"/>
      <c r="BP294" s="71"/>
      <c r="BQ294" s="71"/>
    </row>
    <row r="295" spans="5:69" customFormat="1">
      <c r="E295" s="1"/>
      <c r="F295" s="1"/>
      <c r="G295" s="1"/>
      <c r="T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BK295" s="71"/>
      <c r="BL295" s="71"/>
      <c r="BM295" s="71"/>
      <c r="BN295" s="71"/>
      <c r="BO295" s="71"/>
      <c r="BP295" s="71"/>
      <c r="BQ295" s="71"/>
    </row>
    <row r="296" spans="5:69" customFormat="1">
      <c r="E296" s="1"/>
      <c r="F296" s="1"/>
      <c r="G296" s="1"/>
      <c r="T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BK296" s="71"/>
      <c r="BL296" s="71"/>
      <c r="BM296" s="71"/>
      <c r="BN296" s="71"/>
      <c r="BO296" s="71"/>
      <c r="BP296" s="71"/>
      <c r="BQ296" s="71"/>
    </row>
    <row r="297" spans="5:69" customFormat="1">
      <c r="E297" s="1"/>
      <c r="F297" s="1"/>
      <c r="G297" s="1"/>
      <c r="T297" s="128"/>
      <c r="V297" s="128"/>
      <c r="W297" s="128"/>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BK297" s="71"/>
      <c r="BL297" s="71"/>
      <c r="BM297" s="71"/>
      <c r="BN297" s="71"/>
      <c r="BO297" s="71"/>
      <c r="BP297" s="71"/>
      <c r="BQ297" s="71"/>
    </row>
    <row r="298" spans="5:69" customFormat="1">
      <c r="E298" s="1"/>
      <c r="F298" s="1"/>
      <c r="G298" s="1"/>
      <c r="T298" s="128"/>
      <c r="V298" s="128"/>
      <c r="W298" s="128"/>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BK298" s="71"/>
      <c r="BL298" s="71"/>
      <c r="BM298" s="71"/>
      <c r="BN298" s="71"/>
      <c r="BO298" s="71"/>
      <c r="BP298" s="71"/>
      <c r="BQ298" s="71"/>
    </row>
    <row r="299" spans="5:69" customFormat="1">
      <c r="E299" s="1"/>
      <c r="F299" s="1"/>
      <c r="G299" s="1"/>
      <c r="T299" s="128"/>
      <c r="V299" s="128"/>
      <c r="W299" s="128"/>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BK299" s="71"/>
      <c r="BL299" s="71"/>
      <c r="BM299" s="71"/>
      <c r="BN299" s="71"/>
      <c r="BO299" s="71"/>
      <c r="BP299" s="71"/>
      <c r="BQ299" s="71"/>
    </row>
    <row r="300" spans="5:69" customFormat="1">
      <c r="E300" s="1"/>
      <c r="F300" s="1"/>
      <c r="G300" s="1"/>
      <c r="T300" s="128"/>
      <c r="V300" s="128"/>
      <c r="W300" s="128"/>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BK300" s="71"/>
      <c r="BL300" s="71"/>
      <c r="BM300" s="71"/>
      <c r="BN300" s="71"/>
      <c r="BO300" s="71"/>
      <c r="BP300" s="71"/>
      <c r="BQ300" s="71"/>
    </row>
    <row r="301" spans="5:69" customFormat="1">
      <c r="E301" s="1"/>
      <c r="F301" s="1"/>
      <c r="G301" s="1"/>
      <c r="T301" s="128"/>
      <c r="V301" s="128"/>
      <c r="W301" s="128"/>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BK301" s="71"/>
      <c r="BL301" s="71"/>
      <c r="BM301" s="71"/>
      <c r="BN301" s="71"/>
      <c r="BO301" s="71"/>
      <c r="BP301" s="71"/>
      <c r="BQ301" s="71"/>
    </row>
    <row r="302" spans="5:69" customFormat="1">
      <c r="E302" s="1"/>
      <c r="F302" s="1"/>
      <c r="G302" s="1"/>
      <c r="T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BK302" s="71"/>
      <c r="BL302" s="71"/>
      <c r="BM302" s="71"/>
      <c r="BN302" s="71"/>
      <c r="BO302" s="71"/>
      <c r="BP302" s="71"/>
      <c r="BQ302" s="71"/>
    </row>
    <row r="303" spans="5:69" customFormat="1">
      <c r="E303" s="1"/>
      <c r="F303" s="1"/>
      <c r="G303" s="1"/>
      <c r="T303" s="128"/>
      <c r="V303" s="128"/>
      <c r="W303" s="128"/>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BK303" s="71"/>
      <c r="BL303" s="71"/>
      <c r="BM303" s="71"/>
      <c r="BN303" s="71"/>
      <c r="BO303" s="71"/>
      <c r="BP303" s="71"/>
      <c r="BQ303" s="71"/>
    </row>
    <row r="304" spans="5:69" customFormat="1">
      <c r="E304" s="1"/>
      <c r="F304" s="1"/>
      <c r="G304" s="1"/>
      <c r="T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BK304" s="71"/>
      <c r="BL304" s="71"/>
      <c r="BM304" s="71"/>
      <c r="BN304" s="71"/>
      <c r="BO304" s="71"/>
      <c r="BP304" s="71"/>
      <c r="BQ304" s="71"/>
    </row>
    <row r="305" spans="5:69" customFormat="1">
      <c r="E305" s="1"/>
      <c r="F305" s="1"/>
      <c r="G305" s="1"/>
      <c r="T305" s="128"/>
      <c r="V305" s="128"/>
      <c r="W305" s="128"/>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BK305" s="71"/>
      <c r="BL305" s="71"/>
      <c r="BM305" s="71"/>
      <c r="BN305" s="71"/>
      <c r="BO305" s="71"/>
      <c r="BP305" s="71"/>
      <c r="BQ305" s="71"/>
    </row>
    <row r="306" spans="5:69" customFormat="1">
      <c r="E306" s="1"/>
      <c r="F306" s="1"/>
      <c r="G306" s="1"/>
      <c r="T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BK306" s="71"/>
      <c r="BL306" s="71"/>
      <c r="BM306" s="71"/>
      <c r="BN306" s="71"/>
      <c r="BO306" s="71"/>
      <c r="BP306" s="71"/>
      <c r="BQ306" s="71"/>
    </row>
    <row r="307" spans="5:69" customFormat="1">
      <c r="E307" s="1"/>
      <c r="F307" s="1"/>
      <c r="G307" s="1"/>
      <c r="T307" s="128"/>
      <c r="V307" s="128"/>
      <c r="W307" s="128"/>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BK307" s="71"/>
      <c r="BL307" s="71"/>
      <c r="BM307" s="71"/>
      <c r="BN307" s="71"/>
      <c r="BO307" s="71"/>
      <c r="BP307" s="71"/>
      <c r="BQ307" s="71"/>
    </row>
    <row r="308" spans="5:69" customFormat="1">
      <c r="E308" s="1"/>
      <c r="F308" s="1"/>
      <c r="G308" s="1"/>
      <c r="T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BK308" s="71"/>
      <c r="BL308" s="71"/>
      <c r="BM308" s="71"/>
      <c r="BN308" s="71"/>
      <c r="BO308" s="71"/>
      <c r="BP308" s="71"/>
      <c r="BQ308" s="71"/>
    </row>
    <row r="309" spans="5:69" customFormat="1">
      <c r="E309" s="1"/>
      <c r="F309" s="1"/>
      <c r="G309" s="1"/>
      <c r="T309" s="128"/>
      <c r="V309" s="128"/>
      <c r="W309" s="128"/>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BK309" s="71"/>
      <c r="BL309" s="71"/>
      <c r="BM309" s="71"/>
      <c r="BN309" s="71"/>
      <c r="BO309" s="71"/>
      <c r="BP309" s="71"/>
      <c r="BQ309" s="71"/>
    </row>
    <row r="310" spans="5:69" customFormat="1">
      <c r="E310" s="1"/>
      <c r="F310" s="1"/>
      <c r="G310" s="1"/>
      <c r="T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BK310" s="71"/>
      <c r="BL310" s="71"/>
      <c r="BM310" s="71"/>
      <c r="BN310" s="71"/>
      <c r="BO310" s="71"/>
      <c r="BP310" s="71"/>
      <c r="BQ310" s="71"/>
    </row>
    <row r="311" spans="5:69" customFormat="1">
      <c r="E311" s="1"/>
      <c r="F311" s="1"/>
      <c r="G311" s="1"/>
      <c r="T311" s="128"/>
      <c r="V311" s="128"/>
      <c r="W311" s="128"/>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BK311" s="71"/>
      <c r="BL311" s="71"/>
      <c r="BM311" s="71"/>
      <c r="BN311" s="71"/>
      <c r="BO311" s="71"/>
      <c r="BP311" s="71"/>
      <c r="BQ311" s="71"/>
    </row>
    <row r="312" spans="5:69" customFormat="1">
      <c r="E312" s="1"/>
      <c r="F312" s="1"/>
      <c r="G312" s="1"/>
      <c r="T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BK312" s="71"/>
      <c r="BL312" s="71"/>
      <c r="BM312" s="71"/>
      <c r="BN312" s="71"/>
      <c r="BO312" s="71"/>
      <c r="BP312" s="71"/>
      <c r="BQ312" s="71"/>
    </row>
    <row r="313" spans="5:69" customFormat="1">
      <c r="E313" s="1"/>
      <c r="F313" s="1"/>
      <c r="G313" s="1"/>
      <c r="T313" s="128"/>
      <c r="V313" s="128"/>
      <c r="W313" s="128"/>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BK313" s="71"/>
      <c r="BL313" s="71"/>
      <c r="BM313" s="71"/>
      <c r="BN313" s="71"/>
      <c r="BO313" s="71"/>
      <c r="BP313" s="71"/>
      <c r="BQ313" s="71"/>
    </row>
    <row r="314" spans="5:69" customFormat="1">
      <c r="E314" s="1"/>
      <c r="F314" s="1"/>
      <c r="G314" s="1"/>
      <c r="T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BK314" s="71"/>
      <c r="BL314" s="71"/>
      <c r="BM314" s="71"/>
      <c r="BN314" s="71"/>
      <c r="BO314" s="71"/>
      <c r="BP314" s="71"/>
      <c r="BQ314" s="71"/>
    </row>
    <row r="315" spans="5:69" customFormat="1">
      <c r="E315" s="1"/>
      <c r="F315" s="1"/>
      <c r="G315" s="1"/>
      <c r="T315" s="128"/>
      <c r="V315" s="128"/>
      <c r="W315" s="128"/>
      <c r="X315" s="128"/>
      <c r="Y315" s="128"/>
      <c r="Z315" s="128"/>
      <c r="AA315" s="128"/>
      <c r="AB315" s="128"/>
      <c r="AC315" s="128"/>
      <c r="AD315" s="128"/>
      <c r="AE315" s="128"/>
      <c r="AF315" s="128"/>
      <c r="AG315" s="128"/>
      <c r="AH315" s="128"/>
      <c r="AI315" s="128"/>
      <c r="AJ315" s="128"/>
      <c r="AK315" s="128"/>
      <c r="AL315" s="128"/>
      <c r="AM315" s="128"/>
      <c r="AN315" s="128"/>
      <c r="AO315" s="128"/>
      <c r="AP315" s="128"/>
      <c r="AQ315" s="128"/>
      <c r="AR315" s="128"/>
      <c r="BK315" s="71"/>
      <c r="BL315" s="71"/>
      <c r="BM315" s="71"/>
      <c r="BN315" s="71"/>
      <c r="BO315" s="71"/>
      <c r="BP315" s="71"/>
      <c r="BQ315" s="71"/>
    </row>
    <row r="316" spans="5:69" customFormat="1">
      <c r="E316" s="1"/>
      <c r="F316" s="1"/>
      <c r="G316" s="1"/>
      <c r="T316" s="128"/>
      <c r="V316" s="128"/>
      <c r="W316" s="128"/>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BK316" s="71"/>
      <c r="BL316" s="71"/>
      <c r="BM316" s="71"/>
      <c r="BN316" s="71"/>
      <c r="BO316" s="71"/>
      <c r="BP316" s="71"/>
      <c r="BQ316" s="71"/>
    </row>
    <row r="317" spans="5:69" customFormat="1">
      <c r="E317" s="1"/>
      <c r="F317" s="1"/>
      <c r="G317" s="1"/>
      <c r="T317" s="128"/>
      <c r="V317" s="128"/>
      <c r="W317" s="128"/>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BK317" s="71"/>
      <c r="BL317" s="71"/>
      <c r="BM317" s="71"/>
      <c r="BN317" s="71"/>
      <c r="BO317" s="71"/>
      <c r="BP317" s="71"/>
      <c r="BQ317" s="71"/>
    </row>
    <row r="318" spans="5:69" customFormat="1">
      <c r="E318" s="1"/>
      <c r="F318" s="1"/>
      <c r="G318" s="1"/>
      <c r="T318" s="128"/>
      <c r="V318" s="128"/>
      <c r="W318" s="128"/>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BK318" s="71"/>
      <c r="BL318" s="71"/>
      <c r="BM318" s="71"/>
      <c r="BN318" s="71"/>
      <c r="BO318" s="71"/>
      <c r="BP318" s="71"/>
      <c r="BQ318" s="71"/>
    </row>
    <row r="319" spans="5:69" customFormat="1">
      <c r="E319" s="1"/>
      <c r="F319" s="1"/>
      <c r="G319" s="1"/>
      <c r="T319" s="128"/>
      <c r="V319" s="128"/>
      <c r="W319" s="128"/>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BK319" s="71"/>
      <c r="BL319" s="71"/>
      <c r="BM319" s="71"/>
      <c r="BN319" s="71"/>
      <c r="BO319" s="71"/>
      <c r="BP319" s="71"/>
      <c r="BQ319" s="71"/>
    </row>
    <row r="320" spans="5:69" customFormat="1">
      <c r="E320" s="1"/>
      <c r="F320" s="1"/>
      <c r="G320" s="1"/>
      <c r="T320" s="128"/>
      <c r="V320" s="128"/>
      <c r="W320" s="128"/>
      <c r="X320" s="128"/>
      <c r="Y320" s="128"/>
      <c r="Z320" s="128"/>
      <c r="AA320" s="128"/>
      <c r="AB320" s="128"/>
      <c r="AC320" s="128"/>
      <c r="AD320" s="128"/>
      <c r="AE320" s="128"/>
      <c r="AF320" s="128"/>
      <c r="AG320" s="128"/>
      <c r="AH320" s="128"/>
      <c r="AI320" s="128"/>
      <c r="AJ320" s="128"/>
      <c r="AK320" s="128"/>
      <c r="AL320" s="128"/>
      <c r="AM320" s="128"/>
      <c r="AN320" s="128"/>
      <c r="AO320" s="128"/>
      <c r="AP320" s="128"/>
      <c r="AQ320" s="128"/>
      <c r="AR320" s="128"/>
      <c r="BK320" s="71"/>
      <c r="BL320" s="71"/>
      <c r="BM320" s="71"/>
      <c r="BN320" s="71"/>
      <c r="BO320" s="71"/>
      <c r="BP320" s="71"/>
      <c r="BQ320" s="71"/>
    </row>
    <row r="321" spans="5:69" customFormat="1">
      <c r="E321" s="1"/>
      <c r="F321" s="1"/>
      <c r="G321" s="1"/>
      <c r="T321" s="128"/>
      <c r="V321" s="128"/>
      <c r="W321" s="128"/>
      <c r="X321" s="128"/>
      <c r="Y321" s="128"/>
      <c r="Z321" s="128"/>
      <c r="AA321" s="128"/>
      <c r="AB321" s="128"/>
      <c r="AC321" s="128"/>
      <c r="AD321" s="128"/>
      <c r="AE321" s="128"/>
      <c r="AF321" s="128"/>
      <c r="AG321" s="128"/>
      <c r="AH321" s="128"/>
      <c r="AI321" s="128"/>
      <c r="AJ321" s="128"/>
      <c r="AK321" s="128"/>
      <c r="AL321" s="128"/>
      <c r="AM321" s="128"/>
      <c r="AN321" s="128"/>
      <c r="AO321" s="128"/>
      <c r="AP321" s="128"/>
      <c r="AQ321" s="128"/>
      <c r="AR321" s="128"/>
      <c r="BK321" s="71"/>
      <c r="BL321" s="71"/>
      <c r="BM321" s="71"/>
      <c r="BN321" s="71"/>
      <c r="BO321" s="71"/>
      <c r="BP321" s="71"/>
      <c r="BQ321" s="71"/>
    </row>
    <row r="322" spans="5:69" customFormat="1">
      <c r="E322" s="1"/>
      <c r="F322" s="1"/>
      <c r="G322" s="1"/>
      <c r="T322" s="128"/>
      <c r="V322" s="128"/>
      <c r="W322" s="128"/>
      <c r="X322" s="128"/>
      <c r="Y322" s="128"/>
      <c r="Z322" s="128"/>
      <c r="AA322" s="128"/>
      <c r="AB322" s="128"/>
      <c r="AC322" s="128"/>
      <c r="AD322" s="128"/>
      <c r="AE322" s="128"/>
      <c r="AF322" s="128"/>
      <c r="AG322" s="128"/>
      <c r="AH322" s="128"/>
      <c r="AI322" s="128"/>
      <c r="AJ322" s="128"/>
      <c r="AK322" s="128"/>
      <c r="AL322" s="128"/>
      <c r="AM322" s="128"/>
      <c r="AN322" s="128"/>
      <c r="AO322" s="128"/>
      <c r="AP322" s="128"/>
      <c r="AQ322" s="128"/>
      <c r="AR322" s="128"/>
      <c r="BK322" s="71"/>
      <c r="BL322" s="71"/>
      <c r="BM322" s="71"/>
      <c r="BN322" s="71"/>
      <c r="BO322" s="71"/>
      <c r="BP322" s="71"/>
      <c r="BQ322" s="71"/>
    </row>
  </sheetData>
  <sheetProtection algorithmName="SHA-512" hashValue="nl5wwU77sjldZWFpUGpoIp8nAepTu0xGuYFakFeQcuzhVCnYJ2CNV6gBe3iw4bKhWaSdBXhLOUPMh+z6vl15VA==" saltValue="bzz9VLr/0EG3FQOuNinV7A==" spinCount="100000" sheet="1" objects="1" scenarios="1"/>
  <mergeCells count="28">
    <mergeCell ref="A40:D40"/>
    <mergeCell ref="N7:P7"/>
    <mergeCell ref="Q7:S7"/>
    <mergeCell ref="K7:M7"/>
    <mergeCell ref="A39:J39"/>
    <mergeCell ref="AH13:AH16"/>
    <mergeCell ref="AE22:AF22"/>
    <mergeCell ref="AE21:AG21"/>
    <mergeCell ref="AG23:AJ23"/>
    <mergeCell ref="BR6:BX6"/>
    <mergeCell ref="CA7:CE7"/>
    <mergeCell ref="BJ6:BP6"/>
    <mergeCell ref="E7:G7"/>
    <mergeCell ref="H7:J7"/>
    <mergeCell ref="X3:AB3"/>
    <mergeCell ref="X4:AB4"/>
    <mergeCell ref="E4:G4"/>
    <mergeCell ref="E3:I3"/>
    <mergeCell ref="K3:P3"/>
    <mergeCell ref="O5:P5"/>
    <mergeCell ref="E5:G5"/>
    <mergeCell ref="O4:P4"/>
    <mergeCell ref="A1:C2"/>
    <mergeCell ref="A4:B4"/>
    <mergeCell ref="K5:N5"/>
    <mergeCell ref="H4:I4"/>
    <mergeCell ref="H5:I5"/>
    <mergeCell ref="K4:N4"/>
  </mergeCells>
  <phoneticPr fontId="0" type="noConversion"/>
  <conditionalFormatting sqref="D9:D37">
    <cfRule type="cellIs" dxfId="13" priority="2" stopIfTrue="1" operator="greaterThan">
      <formula>"p1"</formula>
    </cfRule>
  </conditionalFormatting>
  <conditionalFormatting sqref="O5:P5">
    <cfRule type="cellIs" dxfId="12" priority="11" stopIfTrue="1" operator="greaterThan">
      <formula>$Q$5</formula>
    </cfRule>
  </conditionalFormatting>
  <conditionalFormatting sqref="U9:U36 U41:U201">
    <cfRule type="cellIs" dxfId="11" priority="5" stopIfTrue="1" operator="equal">
      <formula>"YES"</formula>
    </cfRule>
    <cfRule type="cellIs" dxfId="10" priority="6" stopIfTrue="1" operator="equal">
      <formula>"NO"</formula>
    </cfRule>
  </conditionalFormatting>
  <conditionalFormatting sqref="AE8:AG8 AN8:AO8 AB9:AB14 V9:AA15 AD10:AG10 AI10:AR10 AE11:AG11 AN11:AO11 AC14:AD14 AK14:AM15 AB15:AD15 AI15:AJ15 AN15:AR15 AE15:AG16 AN16:AO16 V16:AB39 AC19:AD19 AL19:AM19 AK19:AK22 AD20:AJ20 AP20:AR21 AM20:AO22 AH21:AJ21 AC21:AE22 AL21:AL22 AG22 AQ25:AR25 AC26:AG26 AK26:AO26 AQ30:AR38 AK33:AP33 U37:U38 AM38:AP38 AO39:AT39 AI40 AK40:AL40 AB40:AC70 V40:W78 AM40:AR78 X40:AA201 AD41:AG70 AH41:AI74 AJ41:AL78 AC71:AC100 AE71:AG100 AH77:AI78 V82:W100 AO82:AR100 AO103:AR104 AB103:AH200 AI105:AR200 W188:W200 V188:V201 T9:T201 V103:W187">
    <cfRule type="cellIs" dxfId="9" priority="1" stopIfTrue="1" operator="equal">
      <formula>"M"</formula>
    </cfRule>
  </conditionalFormatting>
  <pageMargins left="0.75" right="0.75" top="0.75" bottom="0.75" header="0.5" footer="0.5"/>
  <pageSetup scale="63" fitToHeight="5" orientation="landscape"/>
  <headerFooter alignWithMargins="0">
    <oddHeader>&amp;L&amp;"Berlin Sans FB Demi,Bold"&amp;12Site No: ____ ____ ____&amp;C&amp;"Berlin Sans FB Demi,Bold"&amp;12Subject ID: ____ ____ ____ ____&amp;R&amp;"Berlin Sans FB Demi,Bold"&amp;12Alpha Code: ____ ____ ____ ____</oddHeader>
    <oddFooter>&amp;L&amp;P&amp;CNCIG-002&amp;R&amp;D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91"/>
  <sheetViews>
    <sheetView topLeftCell="A91" workbookViewId="0">
      <selection activeCell="A123" sqref="A123:D124"/>
    </sheetView>
  </sheetViews>
  <sheetFormatPr defaultColWidth="8.85546875" defaultRowHeight="12.75"/>
  <cols>
    <col min="1" max="1" width="13.42578125" style="160" customWidth="1"/>
    <col min="2" max="2" width="12" style="160" customWidth="1"/>
    <col min="3" max="3" width="11.42578125" style="160" customWidth="1"/>
    <col min="4" max="4" width="9.140625" style="397" customWidth="1"/>
    <col min="5" max="16384" width="8.85546875" style="3"/>
  </cols>
  <sheetData>
    <row r="1" spans="1:4">
      <c r="A1" s="160" t="s">
        <v>6</v>
      </c>
      <c r="B1" s="160" t="s">
        <v>18</v>
      </c>
      <c r="C1" s="396" t="s">
        <v>20</v>
      </c>
      <c r="D1" s="397" t="s">
        <v>345</v>
      </c>
    </row>
    <row r="2" spans="1:4">
      <c r="A2" s="160">
        <f>Calculator!H4</f>
        <v>0</v>
      </c>
      <c r="B2" s="161">
        <f>Calculator!A9</f>
        <v>-28</v>
      </c>
      <c r="C2" s="396">
        <f>Calculator!C9</f>
        <v>-28</v>
      </c>
      <c r="D2" s="397" t="str">
        <f>Calculator!T9</f>
        <v>M</v>
      </c>
    </row>
    <row r="3" spans="1:4">
      <c r="A3" s="160">
        <f>A2</f>
        <v>0</v>
      </c>
      <c r="B3" s="161">
        <f>Calculator!A10</f>
        <v>-27</v>
      </c>
      <c r="C3" s="396">
        <f>Calculator!C10</f>
        <v>-27</v>
      </c>
      <c r="D3" s="397" t="str">
        <f>Calculator!T10</f>
        <v>M</v>
      </c>
    </row>
    <row r="4" spans="1:4">
      <c r="A4" s="160">
        <f t="shared" ref="A4:A29" si="0">A3</f>
        <v>0</v>
      </c>
      <c r="B4" s="161">
        <f>Calculator!A11</f>
        <v>-26</v>
      </c>
      <c r="C4" s="396">
        <f>Calculator!C11</f>
        <v>-26</v>
      </c>
      <c r="D4" s="397" t="str">
        <f>Calculator!T11</f>
        <v>M</v>
      </c>
    </row>
    <row r="5" spans="1:4">
      <c r="A5" s="160">
        <f t="shared" si="0"/>
        <v>0</v>
      </c>
      <c r="B5" s="161">
        <f>Calculator!A12</f>
        <v>-25</v>
      </c>
      <c r="C5" s="396">
        <f>Calculator!C12</f>
        <v>-25</v>
      </c>
      <c r="D5" s="397" t="str">
        <f>Calculator!T12</f>
        <v>M</v>
      </c>
    </row>
    <row r="6" spans="1:4">
      <c r="A6" s="160">
        <f t="shared" si="0"/>
        <v>0</v>
      </c>
      <c r="B6" s="161">
        <f>Calculator!A13</f>
        <v>-24</v>
      </c>
      <c r="C6" s="396">
        <f>Calculator!C13</f>
        <v>-24</v>
      </c>
      <c r="D6" s="397" t="str">
        <f>Calculator!T13</f>
        <v>M</v>
      </c>
    </row>
    <row r="7" spans="1:4">
      <c r="A7" s="160">
        <f t="shared" si="0"/>
        <v>0</v>
      </c>
      <c r="B7" s="161">
        <f>Calculator!A14</f>
        <v>-23</v>
      </c>
      <c r="C7" s="396">
        <f>Calculator!C14</f>
        <v>-23</v>
      </c>
      <c r="D7" s="397" t="str">
        <f>Calculator!T14</f>
        <v>M</v>
      </c>
    </row>
    <row r="8" spans="1:4">
      <c r="A8" s="160">
        <f t="shared" si="0"/>
        <v>0</v>
      </c>
      <c r="B8" s="161">
        <f>Calculator!A15</f>
        <v>-22</v>
      </c>
      <c r="C8" s="396">
        <f>Calculator!C15</f>
        <v>-22</v>
      </c>
      <c r="D8" s="397" t="str">
        <f>Calculator!T15</f>
        <v>M</v>
      </c>
    </row>
    <row r="9" spans="1:4">
      <c r="A9" s="160">
        <f t="shared" si="0"/>
        <v>0</v>
      </c>
      <c r="B9" s="161">
        <f>Calculator!A16</f>
        <v>-21</v>
      </c>
      <c r="C9" s="396">
        <f>Calculator!C16</f>
        <v>-21</v>
      </c>
      <c r="D9" s="397" t="str">
        <f>Calculator!T16</f>
        <v>M</v>
      </c>
    </row>
    <row r="10" spans="1:4">
      <c r="A10" s="160">
        <f t="shared" si="0"/>
        <v>0</v>
      </c>
      <c r="B10" s="161">
        <f>Calculator!A17</f>
        <v>-20</v>
      </c>
      <c r="C10" s="396">
        <f>Calculator!C17</f>
        <v>-20</v>
      </c>
      <c r="D10" s="397" t="str">
        <f>Calculator!T17</f>
        <v>M</v>
      </c>
    </row>
    <row r="11" spans="1:4">
      <c r="A11" s="160">
        <f t="shared" si="0"/>
        <v>0</v>
      </c>
      <c r="B11" s="161">
        <f>Calculator!A18</f>
        <v>-19</v>
      </c>
      <c r="C11" s="396">
        <f>Calculator!C18</f>
        <v>-19</v>
      </c>
      <c r="D11" s="397" t="str">
        <f>Calculator!T18</f>
        <v>M</v>
      </c>
    </row>
    <row r="12" spans="1:4">
      <c r="A12" s="160">
        <f t="shared" si="0"/>
        <v>0</v>
      </c>
      <c r="B12" s="161">
        <f>Calculator!A19</f>
        <v>-18</v>
      </c>
      <c r="C12" s="396">
        <f>Calculator!C19</f>
        <v>-18</v>
      </c>
      <c r="D12" s="397" t="str">
        <f>Calculator!T19</f>
        <v>M</v>
      </c>
    </row>
    <row r="13" spans="1:4">
      <c r="A13" s="160">
        <f t="shared" si="0"/>
        <v>0</v>
      </c>
      <c r="B13" s="161">
        <f>Calculator!A20</f>
        <v>-17</v>
      </c>
      <c r="C13" s="396">
        <f>Calculator!C20</f>
        <v>-17</v>
      </c>
      <c r="D13" s="397" t="str">
        <f>Calculator!T20</f>
        <v>M</v>
      </c>
    </row>
    <row r="14" spans="1:4">
      <c r="A14" s="160">
        <f t="shared" si="0"/>
        <v>0</v>
      </c>
      <c r="B14" s="161">
        <f>Calculator!A21</f>
        <v>-16</v>
      </c>
      <c r="C14" s="396">
        <f>Calculator!C21</f>
        <v>-16</v>
      </c>
      <c r="D14" s="397" t="str">
        <f>Calculator!T21</f>
        <v>M</v>
      </c>
    </row>
    <row r="15" spans="1:4">
      <c r="A15" s="160">
        <f t="shared" si="0"/>
        <v>0</v>
      </c>
      <c r="B15" s="161">
        <f>Calculator!A22</f>
        <v>-15</v>
      </c>
      <c r="C15" s="396">
        <f>Calculator!C22</f>
        <v>-15</v>
      </c>
      <c r="D15" s="397" t="str">
        <f>Calculator!T22</f>
        <v>M</v>
      </c>
    </row>
    <row r="16" spans="1:4">
      <c r="A16" s="160">
        <f t="shared" si="0"/>
        <v>0</v>
      </c>
      <c r="B16" s="161">
        <f>Calculator!A23</f>
        <v>-14</v>
      </c>
      <c r="C16" s="396">
        <f>Calculator!C23</f>
        <v>-14</v>
      </c>
      <c r="D16" s="397" t="str">
        <f>Calculator!T23</f>
        <v>M</v>
      </c>
    </row>
    <row r="17" spans="1:4">
      <c r="A17" s="160">
        <f t="shared" si="0"/>
        <v>0</v>
      </c>
      <c r="B17" s="161">
        <f>Calculator!A24</f>
        <v>-13</v>
      </c>
      <c r="C17" s="396">
        <f>Calculator!C24</f>
        <v>-13</v>
      </c>
      <c r="D17" s="397" t="str">
        <f>Calculator!T24</f>
        <v>M</v>
      </c>
    </row>
    <row r="18" spans="1:4">
      <c r="A18" s="160">
        <f t="shared" si="0"/>
        <v>0</v>
      </c>
      <c r="B18" s="161">
        <f>Calculator!A25</f>
        <v>-12</v>
      </c>
      <c r="C18" s="396">
        <f>Calculator!C25</f>
        <v>-12</v>
      </c>
      <c r="D18" s="397" t="str">
        <f>Calculator!T25</f>
        <v>M</v>
      </c>
    </row>
    <row r="19" spans="1:4">
      <c r="A19" s="160">
        <f t="shared" si="0"/>
        <v>0</v>
      </c>
      <c r="B19" s="161">
        <f>Calculator!A26</f>
        <v>-11</v>
      </c>
      <c r="C19" s="396">
        <f>Calculator!C26</f>
        <v>-11</v>
      </c>
      <c r="D19" s="397" t="str">
        <f>Calculator!T26</f>
        <v>M</v>
      </c>
    </row>
    <row r="20" spans="1:4">
      <c r="A20" s="160">
        <f t="shared" si="0"/>
        <v>0</v>
      </c>
      <c r="B20" s="161">
        <f>Calculator!A27</f>
        <v>-10</v>
      </c>
      <c r="C20" s="396">
        <f>Calculator!C27</f>
        <v>-10</v>
      </c>
      <c r="D20" s="397" t="str">
        <f>Calculator!T27</f>
        <v>M</v>
      </c>
    </row>
    <row r="21" spans="1:4">
      <c r="A21" s="160">
        <f t="shared" si="0"/>
        <v>0</v>
      </c>
      <c r="B21" s="161">
        <f>Calculator!A28</f>
        <v>-9</v>
      </c>
      <c r="C21" s="396">
        <f>Calculator!C28</f>
        <v>-9</v>
      </c>
      <c r="D21" s="397" t="str">
        <f>Calculator!T28</f>
        <v>M</v>
      </c>
    </row>
    <row r="22" spans="1:4">
      <c r="A22" s="160">
        <f t="shared" si="0"/>
        <v>0</v>
      </c>
      <c r="B22" s="161">
        <f>Calculator!A29</f>
        <v>-8</v>
      </c>
      <c r="C22" s="396">
        <f>Calculator!C29</f>
        <v>-8</v>
      </c>
      <c r="D22" s="397" t="str">
        <f>Calculator!T29</f>
        <v>M</v>
      </c>
    </row>
    <row r="23" spans="1:4">
      <c r="A23" s="160">
        <f t="shared" si="0"/>
        <v>0</v>
      </c>
      <c r="B23" s="161">
        <f>Calculator!A30</f>
        <v>-7</v>
      </c>
      <c r="C23" s="396">
        <f>Calculator!C30</f>
        <v>-7</v>
      </c>
      <c r="D23" s="397" t="str">
        <f>Calculator!T30</f>
        <v>M</v>
      </c>
    </row>
    <row r="24" spans="1:4">
      <c r="A24" s="160">
        <f t="shared" si="0"/>
        <v>0</v>
      </c>
      <c r="B24" s="161">
        <f>Calculator!A31</f>
        <v>-6</v>
      </c>
      <c r="C24" s="396">
        <f>Calculator!C31</f>
        <v>-6</v>
      </c>
      <c r="D24" s="397" t="str">
        <f>Calculator!T31</f>
        <v>M</v>
      </c>
    </row>
    <row r="25" spans="1:4">
      <c r="A25" s="160">
        <f t="shared" si="0"/>
        <v>0</v>
      </c>
      <c r="B25" s="161">
        <f>Calculator!A32</f>
        <v>-5</v>
      </c>
      <c r="C25" s="396">
        <f>Calculator!C32</f>
        <v>-5</v>
      </c>
      <c r="D25" s="397" t="str">
        <f>Calculator!T32</f>
        <v>M</v>
      </c>
    </row>
    <row r="26" spans="1:4">
      <c r="A26" s="160">
        <f t="shared" si="0"/>
        <v>0</v>
      </c>
      <c r="B26" s="161">
        <f>Calculator!A33</f>
        <v>-4</v>
      </c>
      <c r="C26" s="396">
        <f>Calculator!C33</f>
        <v>-4</v>
      </c>
      <c r="D26" s="397" t="str">
        <f>Calculator!T33</f>
        <v>M</v>
      </c>
    </row>
    <row r="27" spans="1:4">
      <c r="A27" s="160">
        <f t="shared" si="0"/>
        <v>0</v>
      </c>
      <c r="B27" s="161">
        <f>Calculator!A34</f>
        <v>-3</v>
      </c>
      <c r="C27" s="396">
        <f>Calculator!C34</f>
        <v>-3</v>
      </c>
      <c r="D27" s="397" t="str">
        <f>Calculator!T34</f>
        <v>M</v>
      </c>
    </row>
    <row r="28" spans="1:4">
      <c r="A28" s="160">
        <f t="shared" si="0"/>
        <v>0</v>
      </c>
      <c r="B28" s="161">
        <f>Calculator!A35</f>
        <v>-2</v>
      </c>
      <c r="C28" s="396">
        <f>Calculator!C35</f>
        <v>-2</v>
      </c>
      <c r="D28" s="397" t="str">
        <f>Calculator!T35</f>
        <v>M</v>
      </c>
    </row>
    <row r="29" spans="1:4">
      <c r="A29" s="160">
        <f t="shared" si="0"/>
        <v>0</v>
      </c>
      <c r="B29" s="161">
        <f>Calculator!A36</f>
        <v>-1</v>
      </c>
      <c r="C29" s="396">
        <f>Calculator!C36</f>
        <v>-1</v>
      </c>
      <c r="D29" s="397" t="str">
        <f>Calculator!T36</f>
        <v>M</v>
      </c>
    </row>
    <row r="30" spans="1:4">
      <c r="A30" s="160">
        <f>A29</f>
        <v>0</v>
      </c>
      <c r="B30" s="161" t="str">
        <f>Calculator!A41</f>
        <v>Day 0</v>
      </c>
      <c r="C30" s="396">
        <f>Calculator!C41</f>
        <v>0</v>
      </c>
      <c r="D30" s="397" t="str">
        <f>IF(B30="","",Calculator!T41)</f>
        <v>M</v>
      </c>
    </row>
    <row r="31" spans="1:4">
      <c r="A31" s="160">
        <f t="shared" ref="A31:A87" si="1">A30</f>
        <v>0</v>
      </c>
      <c r="B31" s="161" t="str">
        <f>Calculator!A42</f>
        <v>Day 1</v>
      </c>
      <c r="C31" s="396">
        <f>Calculator!C42</f>
        <v>1</v>
      </c>
      <c r="D31" s="397" t="str">
        <f>IF(B31="","",Calculator!T42)</f>
        <v>M</v>
      </c>
    </row>
    <row r="32" spans="1:4">
      <c r="A32" s="160">
        <f t="shared" si="1"/>
        <v>0</v>
      </c>
      <c r="B32" s="161" t="str">
        <f>Calculator!A43</f>
        <v>Day 2</v>
      </c>
      <c r="C32" s="396">
        <f>Calculator!C43</f>
        <v>2</v>
      </c>
      <c r="D32" s="397" t="str">
        <f>IF(B32="","",Calculator!T43)</f>
        <v>M</v>
      </c>
    </row>
    <row r="33" spans="1:4">
      <c r="A33" s="160">
        <f t="shared" si="1"/>
        <v>0</v>
      </c>
      <c r="B33" s="161" t="str">
        <f>Calculator!A44</f>
        <v>Day 3</v>
      </c>
      <c r="C33" s="396">
        <f>Calculator!C44</f>
        <v>3</v>
      </c>
      <c r="D33" s="397" t="str">
        <f>IF(B33="","",Calculator!T44)</f>
        <v>M</v>
      </c>
    </row>
    <row r="34" spans="1:4">
      <c r="A34" s="160">
        <f t="shared" si="1"/>
        <v>0</v>
      </c>
      <c r="B34" s="161" t="str">
        <f>Calculator!A45</f>
        <v>Day 4</v>
      </c>
      <c r="C34" s="396">
        <f>Calculator!C45</f>
        <v>4</v>
      </c>
      <c r="D34" s="397" t="str">
        <f>IF(B34="","",Calculator!T45)</f>
        <v>M</v>
      </c>
    </row>
    <row r="35" spans="1:4">
      <c r="A35" s="160">
        <f t="shared" si="1"/>
        <v>0</v>
      </c>
      <c r="B35" s="161" t="str">
        <f>Calculator!A46</f>
        <v>Day 5</v>
      </c>
      <c r="C35" s="396">
        <f>Calculator!C46</f>
        <v>5</v>
      </c>
      <c r="D35" s="397" t="str">
        <f>IF(B35="","",Calculator!T46)</f>
        <v>M</v>
      </c>
    </row>
    <row r="36" spans="1:4">
      <c r="A36" s="160">
        <f t="shared" si="1"/>
        <v>0</v>
      </c>
      <c r="B36" s="161" t="str">
        <f>Calculator!A47</f>
        <v>Day 6</v>
      </c>
      <c r="C36" s="396">
        <f>Calculator!C47</f>
        <v>6</v>
      </c>
      <c r="D36" s="397" t="str">
        <f>IF(B36="","",Calculator!T47)</f>
        <v>M</v>
      </c>
    </row>
    <row r="37" spans="1:4">
      <c r="A37" s="160">
        <f t="shared" si="1"/>
        <v>0</v>
      </c>
      <c r="B37" s="161" t="str">
        <f>Calculator!A48</f>
        <v>Day 7</v>
      </c>
      <c r="C37" s="396">
        <f>Calculator!C48</f>
        <v>7</v>
      </c>
      <c r="D37" s="397" t="str">
        <f>IF(B37="","",Calculator!T48)</f>
        <v>M</v>
      </c>
    </row>
    <row r="38" spans="1:4">
      <c r="A38" s="160">
        <f t="shared" si="1"/>
        <v>0</v>
      </c>
      <c r="B38" s="161" t="str">
        <f>Calculator!A49</f>
        <v>Day 8</v>
      </c>
      <c r="C38" s="396">
        <f>Calculator!C49</f>
        <v>8</v>
      </c>
      <c r="D38" s="397" t="str">
        <f>IF(B38="","",Calculator!T49)</f>
        <v>M</v>
      </c>
    </row>
    <row r="39" spans="1:4">
      <c r="A39" s="160">
        <f t="shared" si="1"/>
        <v>0</v>
      </c>
      <c r="B39" s="161" t="str">
        <f>Calculator!A50</f>
        <v>Day 9</v>
      </c>
      <c r="C39" s="396">
        <f>Calculator!C50</f>
        <v>9</v>
      </c>
      <c r="D39" s="397" t="str">
        <f>IF(B39="","",Calculator!T50)</f>
        <v>M</v>
      </c>
    </row>
    <row r="40" spans="1:4">
      <c r="A40" s="160">
        <f t="shared" si="1"/>
        <v>0</v>
      </c>
      <c r="B40" s="161" t="str">
        <f>Calculator!A51</f>
        <v>Day 10</v>
      </c>
      <c r="C40" s="396">
        <f>Calculator!C51</f>
        <v>10</v>
      </c>
      <c r="D40" s="397" t="str">
        <f>IF(B40="","",Calculator!T51)</f>
        <v>M</v>
      </c>
    </row>
    <row r="41" spans="1:4">
      <c r="A41" s="160">
        <f t="shared" si="1"/>
        <v>0</v>
      </c>
      <c r="B41" s="161" t="str">
        <f>Calculator!A52</f>
        <v>Day 11</v>
      </c>
      <c r="C41" s="396">
        <f>Calculator!C52</f>
        <v>11</v>
      </c>
      <c r="D41" s="397" t="str">
        <f>IF(B41="","",Calculator!T52)</f>
        <v>M</v>
      </c>
    </row>
    <row r="42" spans="1:4">
      <c r="A42" s="160">
        <f t="shared" si="1"/>
        <v>0</v>
      </c>
      <c r="B42" s="161" t="str">
        <f>Calculator!A53</f>
        <v>Day 12</v>
      </c>
      <c r="C42" s="396">
        <f>Calculator!C53</f>
        <v>12</v>
      </c>
      <c r="D42" s="397" t="str">
        <f>IF(B42="","",Calculator!T53)</f>
        <v>M</v>
      </c>
    </row>
    <row r="43" spans="1:4">
      <c r="A43" s="160">
        <f t="shared" si="1"/>
        <v>0</v>
      </c>
      <c r="B43" s="161" t="str">
        <f>Calculator!A54</f>
        <v>Day 13</v>
      </c>
      <c r="C43" s="396">
        <f>Calculator!C54</f>
        <v>13</v>
      </c>
      <c r="D43" s="397" t="str">
        <f>IF(B43="","",Calculator!T54)</f>
        <v>M</v>
      </c>
    </row>
    <row r="44" spans="1:4">
      <c r="A44" s="160">
        <f t="shared" si="1"/>
        <v>0</v>
      </c>
      <c r="B44" s="161" t="str">
        <f>Calculator!A55</f>
        <v>Day 14</v>
      </c>
      <c r="C44" s="396">
        <f>Calculator!C55</f>
        <v>14</v>
      </c>
      <c r="D44" s="397" t="str">
        <f>IF(B44="","",Calculator!T55)</f>
        <v>M</v>
      </c>
    </row>
    <row r="45" spans="1:4">
      <c r="A45" s="160">
        <f t="shared" si="1"/>
        <v>0</v>
      </c>
      <c r="B45" s="161" t="str">
        <f>Calculator!A56</f>
        <v>Day 15</v>
      </c>
      <c r="C45" s="396">
        <f>Calculator!C56</f>
        <v>15</v>
      </c>
      <c r="D45" s="397" t="str">
        <f>IF(B45="","",Calculator!T56)</f>
        <v>M</v>
      </c>
    </row>
    <row r="46" spans="1:4">
      <c r="A46" s="160">
        <f t="shared" si="1"/>
        <v>0</v>
      </c>
      <c r="B46" s="161" t="str">
        <f>Calculator!A57</f>
        <v>Day 16</v>
      </c>
      <c r="C46" s="396">
        <f>Calculator!C57</f>
        <v>16</v>
      </c>
      <c r="D46" s="397" t="str">
        <f>IF(B46="","",Calculator!T57)</f>
        <v>M</v>
      </c>
    </row>
    <row r="47" spans="1:4">
      <c r="A47" s="160">
        <f t="shared" si="1"/>
        <v>0</v>
      </c>
      <c r="B47" s="161" t="str">
        <f>Calculator!A58</f>
        <v>Day 17</v>
      </c>
      <c r="C47" s="396">
        <f>Calculator!C58</f>
        <v>17</v>
      </c>
      <c r="D47" s="397" t="str">
        <f>IF(B47="","",Calculator!T58)</f>
        <v>M</v>
      </c>
    </row>
    <row r="48" spans="1:4">
      <c r="A48" s="160">
        <f t="shared" si="1"/>
        <v>0</v>
      </c>
      <c r="B48" s="161" t="str">
        <f>Calculator!A59</f>
        <v>Day 18</v>
      </c>
      <c r="C48" s="396">
        <f>Calculator!C59</f>
        <v>18</v>
      </c>
      <c r="D48" s="397" t="str">
        <f>IF(B48="","",Calculator!T59)</f>
        <v>M</v>
      </c>
    </row>
    <row r="49" spans="1:4">
      <c r="A49" s="160">
        <f t="shared" si="1"/>
        <v>0</v>
      </c>
      <c r="B49" s="161" t="str">
        <f>Calculator!A60</f>
        <v>Day 19</v>
      </c>
      <c r="C49" s="396">
        <f>Calculator!C60</f>
        <v>19</v>
      </c>
      <c r="D49" s="397" t="str">
        <f>IF(B49="","",Calculator!T60)</f>
        <v>M</v>
      </c>
    </row>
    <row r="50" spans="1:4">
      <c r="A50" s="160">
        <f t="shared" si="1"/>
        <v>0</v>
      </c>
      <c r="B50" s="161" t="str">
        <f>Calculator!A61</f>
        <v>Day 20</v>
      </c>
      <c r="C50" s="396">
        <f>Calculator!C61</f>
        <v>20</v>
      </c>
      <c r="D50" s="397" t="str">
        <f>IF(B50="","",Calculator!T61)</f>
        <v>M</v>
      </c>
    </row>
    <row r="51" spans="1:4">
      <c r="A51" s="160">
        <f t="shared" si="1"/>
        <v>0</v>
      </c>
      <c r="B51" s="161" t="str">
        <f>Calculator!A62</f>
        <v>Day 21</v>
      </c>
      <c r="C51" s="396">
        <f>Calculator!C62</f>
        <v>21</v>
      </c>
      <c r="D51" s="397" t="str">
        <f>IF(B51="","",Calculator!T62)</f>
        <v>M</v>
      </c>
    </row>
    <row r="52" spans="1:4">
      <c r="A52" s="160">
        <f t="shared" si="1"/>
        <v>0</v>
      </c>
      <c r="B52" s="161" t="str">
        <f>Calculator!A63</f>
        <v>Day 22</v>
      </c>
      <c r="C52" s="396">
        <f>Calculator!C63</f>
        <v>22</v>
      </c>
      <c r="D52" s="397" t="str">
        <f>IF(B52="","",Calculator!T63)</f>
        <v>M</v>
      </c>
    </row>
    <row r="53" spans="1:4">
      <c r="A53" s="160">
        <f t="shared" si="1"/>
        <v>0</v>
      </c>
      <c r="B53" s="161" t="str">
        <f>Calculator!A64</f>
        <v>Day 23</v>
      </c>
      <c r="C53" s="396">
        <f>Calculator!C64</f>
        <v>23</v>
      </c>
      <c r="D53" s="397" t="str">
        <f>IF(B53="","",Calculator!T64)</f>
        <v>M</v>
      </c>
    </row>
    <row r="54" spans="1:4">
      <c r="A54" s="160">
        <f t="shared" si="1"/>
        <v>0</v>
      </c>
      <c r="B54" s="161" t="str">
        <f>Calculator!A65</f>
        <v>Day 24</v>
      </c>
      <c r="C54" s="396">
        <f>Calculator!C65</f>
        <v>24</v>
      </c>
      <c r="D54" s="397" t="str">
        <f>IF(B54="","",Calculator!T65)</f>
        <v>M</v>
      </c>
    </row>
    <row r="55" spans="1:4">
      <c r="A55" s="160">
        <f t="shared" si="1"/>
        <v>0</v>
      </c>
      <c r="B55" s="161" t="str">
        <f>Calculator!A66</f>
        <v>Day 25</v>
      </c>
      <c r="C55" s="396">
        <f>Calculator!C66</f>
        <v>25</v>
      </c>
      <c r="D55" s="397" t="str">
        <f>IF(B55="","",Calculator!T66)</f>
        <v>M</v>
      </c>
    </row>
    <row r="56" spans="1:4">
      <c r="A56" s="160">
        <f t="shared" si="1"/>
        <v>0</v>
      </c>
      <c r="B56" s="161" t="str">
        <f>Calculator!A67</f>
        <v>Day 26</v>
      </c>
      <c r="C56" s="396">
        <f>Calculator!C67</f>
        <v>26</v>
      </c>
      <c r="D56" s="397" t="str">
        <f>IF(B56="","",Calculator!T67)</f>
        <v>M</v>
      </c>
    </row>
    <row r="57" spans="1:4">
      <c r="A57" s="160">
        <f t="shared" si="1"/>
        <v>0</v>
      </c>
      <c r="B57" s="161" t="str">
        <f>Calculator!A68</f>
        <v>Day 27</v>
      </c>
      <c r="C57" s="396">
        <f>Calculator!C68</f>
        <v>27</v>
      </c>
      <c r="D57" s="397" t="str">
        <f>IF(B57="","",Calculator!T68)</f>
        <v>M</v>
      </c>
    </row>
    <row r="58" spans="1:4">
      <c r="A58" s="160">
        <f t="shared" si="1"/>
        <v>0</v>
      </c>
      <c r="B58" s="161" t="str">
        <f>Calculator!A69</f>
        <v>Day 28</v>
      </c>
      <c r="C58" s="396">
        <f>Calculator!C69</f>
        <v>28</v>
      </c>
      <c r="D58" s="397" t="str">
        <f>IF(B58="","",Calculator!T69)</f>
        <v>M</v>
      </c>
    </row>
    <row r="59" spans="1:4">
      <c r="A59" s="160">
        <f t="shared" si="1"/>
        <v>0</v>
      </c>
      <c r="B59" s="161" t="str">
        <f>Calculator!A70</f>
        <v>Day 29</v>
      </c>
      <c r="C59" s="396">
        <f>Calculator!C70</f>
        <v>29</v>
      </c>
      <c r="D59" s="397" t="str">
        <f>IF(B59="","",Calculator!T70)</f>
        <v>M</v>
      </c>
    </row>
    <row r="60" spans="1:4">
      <c r="A60" s="160">
        <f t="shared" si="1"/>
        <v>0</v>
      </c>
      <c r="B60" s="161" t="str">
        <f>Calculator!A71</f>
        <v>Day 30</v>
      </c>
      <c r="C60" s="396">
        <f>Calculator!C71</f>
        <v>30</v>
      </c>
      <c r="D60" s="397" t="str">
        <f>IF(B60="","",Calculator!T71)</f>
        <v>M</v>
      </c>
    </row>
    <row r="61" spans="1:4">
      <c r="A61" s="160">
        <f t="shared" si="1"/>
        <v>0</v>
      </c>
      <c r="B61" s="161" t="str">
        <f>Calculator!A72</f>
        <v>Day 31</v>
      </c>
      <c r="C61" s="396">
        <f>Calculator!C72</f>
        <v>31</v>
      </c>
      <c r="D61" s="397" t="str">
        <f>IF(B61="","",Calculator!T72)</f>
        <v>M</v>
      </c>
    </row>
    <row r="62" spans="1:4">
      <c r="A62" s="160">
        <f t="shared" si="1"/>
        <v>0</v>
      </c>
      <c r="B62" s="161" t="str">
        <f>Calculator!A73</f>
        <v>Day 32</v>
      </c>
      <c r="C62" s="396">
        <f>Calculator!C73</f>
        <v>32</v>
      </c>
      <c r="D62" s="397" t="str">
        <f>IF(B62="","",Calculator!T73)</f>
        <v>M</v>
      </c>
    </row>
    <row r="63" spans="1:4">
      <c r="A63" s="160">
        <f t="shared" si="1"/>
        <v>0</v>
      </c>
      <c r="B63" s="161" t="str">
        <f>Calculator!A74</f>
        <v>Day 33</v>
      </c>
      <c r="C63" s="396">
        <f>Calculator!C74</f>
        <v>33</v>
      </c>
      <c r="D63" s="397" t="str">
        <f>IF(B63="","",Calculator!T74)</f>
        <v>M</v>
      </c>
    </row>
    <row r="64" spans="1:4">
      <c r="A64" s="160">
        <f t="shared" si="1"/>
        <v>0</v>
      </c>
      <c r="B64" s="161" t="str">
        <f>Calculator!A75</f>
        <v>Day 34</v>
      </c>
      <c r="C64" s="396">
        <f>Calculator!C75</f>
        <v>34</v>
      </c>
      <c r="D64" s="397" t="str">
        <f>IF(B64="","",Calculator!T75)</f>
        <v>M</v>
      </c>
    </row>
    <row r="65" spans="1:4">
      <c r="A65" s="160">
        <f t="shared" si="1"/>
        <v>0</v>
      </c>
      <c r="B65" s="161" t="str">
        <f>Calculator!A76</f>
        <v>Day 35</v>
      </c>
      <c r="C65" s="396">
        <f>Calculator!C76</f>
        <v>35</v>
      </c>
      <c r="D65" s="397" t="str">
        <f>IF(B65="","",Calculator!T76)</f>
        <v>M</v>
      </c>
    </row>
    <row r="66" spans="1:4">
      <c r="A66" s="160">
        <f t="shared" si="1"/>
        <v>0</v>
      </c>
      <c r="B66" s="161" t="str">
        <f>Calculator!A77</f>
        <v>Day 36</v>
      </c>
      <c r="C66" s="396">
        <f>Calculator!C77</f>
        <v>36</v>
      </c>
      <c r="D66" s="397" t="str">
        <f>IF(B66="","",Calculator!T77)</f>
        <v>M</v>
      </c>
    </row>
    <row r="67" spans="1:4">
      <c r="A67" s="160">
        <f t="shared" si="1"/>
        <v>0</v>
      </c>
      <c r="B67" s="161" t="str">
        <f>Calculator!A78</f>
        <v>Day 37</v>
      </c>
      <c r="C67" s="396">
        <f>Calculator!C78</f>
        <v>37</v>
      </c>
      <c r="D67" s="397" t="str">
        <f>IF(B67="","",Calculator!T78)</f>
        <v>M</v>
      </c>
    </row>
    <row r="68" spans="1:4">
      <c r="A68" s="160">
        <f t="shared" si="1"/>
        <v>0</v>
      </c>
      <c r="B68" s="161" t="str">
        <f>Calculator!A79</f>
        <v>Day 38</v>
      </c>
      <c r="C68" s="396">
        <f>Calculator!C79</f>
        <v>38</v>
      </c>
      <c r="D68" s="397" t="str">
        <f>IF(B68="","",Calculator!T79)</f>
        <v>M</v>
      </c>
    </row>
    <row r="69" spans="1:4">
      <c r="A69" s="160">
        <f t="shared" si="1"/>
        <v>0</v>
      </c>
      <c r="B69" s="161" t="str">
        <f>Calculator!A80</f>
        <v>Day 39</v>
      </c>
      <c r="C69" s="396">
        <f>Calculator!C80</f>
        <v>39</v>
      </c>
      <c r="D69" s="397" t="str">
        <f>IF(B69="","",Calculator!T80)</f>
        <v>M</v>
      </c>
    </row>
    <row r="70" spans="1:4">
      <c r="A70" s="160">
        <f t="shared" si="1"/>
        <v>0</v>
      </c>
      <c r="B70" s="161" t="str">
        <f>Calculator!A81</f>
        <v>Day 40</v>
      </c>
      <c r="C70" s="396">
        <f>Calculator!C81</f>
        <v>40</v>
      </c>
      <c r="D70" s="397" t="str">
        <f>IF(B70="","",Calculator!T81)</f>
        <v>M</v>
      </c>
    </row>
    <row r="71" spans="1:4">
      <c r="A71" s="160">
        <f t="shared" si="1"/>
        <v>0</v>
      </c>
      <c r="B71" s="161" t="str">
        <f>Calculator!A82</f>
        <v>Day 41</v>
      </c>
      <c r="C71" s="396">
        <f>Calculator!C82</f>
        <v>41</v>
      </c>
      <c r="D71" s="397" t="str">
        <f>IF(B71="","",Calculator!T82)</f>
        <v>M</v>
      </c>
    </row>
    <row r="72" spans="1:4">
      <c r="A72" s="160">
        <f t="shared" si="1"/>
        <v>0</v>
      </c>
      <c r="B72" s="161" t="str">
        <f>Calculator!A83</f>
        <v>Day 42</v>
      </c>
      <c r="C72" s="396">
        <f>Calculator!C83</f>
        <v>42</v>
      </c>
      <c r="D72" s="397" t="str">
        <f>IF(B72="","",Calculator!T83)</f>
        <v>M</v>
      </c>
    </row>
    <row r="73" spans="1:4">
      <c r="A73" s="160">
        <f t="shared" si="1"/>
        <v>0</v>
      </c>
      <c r="B73" s="161" t="str">
        <f>Calculator!A84</f>
        <v>Day 43</v>
      </c>
      <c r="C73" s="396">
        <f>Calculator!C84</f>
        <v>43</v>
      </c>
      <c r="D73" s="397" t="str">
        <f>IF(B73="","",Calculator!T84)</f>
        <v>M</v>
      </c>
    </row>
    <row r="74" spans="1:4">
      <c r="A74" s="160">
        <f t="shared" si="1"/>
        <v>0</v>
      </c>
      <c r="B74" s="161" t="str">
        <f>Calculator!A85</f>
        <v>Day 44</v>
      </c>
      <c r="C74" s="396">
        <f>Calculator!C85</f>
        <v>44</v>
      </c>
      <c r="D74" s="397" t="str">
        <f>IF(B74="","",Calculator!T85)</f>
        <v>M</v>
      </c>
    </row>
    <row r="75" spans="1:4">
      <c r="A75" s="160">
        <f t="shared" si="1"/>
        <v>0</v>
      </c>
      <c r="B75" s="161" t="str">
        <f>Calculator!A86</f>
        <v>Day 45</v>
      </c>
      <c r="C75" s="396">
        <f>Calculator!C86</f>
        <v>45</v>
      </c>
      <c r="D75" s="397" t="str">
        <f>IF(B75="","",Calculator!T86)</f>
        <v>M</v>
      </c>
    </row>
    <row r="76" spans="1:4">
      <c r="A76" s="160">
        <f t="shared" si="1"/>
        <v>0</v>
      </c>
      <c r="B76" s="161" t="str">
        <f>Calculator!A87</f>
        <v>Day 46</v>
      </c>
      <c r="C76" s="396">
        <f>Calculator!C87</f>
        <v>46</v>
      </c>
      <c r="D76" s="397" t="str">
        <f>IF(B76="","",Calculator!T87)</f>
        <v>M</v>
      </c>
    </row>
    <row r="77" spans="1:4">
      <c r="A77" s="160">
        <f t="shared" si="1"/>
        <v>0</v>
      </c>
      <c r="B77" s="161" t="str">
        <f>Calculator!A88</f>
        <v>Day 47</v>
      </c>
      <c r="C77" s="396">
        <f>Calculator!C88</f>
        <v>47</v>
      </c>
      <c r="D77" s="397" t="str">
        <f>IF(B77="","",Calculator!T88)</f>
        <v>M</v>
      </c>
    </row>
    <row r="78" spans="1:4">
      <c r="A78" s="160">
        <f t="shared" si="1"/>
        <v>0</v>
      </c>
      <c r="B78" s="161" t="str">
        <f>Calculator!A89</f>
        <v>Day 48</v>
      </c>
      <c r="C78" s="396">
        <f>Calculator!C89</f>
        <v>48</v>
      </c>
      <c r="D78" s="397" t="str">
        <f>IF(B78="","",Calculator!T89)</f>
        <v>M</v>
      </c>
    </row>
    <row r="79" spans="1:4">
      <c r="A79" s="160">
        <f t="shared" si="1"/>
        <v>0</v>
      </c>
      <c r="B79" s="161" t="str">
        <f>Calculator!A90</f>
        <v>Day 49</v>
      </c>
      <c r="C79" s="396">
        <f>Calculator!C90</f>
        <v>49</v>
      </c>
      <c r="D79" s="397" t="str">
        <f>IF(B79="","",Calculator!T90)</f>
        <v>M</v>
      </c>
    </row>
    <row r="80" spans="1:4">
      <c r="A80" s="160">
        <f t="shared" si="1"/>
        <v>0</v>
      </c>
      <c r="B80" s="161" t="str">
        <f>Calculator!A91</f>
        <v>Day 50</v>
      </c>
      <c r="C80" s="396">
        <f>Calculator!C91</f>
        <v>50</v>
      </c>
      <c r="D80" s="397" t="str">
        <f>IF(B80="","",Calculator!T91)</f>
        <v>M</v>
      </c>
    </row>
    <row r="81" spans="1:4">
      <c r="A81" s="160">
        <f t="shared" si="1"/>
        <v>0</v>
      </c>
      <c r="B81" s="161" t="str">
        <f>Calculator!A92</f>
        <v>Day 51</v>
      </c>
      <c r="C81" s="396">
        <f>Calculator!C92</f>
        <v>51</v>
      </c>
      <c r="D81" s="397" t="str">
        <f>IF(B81="","",Calculator!T92)</f>
        <v>M</v>
      </c>
    </row>
    <row r="82" spans="1:4">
      <c r="A82" s="160">
        <f t="shared" si="1"/>
        <v>0</v>
      </c>
      <c r="B82" s="161" t="str">
        <f>Calculator!A93</f>
        <v>Day 52</v>
      </c>
      <c r="C82" s="396">
        <f>Calculator!C93</f>
        <v>52</v>
      </c>
      <c r="D82" s="397" t="str">
        <f>IF(B82="","",Calculator!T93)</f>
        <v>M</v>
      </c>
    </row>
    <row r="83" spans="1:4">
      <c r="A83" s="160">
        <f t="shared" si="1"/>
        <v>0</v>
      </c>
      <c r="B83" s="161" t="str">
        <f>Calculator!A94</f>
        <v>Day 53</v>
      </c>
      <c r="C83" s="396">
        <f>Calculator!C94</f>
        <v>53</v>
      </c>
      <c r="D83" s="397" t="str">
        <f>IF(B83="","",Calculator!T94)</f>
        <v>M</v>
      </c>
    </row>
    <row r="84" spans="1:4">
      <c r="A84" s="160">
        <f t="shared" si="1"/>
        <v>0</v>
      </c>
      <c r="B84" s="161" t="str">
        <f>Calculator!A95</f>
        <v>Day 54</v>
      </c>
      <c r="C84" s="396">
        <f>Calculator!C95</f>
        <v>54</v>
      </c>
      <c r="D84" s="397" t="str">
        <f>IF(B84="","",Calculator!T95)</f>
        <v>M</v>
      </c>
    </row>
    <row r="85" spans="1:4">
      <c r="A85" s="160">
        <f t="shared" si="1"/>
        <v>0</v>
      </c>
      <c r="B85" s="161" t="str">
        <f>Calculator!A96</f>
        <v>Day 55</v>
      </c>
      <c r="C85" s="396">
        <f>Calculator!C96</f>
        <v>55</v>
      </c>
      <c r="D85" s="397" t="str">
        <f>IF(B85="","",Calculator!T96)</f>
        <v>M</v>
      </c>
    </row>
    <row r="86" spans="1:4">
      <c r="A86" s="160">
        <f t="shared" si="1"/>
        <v>0</v>
      </c>
      <c r="B86" s="161" t="str">
        <f>Calculator!A97</f>
        <v>Day 56</v>
      </c>
      <c r="C86" s="396">
        <f>Calculator!C97</f>
        <v>56</v>
      </c>
      <c r="D86" s="397" t="str">
        <f>IF(B86="","",Calculator!T97)</f>
        <v>M</v>
      </c>
    </row>
    <row r="87" spans="1:4">
      <c r="A87" s="160">
        <f t="shared" si="1"/>
        <v>0</v>
      </c>
      <c r="B87" s="161" t="str">
        <f>Calculator!A98</f>
        <v>Day 57</v>
      </c>
      <c r="C87" s="396">
        <f>Calculator!C98</f>
        <v>57</v>
      </c>
      <c r="D87" s="397" t="str">
        <f>IF(B87="","",Calculator!T98)</f>
        <v>M</v>
      </c>
    </row>
    <row r="88" spans="1:4">
      <c r="A88" s="160">
        <f t="shared" ref="A88:A124" si="2">A87</f>
        <v>0</v>
      </c>
      <c r="B88" s="161" t="str">
        <f>Calculator!A99</f>
        <v>Day 58</v>
      </c>
      <c r="C88" s="396">
        <f>Calculator!C99</f>
        <v>58</v>
      </c>
      <c r="D88" s="397" t="str">
        <f>IF(B88="","",Calculator!T99)</f>
        <v>M</v>
      </c>
    </row>
    <row r="89" spans="1:4">
      <c r="A89" s="160">
        <f t="shared" si="2"/>
        <v>0</v>
      </c>
      <c r="B89" s="161" t="str">
        <f>Calculator!A100</f>
        <v>Day 59</v>
      </c>
      <c r="C89" s="396">
        <f>Calculator!C100</f>
        <v>59</v>
      </c>
      <c r="D89" s="397" t="str">
        <f>IF(B89="","",Calculator!T100)</f>
        <v>M</v>
      </c>
    </row>
    <row r="90" spans="1:4">
      <c r="A90" s="160">
        <f t="shared" si="2"/>
        <v>0</v>
      </c>
      <c r="B90" s="161" t="str">
        <f>Calculator!A101</f>
        <v>Day 60</v>
      </c>
      <c r="C90" s="396">
        <f>Calculator!C101</f>
        <v>60</v>
      </c>
      <c r="D90" s="397" t="str">
        <f>IF(B90="","",Calculator!T101)</f>
        <v>M</v>
      </c>
    </row>
    <row r="91" spans="1:4">
      <c r="A91" s="160">
        <f t="shared" si="2"/>
        <v>0</v>
      </c>
      <c r="B91" s="161" t="str">
        <f>Calculator!A102</f>
        <v>Day 61</v>
      </c>
      <c r="C91" s="396">
        <f>Calculator!C102</f>
        <v>61</v>
      </c>
      <c r="D91" s="397" t="str">
        <f>IF(B91="","",Calculator!T102)</f>
        <v>M</v>
      </c>
    </row>
    <row r="92" spans="1:4">
      <c r="A92" s="160">
        <f t="shared" si="2"/>
        <v>0</v>
      </c>
      <c r="B92" s="161" t="str">
        <f>Calculator!A103</f>
        <v>Day 62</v>
      </c>
      <c r="C92" s="396">
        <f>Calculator!C103</f>
        <v>62</v>
      </c>
      <c r="D92" s="397" t="str">
        <f>IF(B92="","",Calculator!T103)</f>
        <v>M</v>
      </c>
    </row>
    <row r="93" spans="1:4">
      <c r="A93" s="160">
        <f t="shared" si="2"/>
        <v>0</v>
      </c>
      <c r="B93" s="161" t="str">
        <f>Calculator!A104</f>
        <v>Day 63</v>
      </c>
      <c r="C93" s="396">
        <f>Calculator!C104</f>
        <v>63</v>
      </c>
      <c r="D93" s="397" t="str">
        <f>IF(B93="","",Calculator!T104)</f>
        <v>M</v>
      </c>
    </row>
    <row r="94" spans="1:4">
      <c r="A94" s="160">
        <f t="shared" si="2"/>
        <v>0</v>
      </c>
      <c r="B94" s="161" t="str">
        <f>Calculator!A105</f>
        <v>Day 64</v>
      </c>
      <c r="C94" s="396">
        <f>Calculator!C105</f>
        <v>64</v>
      </c>
      <c r="D94" s="397" t="str">
        <f>IF(B94="","",Calculator!T105)</f>
        <v>M</v>
      </c>
    </row>
    <row r="95" spans="1:4">
      <c r="A95" s="160">
        <f t="shared" si="2"/>
        <v>0</v>
      </c>
      <c r="B95" s="161" t="str">
        <f>Calculator!A106</f>
        <v>Day 65</v>
      </c>
      <c r="C95" s="396">
        <f>Calculator!C106</f>
        <v>65</v>
      </c>
      <c r="D95" s="397" t="str">
        <f>IF(B95="","",Calculator!T106)</f>
        <v>M</v>
      </c>
    </row>
    <row r="96" spans="1:4">
      <c r="A96" s="160">
        <f t="shared" si="2"/>
        <v>0</v>
      </c>
      <c r="B96" s="161" t="str">
        <f>Calculator!A107</f>
        <v>Day 66</v>
      </c>
      <c r="C96" s="396">
        <f>Calculator!C107</f>
        <v>66</v>
      </c>
      <c r="D96" s="397" t="str">
        <f>IF(B96="","",Calculator!T107)</f>
        <v>M</v>
      </c>
    </row>
    <row r="97" spans="1:4">
      <c r="A97" s="160">
        <f t="shared" si="2"/>
        <v>0</v>
      </c>
      <c r="B97" s="161" t="str">
        <f>Calculator!A108</f>
        <v>Day 67</v>
      </c>
      <c r="C97" s="396">
        <f>Calculator!C108</f>
        <v>67</v>
      </c>
      <c r="D97" s="397" t="str">
        <f>IF(B97="","",Calculator!T108)</f>
        <v>M</v>
      </c>
    </row>
    <row r="98" spans="1:4">
      <c r="A98" s="160">
        <f t="shared" si="2"/>
        <v>0</v>
      </c>
      <c r="B98" s="161" t="str">
        <f>Calculator!A109</f>
        <v>Day 68</v>
      </c>
      <c r="C98" s="396">
        <f>Calculator!C109</f>
        <v>68</v>
      </c>
      <c r="D98" s="397" t="str">
        <f>IF(B98="","",Calculator!T109)</f>
        <v>M</v>
      </c>
    </row>
    <row r="99" spans="1:4">
      <c r="A99" s="160">
        <f t="shared" si="2"/>
        <v>0</v>
      </c>
      <c r="B99" s="161" t="str">
        <f>Calculator!A110</f>
        <v>Day 69</v>
      </c>
      <c r="C99" s="396">
        <f>Calculator!C110</f>
        <v>69</v>
      </c>
      <c r="D99" s="397" t="str">
        <f>IF(B99="","",Calculator!T110)</f>
        <v>M</v>
      </c>
    </row>
    <row r="100" spans="1:4">
      <c r="A100" s="160">
        <f t="shared" si="2"/>
        <v>0</v>
      </c>
      <c r="B100" s="161" t="str">
        <f>Calculator!A111</f>
        <v>Day 70</v>
      </c>
      <c r="C100" s="396">
        <f>Calculator!C111</f>
        <v>70</v>
      </c>
      <c r="D100" s="397" t="str">
        <f>IF(B100="","",Calculator!T111)</f>
        <v>M</v>
      </c>
    </row>
    <row r="101" spans="1:4">
      <c r="A101" s="160">
        <f t="shared" si="2"/>
        <v>0</v>
      </c>
      <c r="B101" s="161" t="str">
        <f>Calculator!A112</f>
        <v>Day 71</v>
      </c>
      <c r="C101" s="396">
        <f>Calculator!C112</f>
        <v>71</v>
      </c>
      <c r="D101" s="397" t="str">
        <f>IF(B101="","",Calculator!T112)</f>
        <v>M</v>
      </c>
    </row>
    <row r="102" spans="1:4">
      <c r="A102" s="160">
        <f t="shared" si="2"/>
        <v>0</v>
      </c>
      <c r="B102" s="161" t="str">
        <f>Calculator!A113</f>
        <v>Day 72</v>
      </c>
      <c r="C102" s="396">
        <f>Calculator!C113</f>
        <v>72</v>
      </c>
      <c r="D102" s="397" t="str">
        <f>IF(B102="","",Calculator!T113)</f>
        <v>M</v>
      </c>
    </row>
    <row r="103" spans="1:4">
      <c r="A103" s="160">
        <f t="shared" si="2"/>
        <v>0</v>
      </c>
      <c r="B103" s="161" t="str">
        <f>Calculator!A114</f>
        <v>Day 73</v>
      </c>
      <c r="C103" s="396">
        <f>Calculator!C114</f>
        <v>73</v>
      </c>
      <c r="D103" s="397" t="str">
        <f>IF(B103="","",Calculator!T114)</f>
        <v>M</v>
      </c>
    </row>
    <row r="104" spans="1:4">
      <c r="A104" s="160">
        <f t="shared" si="2"/>
        <v>0</v>
      </c>
      <c r="B104" s="161" t="str">
        <f>Calculator!A115</f>
        <v>Day 74</v>
      </c>
      <c r="C104" s="396">
        <f>Calculator!C115</f>
        <v>74</v>
      </c>
      <c r="D104" s="397" t="str">
        <f>IF(B104="","",Calculator!T115)</f>
        <v>M</v>
      </c>
    </row>
    <row r="105" spans="1:4">
      <c r="A105" s="160">
        <f t="shared" si="2"/>
        <v>0</v>
      </c>
      <c r="B105" s="161" t="str">
        <f>Calculator!A116</f>
        <v>Day 75</v>
      </c>
      <c r="C105" s="396">
        <f>Calculator!C116</f>
        <v>75</v>
      </c>
      <c r="D105" s="397" t="str">
        <f>IF(B105="","",Calculator!T116)</f>
        <v>M</v>
      </c>
    </row>
    <row r="106" spans="1:4">
      <c r="A106" s="160">
        <f t="shared" si="2"/>
        <v>0</v>
      </c>
      <c r="B106" s="161" t="str">
        <f>Calculator!A117</f>
        <v>Day 76</v>
      </c>
      <c r="C106" s="396">
        <f>Calculator!C117</f>
        <v>76</v>
      </c>
      <c r="D106" s="397" t="str">
        <f>IF(B106="","",Calculator!T117)</f>
        <v>M</v>
      </c>
    </row>
    <row r="107" spans="1:4">
      <c r="A107" s="160">
        <f t="shared" si="2"/>
        <v>0</v>
      </c>
      <c r="B107" s="161" t="str">
        <f>Calculator!A118</f>
        <v>Day 77</v>
      </c>
      <c r="C107" s="396">
        <f>Calculator!C118</f>
        <v>77</v>
      </c>
      <c r="D107" s="397" t="str">
        <f>IF(B107="","",Calculator!T118)</f>
        <v>M</v>
      </c>
    </row>
    <row r="108" spans="1:4">
      <c r="A108" s="160">
        <f t="shared" si="2"/>
        <v>0</v>
      </c>
      <c r="B108" s="161" t="str">
        <f>Calculator!A119</f>
        <v>Day 78</v>
      </c>
      <c r="C108" s="396">
        <f>Calculator!C119</f>
        <v>78</v>
      </c>
      <c r="D108" s="397" t="str">
        <f>IF(B108="","",Calculator!T119)</f>
        <v>M</v>
      </c>
    </row>
    <row r="109" spans="1:4">
      <c r="A109" s="160">
        <f t="shared" si="2"/>
        <v>0</v>
      </c>
      <c r="B109" s="161" t="str">
        <f>Calculator!A120</f>
        <v>Day 79</v>
      </c>
      <c r="C109" s="396">
        <f>Calculator!C120</f>
        <v>79</v>
      </c>
      <c r="D109" s="397" t="str">
        <f>IF(B109="","",Calculator!T120)</f>
        <v>M</v>
      </c>
    </row>
    <row r="110" spans="1:4">
      <c r="A110" s="160">
        <f t="shared" si="2"/>
        <v>0</v>
      </c>
      <c r="B110" s="161" t="str">
        <f>Calculator!A121</f>
        <v>Day 80</v>
      </c>
      <c r="C110" s="396">
        <f>Calculator!C121</f>
        <v>80</v>
      </c>
      <c r="D110" s="397" t="str">
        <f>IF(B110="","",Calculator!T121)</f>
        <v>M</v>
      </c>
    </row>
    <row r="111" spans="1:4">
      <c r="A111" s="160">
        <f t="shared" si="2"/>
        <v>0</v>
      </c>
      <c r="B111" s="161" t="str">
        <f>Calculator!A122</f>
        <v>Day 81</v>
      </c>
      <c r="C111" s="396">
        <f>Calculator!C122</f>
        <v>81</v>
      </c>
      <c r="D111" s="397" t="str">
        <f>IF(B111="","",Calculator!T122)</f>
        <v>M</v>
      </c>
    </row>
    <row r="112" spans="1:4">
      <c r="A112" s="160">
        <f t="shared" si="2"/>
        <v>0</v>
      </c>
      <c r="B112" s="161" t="str">
        <f>Calculator!A123</f>
        <v>Day 82</v>
      </c>
      <c r="C112" s="396">
        <f>Calculator!C123</f>
        <v>82</v>
      </c>
      <c r="D112" s="397" t="str">
        <f>IF(B112="","",Calculator!T123)</f>
        <v>M</v>
      </c>
    </row>
    <row r="113" spans="1:4">
      <c r="A113" s="160">
        <f t="shared" si="2"/>
        <v>0</v>
      </c>
      <c r="B113" s="161" t="str">
        <f>Calculator!A124</f>
        <v>Day 83</v>
      </c>
      <c r="C113" s="396">
        <f>Calculator!C124</f>
        <v>83</v>
      </c>
      <c r="D113" s="397" t="str">
        <f>IF(B113="","",Calculator!T124)</f>
        <v>M</v>
      </c>
    </row>
    <row r="114" spans="1:4">
      <c r="A114" s="160">
        <f t="shared" si="2"/>
        <v>0</v>
      </c>
      <c r="B114" s="161" t="str">
        <f>Calculator!A125</f>
        <v>Day 84</v>
      </c>
      <c r="C114" s="396">
        <f>Calculator!C125</f>
        <v>84</v>
      </c>
      <c r="D114" s="397" t="str">
        <f>IF(B114="","",Calculator!T125)</f>
        <v>M</v>
      </c>
    </row>
    <row r="115" spans="1:4">
      <c r="A115" s="160">
        <f t="shared" si="2"/>
        <v>0</v>
      </c>
      <c r="B115" s="161" t="str">
        <f>Calculator!A126</f>
        <v>Day 85</v>
      </c>
      <c r="C115" s="396">
        <f>Calculator!C126</f>
        <v>85</v>
      </c>
      <c r="D115" s="397" t="str">
        <f>IF(B115="","",Calculator!T126)</f>
        <v>M</v>
      </c>
    </row>
    <row r="116" spans="1:4">
      <c r="A116" s="160">
        <f t="shared" si="2"/>
        <v>0</v>
      </c>
      <c r="B116" s="161" t="str">
        <f>Calculator!A127</f>
        <v>Day 86</v>
      </c>
      <c r="C116" s="396">
        <f>Calculator!C127</f>
        <v>86</v>
      </c>
      <c r="D116" s="397" t="str">
        <f>IF(B116="","",Calculator!T127)</f>
        <v>M</v>
      </c>
    </row>
    <row r="117" spans="1:4">
      <c r="A117" s="160">
        <f t="shared" si="2"/>
        <v>0</v>
      </c>
      <c r="B117" s="161" t="str">
        <f>Calculator!A128</f>
        <v>Day 87</v>
      </c>
      <c r="C117" s="396">
        <f>Calculator!C128</f>
        <v>87</v>
      </c>
      <c r="D117" s="397" t="str">
        <f>IF(B117="","",Calculator!T128)</f>
        <v>M</v>
      </c>
    </row>
    <row r="118" spans="1:4">
      <c r="A118" s="160">
        <f t="shared" si="2"/>
        <v>0</v>
      </c>
      <c r="B118" s="161" t="str">
        <f>Calculator!A129</f>
        <v>Day 88</v>
      </c>
      <c r="C118" s="396">
        <f>Calculator!C129</f>
        <v>88</v>
      </c>
      <c r="D118" s="397" t="str">
        <f>IF(B118="","",Calculator!T129)</f>
        <v>M</v>
      </c>
    </row>
    <row r="119" spans="1:4">
      <c r="A119" s="160">
        <f t="shared" si="2"/>
        <v>0</v>
      </c>
      <c r="B119" s="161" t="str">
        <f>Calculator!A130</f>
        <v>Day 89</v>
      </c>
      <c r="C119" s="396">
        <f>Calculator!C130</f>
        <v>89</v>
      </c>
      <c r="D119" s="397" t="str">
        <f>IF(B119="","",Calculator!T130)</f>
        <v>M</v>
      </c>
    </row>
    <row r="120" spans="1:4">
      <c r="A120" s="160">
        <f t="shared" si="2"/>
        <v>0</v>
      </c>
      <c r="B120" s="161" t="str">
        <f>Calculator!A131</f>
        <v>Day 90</v>
      </c>
      <c r="C120" s="396">
        <f>Calculator!C131</f>
        <v>90</v>
      </c>
      <c r="D120" s="397" t="str">
        <f>IF(B120="","",Calculator!T131)</f>
        <v>M</v>
      </c>
    </row>
    <row r="121" spans="1:4">
      <c r="A121" s="160">
        <f t="shared" si="2"/>
        <v>0</v>
      </c>
      <c r="B121" s="161" t="str">
        <f>Calculator!A132</f>
        <v>Day 91</v>
      </c>
      <c r="C121" s="396">
        <f>Calculator!C132</f>
        <v>91</v>
      </c>
      <c r="D121" s="397" t="str">
        <f>IF(B121="","",Calculator!T132)</f>
        <v>M</v>
      </c>
    </row>
    <row r="122" spans="1:4">
      <c r="A122" s="160">
        <f t="shared" si="2"/>
        <v>0</v>
      </c>
      <c r="B122" s="161" t="str">
        <f>Calculator!A133</f>
        <v>Day 92</v>
      </c>
      <c r="C122" s="396">
        <f>Calculator!C133</f>
        <v>92</v>
      </c>
      <c r="D122" s="397" t="str">
        <f>IF(B122="","",Calculator!T133)</f>
        <v>M</v>
      </c>
    </row>
    <row r="123" spans="1:4">
      <c r="A123" s="160">
        <f t="shared" si="2"/>
        <v>0</v>
      </c>
      <c r="B123" s="161" t="str">
        <f>Calculator!A134</f>
        <v>Day 93</v>
      </c>
      <c r="C123" s="396">
        <f>Calculator!C134</f>
        <v>93</v>
      </c>
      <c r="D123" s="397" t="str">
        <f>IF(B123="","",Calculator!T134)</f>
        <v>M</v>
      </c>
    </row>
    <row r="124" spans="1:4" ht="14.1" customHeight="1">
      <c r="A124" s="160">
        <f t="shared" si="2"/>
        <v>0</v>
      </c>
      <c r="B124" s="161" t="str">
        <f>Calculator!A135</f>
        <v>Day 94</v>
      </c>
      <c r="C124" s="396">
        <f>Calculator!C135</f>
        <v>94</v>
      </c>
      <c r="D124" s="397" t="str">
        <f>IF(B124="","",Calculator!T135)</f>
        <v>M</v>
      </c>
    </row>
    <row r="125" spans="1:4">
      <c r="B125" s="161"/>
      <c r="C125" s="396"/>
    </row>
    <row r="126" spans="1:4">
      <c r="B126" s="161"/>
      <c r="C126" s="396"/>
    </row>
    <row r="127" spans="1:4">
      <c r="B127" s="161"/>
      <c r="C127" s="396"/>
    </row>
    <row r="128" spans="1:4">
      <c r="B128" s="161"/>
      <c r="C128" s="396"/>
    </row>
    <row r="129" spans="2:3">
      <c r="B129" s="161"/>
      <c r="C129" s="396"/>
    </row>
    <row r="130" spans="2:3">
      <c r="B130" s="161"/>
      <c r="C130" s="396"/>
    </row>
    <row r="131" spans="2:3">
      <c r="B131" s="161"/>
      <c r="C131" s="396"/>
    </row>
    <row r="132" spans="2:3">
      <c r="B132" s="161"/>
      <c r="C132" s="396"/>
    </row>
    <row r="133" spans="2:3">
      <c r="B133" s="161"/>
      <c r="C133" s="396"/>
    </row>
    <row r="134" spans="2:3">
      <c r="B134" s="161"/>
      <c r="C134" s="396"/>
    </row>
    <row r="135" spans="2:3">
      <c r="B135" s="161"/>
      <c r="C135" s="396"/>
    </row>
    <row r="136" spans="2:3">
      <c r="B136" s="161"/>
      <c r="C136" s="396"/>
    </row>
    <row r="137" spans="2:3">
      <c r="B137" s="161"/>
      <c r="C137" s="396"/>
    </row>
    <row r="138" spans="2:3">
      <c r="B138" s="161"/>
      <c r="C138" s="396"/>
    </row>
    <row r="139" spans="2:3">
      <c r="B139" s="161"/>
      <c r="C139" s="396"/>
    </row>
    <row r="140" spans="2:3">
      <c r="B140" s="161"/>
      <c r="C140" s="396"/>
    </row>
    <row r="141" spans="2:3">
      <c r="B141" s="161"/>
      <c r="C141" s="396"/>
    </row>
    <row r="142" spans="2:3">
      <c r="B142" s="161"/>
      <c r="C142" s="396"/>
    </row>
    <row r="143" spans="2:3">
      <c r="B143" s="161"/>
      <c r="C143" s="396"/>
    </row>
    <row r="144" spans="2:3">
      <c r="B144" s="161"/>
      <c r="C144" s="396"/>
    </row>
    <row r="145" spans="2:3">
      <c r="B145" s="161"/>
      <c r="C145" s="396"/>
    </row>
    <row r="146" spans="2:3">
      <c r="B146" s="161"/>
      <c r="C146" s="396"/>
    </row>
    <row r="147" spans="2:3">
      <c r="B147" s="161"/>
      <c r="C147" s="396"/>
    </row>
    <row r="148" spans="2:3">
      <c r="B148" s="161"/>
      <c r="C148" s="396"/>
    </row>
    <row r="149" spans="2:3">
      <c r="B149" s="161"/>
      <c r="C149" s="396"/>
    </row>
    <row r="150" spans="2:3">
      <c r="B150" s="161"/>
      <c r="C150" s="396"/>
    </row>
    <row r="151" spans="2:3">
      <c r="B151" s="161"/>
      <c r="C151" s="396"/>
    </row>
    <row r="152" spans="2:3">
      <c r="B152" s="161"/>
      <c r="C152" s="396"/>
    </row>
    <row r="153" spans="2:3">
      <c r="B153" s="161"/>
      <c r="C153" s="396"/>
    </row>
    <row r="154" spans="2:3">
      <c r="B154" s="161"/>
      <c r="C154" s="396"/>
    </row>
    <row r="155" spans="2:3">
      <c r="B155" s="161"/>
      <c r="C155" s="396"/>
    </row>
    <row r="156" spans="2:3">
      <c r="B156" s="161"/>
      <c r="C156" s="396"/>
    </row>
    <row r="157" spans="2:3">
      <c r="B157" s="161"/>
      <c r="C157" s="396"/>
    </row>
    <row r="158" spans="2:3">
      <c r="B158" s="161"/>
      <c r="C158" s="396"/>
    </row>
    <row r="159" spans="2:3">
      <c r="B159" s="161"/>
      <c r="C159" s="396"/>
    </row>
    <row r="160" spans="2:3">
      <c r="B160" s="161"/>
      <c r="C160" s="396"/>
    </row>
    <row r="161" spans="2:3">
      <c r="B161" s="161"/>
      <c r="C161" s="396"/>
    </row>
    <row r="162" spans="2:3">
      <c r="B162" s="161"/>
      <c r="C162" s="396"/>
    </row>
    <row r="163" spans="2:3">
      <c r="B163" s="161"/>
      <c r="C163" s="396"/>
    </row>
    <row r="164" spans="2:3">
      <c r="B164" s="161"/>
      <c r="C164" s="396"/>
    </row>
    <row r="165" spans="2:3">
      <c r="B165" s="161"/>
      <c r="C165" s="396"/>
    </row>
    <row r="166" spans="2:3">
      <c r="B166" s="161"/>
      <c r="C166" s="396"/>
    </row>
    <row r="167" spans="2:3">
      <c r="B167" s="161"/>
      <c r="C167" s="396"/>
    </row>
    <row r="168" spans="2:3">
      <c r="B168" s="161"/>
      <c r="C168" s="396"/>
    </row>
    <row r="169" spans="2:3">
      <c r="B169" s="161"/>
      <c r="C169" s="396"/>
    </row>
    <row r="170" spans="2:3">
      <c r="B170" s="161"/>
      <c r="C170" s="396"/>
    </row>
    <row r="171" spans="2:3">
      <c r="B171" s="161"/>
      <c r="C171" s="396"/>
    </row>
    <row r="172" spans="2:3">
      <c r="B172" s="161"/>
      <c r="C172" s="396"/>
    </row>
    <row r="173" spans="2:3">
      <c r="B173" s="161"/>
      <c r="C173" s="396"/>
    </row>
    <row r="174" spans="2:3">
      <c r="B174" s="161"/>
      <c r="C174" s="396"/>
    </row>
    <row r="175" spans="2:3">
      <c r="B175" s="161"/>
      <c r="C175" s="396"/>
    </row>
    <row r="176" spans="2:3">
      <c r="B176" s="161"/>
      <c r="C176" s="396"/>
    </row>
    <row r="177" spans="2:3">
      <c r="B177" s="161"/>
      <c r="C177" s="396"/>
    </row>
    <row r="178" spans="2:3">
      <c r="B178" s="161"/>
      <c r="C178" s="396"/>
    </row>
    <row r="179" spans="2:3">
      <c r="B179" s="161"/>
      <c r="C179" s="396"/>
    </row>
    <row r="180" spans="2:3">
      <c r="B180" s="161"/>
      <c r="C180" s="396"/>
    </row>
    <row r="181" spans="2:3">
      <c r="B181" s="161"/>
      <c r="C181" s="396"/>
    </row>
    <row r="182" spans="2:3">
      <c r="B182" s="161"/>
      <c r="C182" s="396"/>
    </row>
    <row r="183" spans="2:3">
      <c r="B183" s="161"/>
      <c r="C183" s="396"/>
    </row>
    <row r="184" spans="2:3">
      <c r="B184" s="161"/>
      <c r="C184" s="396"/>
    </row>
    <row r="185" spans="2:3">
      <c r="B185" s="161"/>
      <c r="C185" s="396"/>
    </row>
    <row r="186" spans="2:3">
      <c r="B186" s="161"/>
      <c r="C186" s="396"/>
    </row>
    <row r="187" spans="2:3">
      <c r="B187" s="161"/>
      <c r="C187" s="396"/>
    </row>
    <row r="188" spans="2:3">
      <c r="B188" s="161"/>
      <c r="C188" s="396"/>
    </row>
    <row r="189" spans="2:3">
      <c r="B189" s="161"/>
      <c r="C189" s="396"/>
    </row>
    <row r="190" spans="2:3">
      <c r="B190" s="161"/>
      <c r="C190" s="396"/>
    </row>
    <row r="191" spans="2:3">
      <c r="B191" s="161"/>
      <c r="C191" s="396"/>
    </row>
  </sheetData>
  <sheetProtection algorithmName="SHA-512" hashValue="rQa6U9AvjALQvOGcZsWoG4xwih0QGUjfPgMymL1KJvnsMD/V4a05xLTlPQ4vdiauVT6N9ro4HF/JBo3pZgQYfQ==" saltValue="EwuhqzC0iABJgcZmUPRNbA==" spinCount="100000" sheet="1"/>
  <phoneticPr fontId="36" type="noConversion"/>
  <pageMargins left="0.75" right="0.75" top="1" bottom="1" header="0.5" footer="0.5"/>
  <pageSetup orientation="portrait"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86"/>
  <sheetViews>
    <sheetView topLeftCell="A7" zoomScale="75" zoomScaleNormal="75" workbookViewId="0">
      <selection activeCell="I1" sqref="I1"/>
    </sheetView>
  </sheetViews>
  <sheetFormatPr defaultColWidth="8.85546875" defaultRowHeight="27.75" customHeight="1"/>
  <cols>
    <col min="1" max="1" width="11.7109375" style="26" customWidth="1"/>
    <col min="2" max="2" width="17.28515625" style="26" bestFit="1" customWidth="1"/>
    <col min="3" max="3" width="2.28515625" style="26" customWidth="1"/>
    <col min="4" max="4" width="8.140625" style="27" customWidth="1"/>
    <col min="5" max="5" width="4.42578125" customWidth="1"/>
    <col min="6" max="6" width="12.140625" style="26" customWidth="1"/>
    <col min="7" max="7" width="17.28515625" style="26" bestFit="1" customWidth="1"/>
    <col min="8" max="8" width="2.28515625" style="26" customWidth="1"/>
    <col min="9" max="9" width="7.140625" style="26" customWidth="1"/>
  </cols>
  <sheetData>
    <row r="1" spans="1:9" ht="27.75" customHeight="1">
      <c r="A1" s="37"/>
      <c r="B1" s="713" t="s">
        <v>346</v>
      </c>
      <c r="C1" s="732"/>
      <c r="D1" s="732"/>
      <c r="E1" s="732"/>
      <c r="F1" s="732"/>
      <c r="G1" s="732"/>
      <c r="H1" s="732"/>
    </row>
    <row r="2" spans="1:9" ht="27.75" customHeight="1">
      <c r="A2" s="37"/>
      <c r="B2" s="707" t="s">
        <v>347</v>
      </c>
      <c r="C2" s="733"/>
      <c r="D2" s="733"/>
      <c r="E2" s="733"/>
      <c r="F2" s="733"/>
      <c r="G2" s="733"/>
      <c r="H2" s="733"/>
    </row>
    <row r="3" spans="1:9" ht="27.75" customHeight="1">
      <c r="A3" s="37"/>
      <c r="B3" s="29"/>
      <c r="C3" s="49"/>
      <c r="D3" s="49"/>
      <c r="E3" s="49"/>
      <c r="F3" s="49"/>
      <c r="G3" s="49"/>
      <c r="H3" s="49"/>
    </row>
    <row r="4" spans="1:9" ht="27.75" customHeight="1">
      <c r="A4" s="37"/>
      <c r="B4" s="29"/>
      <c r="C4" s="49"/>
      <c r="D4" s="49"/>
      <c r="E4" s="49"/>
      <c r="F4" s="49"/>
      <c r="G4" s="49"/>
      <c r="H4" s="49"/>
    </row>
    <row r="5" spans="1:9" ht="21.75" customHeight="1">
      <c r="A5" s="37"/>
      <c r="B5" s="29"/>
      <c r="C5" s="49"/>
      <c r="D5" s="49"/>
      <c r="E5" s="49"/>
      <c r="F5" s="49"/>
      <c r="G5" s="49"/>
      <c r="H5" s="49"/>
    </row>
    <row r="6" spans="1:9" ht="27.75" customHeight="1">
      <c r="A6" s="37"/>
      <c r="B6" s="29"/>
      <c r="C6" s="49"/>
      <c r="D6" s="49"/>
      <c r="E6" s="49"/>
      <c r="F6" s="49"/>
      <c r="G6" s="49"/>
      <c r="H6" s="49"/>
    </row>
    <row r="7" spans="1:9" ht="27.75" customHeight="1">
      <c r="A7" s="37"/>
      <c r="B7" s="29"/>
      <c r="C7" s="49"/>
      <c r="D7" s="49"/>
      <c r="E7" s="49"/>
      <c r="F7" s="49"/>
      <c r="G7" s="49"/>
      <c r="H7" s="49"/>
    </row>
    <row r="8" spans="1:9" ht="27.75" customHeight="1">
      <c r="A8" s="708">
        <f>Calculator!H4</f>
        <v>0</v>
      </c>
      <c r="B8" s="709"/>
      <c r="C8" s="49"/>
      <c r="D8" s="49"/>
      <c r="E8" s="49"/>
      <c r="F8" s="49"/>
      <c r="G8" s="49"/>
      <c r="H8" s="49"/>
    </row>
    <row r="9" spans="1:9" ht="27.75" customHeight="1">
      <c r="A9" s="37"/>
      <c r="D9" s="602" t="s">
        <v>348</v>
      </c>
      <c r="E9" s="732"/>
      <c r="F9" s="732"/>
      <c r="I9"/>
    </row>
    <row r="10" spans="1:9" ht="27" customHeight="1">
      <c r="A10" s="38" t="s">
        <v>349</v>
      </c>
      <c r="B10" s="38" t="s">
        <v>350</v>
      </c>
      <c r="C10" s="39"/>
      <c r="D10" s="40" t="str">
        <f>Input!C3</f>
        <v>M</v>
      </c>
      <c r="E10" s="41"/>
      <c r="F10" s="38" t="s">
        <v>201</v>
      </c>
      <c r="G10" s="38" t="s">
        <v>350</v>
      </c>
      <c r="H10" s="39"/>
      <c r="I10" s="40" t="str">
        <f>Input!C18</f>
        <v>M</v>
      </c>
    </row>
    <row r="11" spans="1:9" ht="27.75" customHeight="1">
      <c r="A11" s="38" t="s">
        <v>187</v>
      </c>
      <c r="B11" s="38" t="s">
        <v>350</v>
      </c>
      <c r="C11" s="39"/>
      <c r="D11" s="40" t="str">
        <f>Input!C4</f>
        <v>M</v>
      </c>
      <c r="E11" s="41"/>
      <c r="F11" s="38" t="s">
        <v>202</v>
      </c>
      <c r="G11" s="38" t="s">
        <v>350</v>
      </c>
      <c r="H11" s="39"/>
      <c r="I11" s="40" t="str">
        <f>Input!C19</f>
        <v>M</v>
      </c>
    </row>
    <row r="12" spans="1:9" ht="27.75" customHeight="1">
      <c r="A12" s="38" t="s">
        <v>188</v>
      </c>
      <c r="B12" s="38" t="s">
        <v>350</v>
      </c>
      <c r="C12" s="39"/>
      <c r="D12" s="40" t="str">
        <f>Input!C5</f>
        <v>M</v>
      </c>
      <c r="E12" s="41"/>
      <c r="F12" s="38" t="s">
        <v>203</v>
      </c>
      <c r="G12" s="38" t="s">
        <v>350</v>
      </c>
      <c r="H12" s="39"/>
      <c r="I12" s="40" t="str">
        <f>Input!C20</f>
        <v>M</v>
      </c>
    </row>
    <row r="13" spans="1:9" ht="27.75" customHeight="1">
      <c r="A13" s="38" t="s">
        <v>189</v>
      </c>
      <c r="B13" s="38" t="s">
        <v>350</v>
      </c>
      <c r="C13" s="39"/>
      <c r="D13" s="40" t="str">
        <f>Input!C6</f>
        <v>M</v>
      </c>
      <c r="E13" s="41"/>
      <c r="F13" s="38" t="s">
        <v>204</v>
      </c>
      <c r="G13" s="38" t="s">
        <v>350</v>
      </c>
      <c r="H13" s="39"/>
      <c r="I13" s="40" t="str">
        <f>Input!C21</f>
        <v>M</v>
      </c>
    </row>
    <row r="14" spans="1:9" ht="27.75" customHeight="1">
      <c r="A14" s="38" t="s">
        <v>190</v>
      </c>
      <c r="B14" s="38" t="s">
        <v>350</v>
      </c>
      <c r="C14" s="39"/>
      <c r="D14" s="40" t="str">
        <f>Input!C7</f>
        <v>M</v>
      </c>
      <c r="E14" s="41"/>
      <c r="F14" s="38" t="s">
        <v>205</v>
      </c>
      <c r="G14" s="38" t="s">
        <v>350</v>
      </c>
      <c r="H14" s="39"/>
      <c r="I14" s="40" t="str">
        <f>Input!C22</f>
        <v>M</v>
      </c>
    </row>
    <row r="15" spans="1:9" ht="27.75" customHeight="1">
      <c r="A15" s="38" t="s">
        <v>191</v>
      </c>
      <c r="B15" s="38" t="s">
        <v>350</v>
      </c>
      <c r="C15" s="39"/>
      <c r="D15" s="40" t="str">
        <f>Input!C8</f>
        <v>M</v>
      </c>
      <c r="E15" s="41"/>
      <c r="F15" s="38" t="s">
        <v>206</v>
      </c>
      <c r="G15" s="38" t="s">
        <v>350</v>
      </c>
      <c r="H15" s="39"/>
      <c r="I15" s="40" t="str">
        <f>Input!C23</f>
        <v>M</v>
      </c>
    </row>
    <row r="16" spans="1:9" ht="27.75" customHeight="1">
      <c r="A16" s="38" t="s">
        <v>192</v>
      </c>
      <c r="B16" s="38" t="s">
        <v>350</v>
      </c>
      <c r="C16" s="39"/>
      <c r="D16" s="40" t="str">
        <f>Input!C9</f>
        <v>M</v>
      </c>
      <c r="E16" s="41"/>
      <c r="F16" s="38" t="s">
        <v>207</v>
      </c>
      <c r="G16" s="38" t="s">
        <v>350</v>
      </c>
      <c r="H16" s="39"/>
      <c r="I16" s="40" t="str">
        <f>Input!C24</f>
        <v>M</v>
      </c>
    </row>
    <row r="17" spans="1:9" ht="27.75" customHeight="1">
      <c r="A17" s="38" t="s">
        <v>193</v>
      </c>
      <c r="B17" s="38" t="s">
        <v>350</v>
      </c>
      <c r="C17" s="39"/>
      <c r="D17" s="40" t="str">
        <f>Input!C10</f>
        <v>M</v>
      </c>
      <c r="E17" s="41"/>
      <c r="F17" s="38" t="s">
        <v>208</v>
      </c>
      <c r="G17" s="38" t="s">
        <v>350</v>
      </c>
      <c r="H17" s="39"/>
      <c r="I17" s="40" t="str">
        <f>Input!C25</f>
        <v>M</v>
      </c>
    </row>
    <row r="18" spans="1:9" ht="27.75" customHeight="1">
      <c r="A18" s="38" t="s">
        <v>194</v>
      </c>
      <c r="B18" s="38" t="s">
        <v>350</v>
      </c>
      <c r="C18" s="39"/>
      <c r="D18" s="40" t="str">
        <f>Input!C11</f>
        <v>M</v>
      </c>
      <c r="E18" s="41"/>
      <c r="F18" s="38" t="s">
        <v>209</v>
      </c>
      <c r="G18" s="38" t="s">
        <v>350</v>
      </c>
      <c r="H18" s="39"/>
      <c r="I18" s="40" t="str">
        <f>Input!C26</f>
        <v>M</v>
      </c>
    </row>
    <row r="19" spans="1:9" ht="27.75" customHeight="1">
      <c r="A19" s="38" t="s">
        <v>195</v>
      </c>
      <c r="B19" s="38" t="s">
        <v>350</v>
      </c>
      <c r="C19" s="39"/>
      <c r="D19" s="40" t="str">
        <f>Input!C12</f>
        <v>M</v>
      </c>
      <c r="E19" s="41"/>
      <c r="F19" s="38" t="s">
        <v>210</v>
      </c>
      <c r="G19" s="38" t="s">
        <v>350</v>
      </c>
      <c r="H19" s="39"/>
      <c r="I19" s="40" t="str">
        <f>Input!C27</f>
        <v>M</v>
      </c>
    </row>
    <row r="20" spans="1:9" ht="27.75" customHeight="1">
      <c r="A20" s="38" t="s">
        <v>196</v>
      </c>
      <c r="B20" s="38" t="s">
        <v>350</v>
      </c>
      <c r="C20" s="39"/>
      <c r="D20" s="40" t="str">
        <f>Input!C13</f>
        <v>M</v>
      </c>
      <c r="E20" s="41"/>
      <c r="F20" s="38" t="s">
        <v>211</v>
      </c>
      <c r="G20" s="38" t="s">
        <v>350</v>
      </c>
      <c r="H20" s="39"/>
      <c r="I20" s="40" t="str">
        <f>Input!C28</f>
        <v>M</v>
      </c>
    </row>
    <row r="21" spans="1:9" ht="27.75" customHeight="1">
      <c r="A21" s="38" t="s">
        <v>197</v>
      </c>
      <c r="B21" s="38" t="s">
        <v>350</v>
      </c>
      <c r="C21" s="39"/>
      <c r="D21" s="40" t="str">
        <f>Input!C14</f>
        <v>M</v>
      </c>
      <c r="E21" s="41"/>
      <c r="F21" s="38" t="s">
        <v>212</v>
      </c>
      <c r="G21" s="38" t="s">
        <v>350</v>
      </c>
      <c r="H21" s="39"/>
      <c r="I21" s="40" t="str">
        <f>Input!C29</f>
        <v>M</v>
      </c>
    </row>
    <row r="22" spans="1:9" ht="27.75" customHeight="1">
      <c r="A22" s="38" t="s">
        <v>198</v>
      </c>
      <c r="B22" s="38" t="s">
        <v>350</v>
      </c>
      <c r="C22" s="39"/>
      <c r="D22" s="40" t="str">
        <f>Input!C15</f>
        <v>M</v>
      </c>
      <c r="E22" s="41"/>
      <c r="F22" s="38" t="s">
        <v>213</v>
      </c>
      <c r="G22" s="38" t="s">
        <v>350</v>
      </c>
      <c r="H22" s="39"/>
      <c r="I22" s="40" t="str">
        <f>Input!C30</f>
        <v>M</v>
      </c>
    </row>
    <row r="23" spans="1:9" ht="27.75" customHeight="1">
      <c r="A23" s="38" t="s">
        <v>199</v>
      </c>
      <c r="B23" s="38" t="s">
        <v>350</v>
      </c>
      <c r="C23" s="39"/>
      <c r="D23" s="40" t="str">
        <f>Input!C16</f>
        <v>M</v>
      </c>
      <c r="E23" s="41"/>
      <c r="F23" s="38" t="s">
        <v>214</v>
      </c>
      <c r="G23" s="38" t="s">
        <v>350</v>
      </c>
      <c r="H23" s="39"/>
      <c r="I23" s="40">
        <f>Input!C31</f>
        <v>0</v>
      </c>
    </row>
    <row r="24" spans="1:9" ht="27.75" customHeight="1">
      <c r="A24" s="38" t="s">
        <v>200</v>
      </c>
      <c r="B24" s="38" t="s">
        <v>350</v>
      </c>
      <c r="C24" s="39"/>
      <c r="D24" s="40" t="str">
        <f>Input!C17</f>
        <v>M</v>
      </c>
      <c r="E24" s="41"/>
      <c r="F24" s="38" t="s">
        <v>215</v>
      </c>
      <c r="G24" s="38" t="s">
        <v>350</v>
      </c>
      <c r="H24" s="39"/>
      <c r="I24" s="40">
        <f>Input!C32</f>
        <v>0</v>
      </c>
    </row>
    <row r="25" spans="1:9" ht="27.75" customHeight="1">
      <c r="A25" s="37"/>
      <c r="B25" s="713" t="s">
        <v>346</v>
      </c>
      <c r="C25" s="732"/>
      <c r="D25" s="732"/>
      <c r="E25" s="732"/>
      <c r="F25" s="732"/>
      <c r="G25" s="732"/>
      <c r="H25" s="732"/>
    </row>
    <row r="26" spans="1:9" ht="27.75" customHeight="1">
      <c r="A26" s="37"/>
      <c r="B26" s="707" t="s">
        <v>347</v>
      </c>
      <c r="C26" s="733"/>
      <c r="D26" s="733"/>
      <c r="E26" s="733"/>
      <c r="F26" s="733"/>
      <c r="G26" s="733"/>
      <c r="H26" s="733"/>
    </row>
    <row r="27" spans="1:9" ht="15.75" customHeight="1">
      <c r="A27" s="37"/>
      <c r="B27" s="29"/>
      <c r="C27" s="49"/>
      <c r="D27" s="49"/>
      <c r="E27" s="49"/>
      <c r="F27" s="49"/>
      <c r="G27" s="49"/>
      <c r="H27" s="49"/>
    </row>
    <row r="28" spans="1:9" ht="21" customHeight="1">
      <c r="A28" s="37"/>
      <c r="B28" s="29"/>
      <c r="C28" s="49"/>
      <c r="D28" s="49"/>
      <c r="E28" s="49"/>
      <c r="F28" s="49"/>
      <c r="G28" s="49"/>
      <c r="H28" s="49"/>
    </row>
    <row r="29" spans="1:9" ht="27.75" customHeight="1">
      <c r="A29" s="708">
        <f>Calculator!H4</f>
        <v>0</v>
      </c>
      <c r="B29" s="709"/>
      <c r="C29" s="49"/>
      <c r="D29" s="49"/>
      <c r="E29" s="49"/>
      <c r="F29" s="49"/>
      <c r="G29" s="49"/>
      <c r="H29" s="49"/>
    </row>
    <row r="30" spans="1:9" ht="27.75" customHeight="1">
      <c r="A30" s="37"/>
      <c r="D30" s="602" t="s">
        <v>351</v>
      </c>
      <c r="E30" s="732"/>
      <c r="F30" s="732"/>
    </row>
    <row r="31" spans="1:9" ht="27" customHeight="1">
      <c r="A31" s="38" t="s">
        <v>216</v>
      </c>
      <c r="B31" s="38" t="s">
        <v>350</v>
      </c>
      <c r="C31" s="39"/>
      <c r="D31" s="40">
        <f>Input!C33</f>
        <v>0</v>
      </c>
      <c r="E31" s="41"/>
      <c r="F31" s="38" t="s">
        <v>231</v>
      </c>
      <c r="G31" s="38" t="s">
        <v>350</v>
      </c>
      <c r="H31" s="39"/>
      <c r="I31" s="40" t="e">
        <f>Input!C48</f>
        <v>#REF!</v>
      </c>
    </row>
    <row r="32" spans="1:9" ht="27" customHeight="1">
      <c r="A32" s="38" t="s">
        <v>217</v>
      </c>
      <c r="B32" s="38" t="s">
        <v>350</v>
      </c>
      <c r="C32" s="39"/>
      <c r="D32" s="40" t="e">
        <f>Input!C34</f>
        <v>#REF!</v>
      </c>
      <c r="E32" s="41"/>
      <c r="F32" s="38" t="s">
        <v>232</v>
      </c>
      <c r="G32" s="38" t="s">
        <v>350</v>
      </c>
      <c r="H32" s="39"/>
      <c r="I32" s="40" t="e">
        <f>Input!C49</f>
        <v>#REF!</v>
      </c>
    </row>
    <row r="33" spans="1:9" ht="27" customHeight="1">
      <c r="A33" s="38" t="s">
        <v>218</v>
      </c>
      <c r="B33" s="38" t="s">
        <v>350</v>
      </c>
      <c r="C33" s="39"/>
      <c r="D33" s="40" t="e">
        <f>Input!C35</f>
        <v>#REF!</v>
      </c>
      <c r="E33" s="41"/>
      <c r="F33" s="38" t="s">
        <v>233</v>
      </c>
      <c r="G33" s="38" t="s">
        <v>350</v>
      </c>
      <c r="H33" s="39"/>
      <c r="I33" s="40" t="e">
        <f>Input!C50</f>
        <v>#REF!</v>
      </c>
    </row>
    <row r="34" spans="1:9" ht="27" customHeight="1">
      <c r="A34" s="38" t="s">
        <v>219</v>
      </c>
      <c r="B34" s="38" t="s">
        <v>350</v>
      </c>
      <c r="C34" s="39"/>
      <c r="D34" s="40" t="e">
        <f>Input!C36</f>
        <v>#REF!</v>
      </c>
      <c r="E34" s="41"/>
      <c r="F34" s="38" t="s">
        <v>234</v>
      </c>
      <c r="G34" s="38" t="s">
        <v>350</v>
      </c>
      <c r="H34" s="39"/>
      <c r="I34" s="40" t="e">
        <f>Input!C51</f>
        <v>#REF!</v>
      </c>
    </row>
    <row r="35" spans="1:9" ht="27" customHeight="1">
      <c r="A35" s="38" t="s">
        <v>220</v>
      </c>
      <c r="B35" s="38" t="s">
        <v>350</v>
      </c>
      <c r="C35" s="39"/>
      <c r="D35" s="40" t="e">
        <f>Input!C37</f>
        <v>#REF!</v>
      </c>
      <c r="E35" s="41"/>
      <c r="F35" s="38" t="s">
        <v>235</v>
      </c>
      <c r="G35" s="38" t="s">
        <v>350</v>
      </c>
      <c r="H35" s="39"/>
      <c r="I35" s="40" t="e">
        <f>Input!C52</f>
        <v>#REF!</v>
      </c>
    </row>
    <row r="36" spans="1:9" ht="27" customHeight="1">
      <c r="A36" s="38" t="s">
        <v>221</v>
      </c>
      <c r="B36" s="38" t="s">
        <v>350</v>
      </c>
      <c r="C36" s="39"/>
      <c r="D36" s="40" t="e">
        <f>Input!C38</f>
        <v>#REF!</v>
      </c>
      <c r="E36" s="41"/>
      <c r="F36" s="38" t="s">
        <v>236</v>
      </c>
      <c r="G36" s="38" t="s">
        <v>350</v>
      </c>
      <c r="H36" s="39"/>
      <c r="I36" s="40" t="e">
        <f>Input!C53</f>
        <v>#REF!</v>
      </c>
    </row>
    <row r="37" spans="1:9" ht="27" customHeight="1">
      <c r="A37" s="38" t="s">
        <v>222</v>
      </c>
      <c r="B37" s="38" t="s">
        <v>350</v>
      </c>
      <c r="C37" s="39"/>
      <c r="D37" s="40" t="e">
        <f>Input!C39</f>
        <v>#REF!</v>
      </c>
      <c r="E37" s="41"/>
      <c r="F37" s="38" t="s">
        <v>237</v>
      </c>
      <c r="G37" s="38" t="s">
        <v>350</v>
      </c>
      <c r="H37" s="39"/>
      <c r="I37" s="40">
        <f>Input!C54</f>
        <v>0</v>
      </c>
    </row>
    <row r="38" spans="1:9" ht="27" customHeight="1">
      <c r="A38" s="38" t="s">
        <v>223</v>
      </c>
      <c r="B38" s="38" t="s">
        <v>350</v>
      </c>
      <c r="C38" s="39"/>
      <c r="D38" s="40" t="e">
        <f>Input!C40</f>
        <v>#REF!</v>
      </c>
      <c r="E38" s="41"/>
      <c r="F38" s="38" t="s">
        <v>238</v>
      </c>
      <c r="G38" s="38" t="s">
        <v>350</v>
      </c>
      <c r="H38" s="39"/>
      <c r="I38" s="40" t="str">
        <f>Input!C55</f>
        <v>M</v>
      </c>
    </row>
    <row r="39" spans="1:9" ht="27" customHeight="1">
      <c r="A39" s="38" t="s">
        <v>224</v>
      </c>
      <c r="B39" s="38" t="s">
        <v>350</v>
      </c>
      <c r="C39" s="39"/>
      <c r="D39" s="40" t="e">
        <f>Input!C41</f>
        <v>#REF!</v>
      </c>
      <c r="E39" s="41"/>
      <c r="F39" s="38" t="s">
        <v>239</v>
      </c>
      <c r="G39" s="38" t="s">
        <v>350</v>
      </c>
      <c r="H39" s="39"/>
      <c r="I39" s="40" t="str">
        <f>Input!C56</f>
        <v>M</v>
      </c>
    </row>
    <row r="40" spans="1:9" ht="27" customHeight="1">
      <c r="A40" s="38" t="s">
        <v>225</v>
      </c>
      <c r="B40" s="38" t="s">
        <v>350</v>
      </c>
      <c r="C40" s="39"/>
      <c r="D40" s="40" t="e">
        <f>Input!C42</f>
        <v>#REF!</v>
      </c>
      <c r="E40" s="41"/>
      <c r="F40" s="38" t="s">
        <v>240</v>
      </c>
      <c r="G40" s="38" t="s">
        <v>350</v>
      </c>
      <c r="H40" s="39"/>
      <c r="I40" s="40" t="str">
        <f>Input!C57</f>
        <v>M</v>
      </c>
    </row>
    <row r="41" spans="1:9" ht="27" customHeight="1">
      <c r="A41" s="38" t="s">
        <v>226</v>
      </c>
      <c r="B41" s="38" t="s">
        <v>350</v>
      </c>
      <c r="C41" s="39"/>
      <c r="D41" s="40" t="e">
        <f>Input!C43</f>
        <v>#REF!</v>
      </c>
      <c r="E41" s="41"/>
      <c r="F41" s="38" t="s">
        <v>241</v>
      </c>
      <c r="G41" s="38" t="s">
        <v>350</v>
      </c>
      <c r="H41" s="39"/>
      <c r="I41" s="40" t="str">
        <f>Input!C58</f>
        <v>M</v>
      </c>
    </row>
    <row r="42" spans="1:9" ht="27" customHeight="1">
      <c r="A42" s="38" t="s">
        <v>227</v>
      </c>
      <c r="B42" s="38" t="s">
        <v>350</v>
      </c>
      <c r="C42" s="39"/>
      <c r="D42" s="40" t="e">
        <f>Input!C44</f>
        <v>#REF!</v>
      </c>
      <c r="E42" s="41"/>
      <c r="F42" s="38" t="s">
        <v>242</v>
      </c>
      <c r="G42" s="38" t="s">
        <v>350</v>
      </c>
      <c r="H42" s="39"/>
      <c r="I42" s="40" t="str">
        <f>Input!C59</f>
        <v>M</v>
      </c>
    </row>
    <row r="43" spans="1:9" ht="27" customHeight="1">
      <c r="A43" s="38" t="s">
        <v>228</v>
      </c>
      <c r="B43" s="38" t="s">
        <v>350</v>
      </c>
      <c r="C43" s="39"/>
      <c r="D43" s="40" t="e">
        <f>Input!C45</f>
        <v>#REF!</v>
      </c>
      <c r="E43" s="41"/>
      <c r="F43" s="38" t="s">
        <v>243</v>
      </c>
      <c r="G43" s="38" t="s">
        <v>350</v>
      </c>
      <c r="H43" s="39"/>
      <c r="I43" s="40" t="str">
        <f>Input!C60</f>
        <v>M</v>
      </c>
    </row>
    <row r="44" spans="1:9" ht="27" customHeight="1">
      <c r="A44" s="38" t="s">
        <v>229</v>
      </c>
      <c r="B44" s="38" t="s">
        <v>350</v>
      </c>
      <c r="C44" s="39"/>
      <c r="D44" s="40" t="e">
        <f>Input!C46</f>
        <v>#REF!</v>
      </c>
      <c r="E44" s="41"/>
      <c r="F44" s="38" t="s">
        <v>244</v>
      </c>
      <c r="G44" s="38" t="s">
        <v>350</v>
      </c>
      <c r="H44" s="39"/>
      <c r="I44" s="40" t="str">
        <f>Input!C61</f>
        <v>M</v>
      </c>
    </row>
    <row r="45" spans="1:9" ht="27" customHeight="1">
      <c r="A45" s="38" t="s">
        <v>230</v>
      </c>
      <c r="B45" s="38" t="s">
        <v>350</v>
      </c>
      <c r="C45" s="39"/>
      <c r="D45" s="40" t="e">
        <f>Input!C47</f>
        <v>#REF!</v>
      </c>
      <c r="E45" s="41"/>
      <c r="F45" s="38" t="s">
        <v>245</v>
      </c>
      <c r="G45" s="38" t="s">
        <v>350</v>
      </c>
      <c r="H45" s="39"/>
      <c r="I45" s="40" t="str">
        <f>Input!C62</f>
        <v>M</v>
      </c>
    </row>
    <row r="49" spans="1:9" ht="27.75" customHeight="1">
      <c r="B49" s="700" t="s">
        <v>352</v>
      </c>
      <c r="C49" s="700"/>
      <c r="D49" s="710"/>
      <c r="E49" s="629"/>
      <c r="F49" s="700"/>
      <c r="G49" s="700"/>
      <c r="H49" s="700"/>
    </row>
    <row r="50" spans="1:9" ht="27.75" customHeight="1">
      <c r="B50" s="711" t="s">
        <v>347</v>
      </c>
      <c r="C50" s="712"/>
      <c r="D50" s="712"/>
      <c r="E50" s="712"/>
      <c r="F50" s="712"/>
      <c r="G50" s="712"/>
      <c r="H50" s="712"/>
    </row>
    <row r="51" spans="1:9" ht="16.5" customHeight="1">
      <c r="B51" s="31"/>
      <c r="C51" s="48"/>
      <c r="D51" s="48"/>
      <c r="E51" s="48"/>
      <c r="F51" s="48"/>
      <c r="G51" s="48"/>
      <c r="H51" s="48"/>
    </row>
    <row r="52" spans="1:9" ht="22.5" customHeight="1">
      <c r="A52" s="708">
        <f>Calculator!H4</f>
        <v>0</v>
      </c>
      <c r="B52" s="709"/>
      <c r="C52" s="48"/>
      <c r="D52" s="48"/>
      <c r="E52" s="48"/>
      <c r="F52" s="48"/>
      <c r="G52" s="48"/>
      <c r="H52" s="48"/>
    </row>
    <row r="53" spans="1:9" ht="27.75" customHeight="1">
      <c r="B53" s="30"/>
      <c r="C53" s="30"/>
      <c r="D53" s="705" t="s">
        <v>353</v>
      </c>
      <c r="E53" s="706"/>
      <c r="F53" s="706"/>
      <c r="G53" s="30"/>
      <c r="H53" s="30"/>
    </row>
    <row r="54" spans="1:9" ht="27" customHeight="1">
      <c r="A54" s="38" t="s">
        <v>246</v>
      </c>
      <c r="B54" s="38" t="s">
        <v>350</v>
      </c>
      <c r="C54" s="42"/>
      <c r="D54" s="40" t="str">
        <f>Calculator!T49</f>
        <v>M</v>
      </c>
      <c r="E54" s="41"/>
      <c r="F54" s="38" t="s">
        <v>261</v>
      </c>
      <c r="G54" s="38" t="s">
        <v>350</v>
      </c>
      <c r="H54" s="42"/>
      <c r="I54" s="40" t="str">
        <f>Calculator!T64</f>
        <v>M</v>
      </c>
    </row>
    <row r="55" spans="1:9" ht="27" customHeight="1">
      <c r="A55" s="38" t="s">
        <v>247</v>
      </c>
      <c r="B55" s="38" t="s">
        <v>350</v>
      </c>
      <c r="C55" s="42"/>
      <c r="D55" s="40" t="str">
        <f>Calculator!T50</f>
        <v>M</v>
      </c>
      <c r="E55" s="41"/>
      <c r="F55" s="38" t="s">
        <v>262</v>
      </c>
      <c r="G55" s="38" t="s">
        <v>350</v>
      </c>
      <c r="H55" s="42"/>
      <c r="I55" s="40" t="str">
        <f>Calculator!T65</f>
        <v>M</v>
      </c>
    </row>
    <row r="56" spans="1:9" ht="27" customHeight="1">
      <c r="A56" s="38" t="s">
        <v>248</v>
      </c>
      <c r="B56" s="38" t="s">
        <v>350</v>
      </c>
      <c r="C56" s="42"/>
      <c r="D56" s="40" t="str">
        <f>Calculator!T51</f>
        <v>M</v>
      </c>
      <c r="E56" s="41"/>
      <c r="F56" s="38" t="s">
        <v>263</v>
      </c>
      <c r="G56" s="38" t="s">
        <v>350</v>
      </c>
      <c r="H56" s="42"/>
      <c r="I56" s="40" t="str">
        <f>Calculator!T66</f>
        <v>M</v>
      </c>
    </row>
    <row r="57" spans="1:9" ht="27" customHeight="1">
      <c r="A57" s="38" t="s">
        <v>249</v>
      </c>
      <c r="B57" s="38" t="s">
        <v>350</v>
      </c>
      <c r="C57" s="42"/>
      <c r="D57" s="40" t="str">
        <f>Calculator!T52</f>
        <v>M</v>
      </c>
      <c r="E57" s="41"/>
      <c r="F57" s="38" t="s">
        <v>264</v>
      </c>
      <c r="G57" s="38" t="s">
        <v>350</v>
      </c>
      <c r="H57" s="42"/>
      <c r="I57" s="40" t="str">
        <f>Calculator!T67</f>
        <v>M</v>
      </c>
    </row>
    <row r="58" spans="1:9" ht="27" customHeight="1">
      <c r="A58" s="38" t="s">
        <v>250</v>
      </c>
      <c r="B58" s="38" t="s">
        <v>350</v>
      </c>
      <c r="C58" s="42"/>
      <c r="D58" s="40" t="str">
        <f>Calculator!T53</f>
        <v>M</v>
      </c>
      <c r="E58" s="41"/>
      <c r="F58" s="38" t="s">
        <v>265</v>
      </c>
      <c r="G58" s="38" t="s">
        <v>350</v>
      </c>
      <c r="H58" s="42"/>
      <c r="I58" s="40" t="str">
        <f>Calculator!T68</f>
        <v>M</v>
      </c>
    </row>
    <row r="59" spans="1:9" ht="27" customHeight="1">
      <c r="A59" s="38" t="s">
        <v>251</v>
      </c>
      <c r="B59" s="38" t="s">
        <v>350</v>
      </c>
      <c r="C59" s="42"/>
      <c r="D59" s="40" t="str">
        <f>Calculator!T54</f>
        <v>M</v>
      </c>
      <c r="E59" s="41"/>
      <c r="F59" s="38" t="s">
        <v>266</v>
      </c>
      <c r="G59" s="38" t="s">
        <v>350</v>
      </c>
      <c r="H59" s="42"/>
      <c r="I59" s="40" t="str">
        <f>Calculator!T69</f>
        <v>M</v>
      </c>
    </row>
    <row r="60" spans="1:9" ht="27" customHeight="1">
      <c r="A60" s="38" t="s">
        <v>252</v>
      </c>
      <c r="B60" s="38" t="s">
        <v>350</v>
      </c>
      <c r="C60" s="42"/>
      <c r="D60" s="40" t="str">
        <f>Calculator!T55</f>
        <v>M</v>
      </c>
      <c r="E60" s="41"/>
      <c r="F60" s="38" t="s">
        <v>267</v>
      </c>
      <c r="G60" s="38" t="s">
        <v>350</v>
      </c>
      <c r="H60" s="42"/>
      <c r="I60" s="40" t="str">
        <f>Calculator!T70</f>
        <v>M</v>
      </c>
    </row>
    <row r="61" spans="1:9" ht="27" customHeight="1">
      <c r="A61" s="38" t="s">
        <v>253</v>
      </c>
      <c r="B61" s="38" t="s">
        <v>350</v>
      </c>
      <c r="C61" s="42"/>
      <c r="D61" s="40" t="str">
        <f>Calculator!T56</f>
        <v>M</v>
      </c>
      <c r="E61" s="41"/>
      <c r="F61" s="38" t="s">
        <v>268</v>
      </c>
      <c r="G61" s="38" t="s">
        <v>350</v>
      </c>
      <c r="H61" s="42"/>
      <c r="I61" s="40" t="str">
        <f>Calculator!T71</f>
        <v>M</v>
      </c>
    </row>
    <row r="62" spans="1:9" ht="27" customHeight="1">
      <c r="A62" s="38" t="s">
        <v>254</v>
      </c>
      <c r="B62" s="38" t="s">
        <v>350</v>
      </c>
      <c r="C62" s="42"/>
      <c r="D62" s="40" t="str">
        <f>Calculator!T57</f>
        <v>M</v>
      </c>
      <c r="E62" s="41"/>
      <c r="F62" s="38" t="s">
        <v>269</v>
      </c>
      <c r="G62" s="38" t="s">
        <v>350</v>
      </c>
      <c r="H62" s="42"/>
      <c r="I62" s="40" t="str">
        <f>Calculator!T72</f>
        <v>M</v>
      </c>
    </row>
    <row r="63" spans="1:9" ht="27" customHeight="1">
      <c r="A63" s="38" t="s">
        <v>255</v>
      </c>
      <c r="B63" s="38" t="s">
        <v>350</v>
      </c>
      <c r="C63" s="42"/>
      <c r="D63" s="40" t="str">
        <f>Calculator!T58</f>
        <v>M</v>
      </c>
      <c r="E63" s="41"/>
      <c r="F63" s="38" t="s">
        <v>270</v>
      </c>
      <c r="G63" s="38" t="s">
        <v>350</v>
      </c>
      <c r="H63" s="42"/>
      <c r="I63" s="40" t="str">
        <f>Calculator!T73</f>
        <v>M</v>
      </c>
    </row>
    <row r="64" spans="1:9" ht="27" customHeight="1">
      <c r="A64" s="38" t="s">
        <v>256</v>
      </c>
      <c r="B64" s="38" t="s">
        <v>350</v>
      </c>
      <c r="C64" s="42"/>
      <c r="D64" s="40" t="str">
        <f>Calculator!T59</f>
        <v>M</v>
      </c>
      <c r="E64" s="41"/>
      <c r="F64" s="38" t="s">
        <v>271</v>
      </c>
      <c r="G64" s="38" t="s">
        <v>350</v>
      </c>
      <c r="H64" s="42"/>
      <c r="I64" s="40" t="str">
        <f>Calculator!T74</f>
        <v>M</v>
      </c>
    </row>
    <row r="65" spans="1:9" ht="27" customHeight="1">
      <c r="A65" s="38" t="s">
        <v>257</v>
      </c>
      <c r="B65" s="38" t="s">
        <v>350</v>
      </c>
      <c r="C65" s="42"/>
      <c r="D65" s="40" t="str">
        <f>Calculator!T60</f>
        <v>M</v>
      </c>
      <c r="E65" s="41"/>
      <c r="F65" s="38" t="s">
        <v>272</v>
      </c>
      <c r="G65" s="38" t="s">
        <v>350</v>
      </c>
      <c r="H65" s="42"/>
      <c r="I65" s="40" t="str">
        <f>Calculator!T75</f>
        <v>M</v>
      </c>
    </row>
    <row r="66" spans="1:9" ht="27" customHeight="1">
      <c r="A66" s="38" t="s">
        <v>258</v>
      </c>
      <c r="B66" s="38" t="s">
        <v>350</v>
      </c>
      <c r="C66" s="42"/>
      <c r="D66" s="40" t="str">
        <f>Calculator!T61</f>
        <v>M</v>
      </c>
      <c r="E66" s="41"/>
      <c r="F66" s="38" t="s">
        <v>273</v>
      </c>
      <c r="G66" s="38" t="s">
        <v>350</v>
      </c>
      <c r="H66" s="42"/>
      <c r="I66" s="40" t="str">
        <f>Calculator!T76</f>
        <v>M</v>
      </c>
    </row>
    <row r="67" spans="1:9" ht="27" customHeight="1">
      <c r="A67" s="38" t="s">
        <v>259</v>
      </c>
      <c r="B67" s="38" t="s">
        <v>350</v>
      </c>
      <c r="C67" s="42"/>
      <c r="D67" s="40" t="str">
        <f>Calculator!T62</f>
        <v>M</v>
      </c>
      <c r="E67" s="41"/>
      <c r="F67" s="38" t="s">
        <v>274</v>
      </c>
      <c r="G67" s="38" t="s">
        <v>350</v>
      </c>
      <c r="H67" s="42"/>
      <c r="I67" s="40" t="str">
        <f>Calculator!T77</f>
        <v>M</v>
      </c>
    </row>
    <row r="68" spans="1:9" ht="27" customHeight="1">
      <c r="A68" s="38" t="s">
        <v>260</v>
      </c>
      <c r="B68" s="38" t="s">
        <v>350</v>
      </c>
      <c r="C68" s="42"/>
      <c r="D68" s="40" t="str">
        <f>Calculator!T63</f>
        <v>M</v>
      </c>
      <c r="E68" s="41"/>
      <c r="F68" s="38" t="s">
        <v>354</v>
      </c>
      <c r="G68" s="38" t="s">
        <v>350</v>
      </c>
      <c r="H68" s="42"/>
      <c r="I68" s="40" t="str">
        <f>Calculator!T78</f>
        <v>M</v>
      </c>
    </row>
    <row r="69" spans="1:9" ht="27.75" customHeight="1">
      <c r="A69" s="29"/>
      <c r="B69" s="29"/>
      <c r="D69" s="28"/>
      <c r="F69" s="29"/>
      <c r="G69" s="29"/>
      <c r="I69" s="28"/>
    </row>
    <row r="70" spans="1:9" ht="27.75" customHeight="1">
      <c r="A70" s="30"/>
    </row>
    <row r="71" spans="1:9" ht="27.75" customHeight="1">
      <c r="A71" s="30"/>
    </row>
    <row r="72" spans="1:9" ht="27.75" customHeight="1">
      <c r="A72" s="30"/>
    </row>
    <row r="73" spans="1:9" ht="27.75" customHeight="1">
      <c r="A73" s="30"/>
    </row>
    <row r="74" spans="1:9" ht="27.75" customHeight="1">
      <c r="A74" s="30"/>
    </row>
    <row r="75" spans="1:9" ht="27.75" customHeight="1">
      <c r="A75" s="30"/>
    </row>
    <row r="76" spans="1:9" ht="27.75" customHeight="1">
      <c r="A76" s="30"/>
    </row>
    <row r="77" spans="1:9" ht="27.75" customHeight="1">
      <c r="A77" s="30"/>
    </row>
    <row r="78" spans="1:9" ht="27.75" customHeight="1">
      <c r="A78" s="30"/>
    </row>
    <row r="79" spans="1:9" ht="27.75" customHeight="1">
      <c r="A79" s="30"/>
    </row>
    <row r="80" spans="1:9" ht="27.75" customHeight="1">
      <c r="A80" s="30"/>
    </row>
    <row r="81" spans="1:1" ht="27.75" customHeight="1">
      <c r="A81" s="30"/>
    </row>
    <row r="82" spans="1:1" ht="27.75" customHeight="1">
      <c r="A82" s="30"/>
    </row>
    <row r="83" spans="1:1" ht="27.75" customHeight="1">
      <c r="A83" s="30"/>
    </row>
    <row r="84" spans="1:1" ht="27.75" customHeight="1">
      <c r="A84" s="30"/>
    </row>
    <row r="85" spans="1:1" ht="27.75" customHeight="1">
      <c r="A85" s="30"/>
    </row>
    <row r="86" spans="1:1" ht="27.75" customHeight="1">
      <c r="A86" s="30"/>
    </row>
  </sheetData>
  <sheetProtection password="C7DC" sheet="1" objects="1" scenarios="1"/>
  <mergeCells count="12">
    <mergeCell ref="B2:H2"/>
    <mergeCell ref="B1:H1"/>
    <mergeCell ref="D9:F9"/>
    <mergeCell ref="B25:H25"/>
    <mergeCell ref="A8:B8"/>
    <mergeCell ref="D53:F53"/>
    <mergeCell ref="B26:H26"/>
    <mergeCell ref="D30:F30"/>
    <mergeCell ref="A52:B52"/>
    <mergeCell ref="A29:B29"/>
    <mergeCell ref="B49:H49"/>
    <mergeCell ref="B50:H50"/>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rowBreaks count="2" manualBreakCount="2">
    <brk id="24" max="16383" man="1"/>
    <brk id="4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77"/>
  <sheetViews>
    <sheetView topLeftCell="A4" zoomScale="75" workbookViewId="0">
      <selection activeCell="A7" sqref="A7:B7"/>
    </sheetView>
  </sheetViews>
  <sheetFormatPr defaultColWidth="8.85546875" defaultRowHeight="27.75" customHeight="1"/>
  <cols>
    <col min="1" max="1" width="9.85546875" style="26" customWidth="1"/>
    <col min="2" max="2" width="17.28515625" style="26" bestFit="1" customWidth="1"/>
    <col min="3" max="3" width="2.28515625" style="26" customWidth="1"/>
    <col min="4" max="4" width="8.7109375" style="27" customWidth="1"/>
    <col min="5" max="5" width="4.42578125" customWidth="1"/>
    <col min="6" max="6" width="8.85546875" style="26" bestFit="1" customWidth="1"/>
    <col min="7" max="7" width="17.28515625" style="26" bestFit="1" customWidth="1"/>
    <col min="8" max="8" width="2.28515625" style="26" customWidth="1"/>
    <col min="9" max="9" width="7.140625" style="26" customWidth="1"/>
  </cols>
  <sheetData>
    <row r="1" spans="1:9" ht="27.75" customHeight="1">
      <c r="A1" s="37"/>
      <c r="B1" s="37"/>
      <c r="F1" s="37"/>
      <c r="G1" s="37"/>
    </row>
    <row r="2" spans="1:9" ht="27.75" customHeight="1">
      <c r="A2" s="29"/>
      <c r="B2" s="707" t="s">
        <v>355</v>
      </c>
      <c r="C2" s="732"/>
      <c r="D2" s="732"/>
      <c r="E2" s="732"/>
      <c r="F2" s="732"/>
      <c r="G2" s="732"/>
      <c r="H2" s="732"/>
      <c r="I2" s="28"/>
    </row>
    <row r="3" spans="1:9" ht="27.75" customHeight="1">
      <c r="B3" s="602" t="s">
        <v>356</v>
      </c>
      <c r="C3" s="602"/>
      <c r="D3" s="714"/>
      <c r="E3" s="732"/>
      <c r="F3" s="602"/>
      <c r="G3" s="602"/>
    </row>
    <row r="7" spans="1:9" ht="27.75" customHeight="1">
      <c r="A7" s="708">
        <f>Calculator!H4</f>
        <v>0</v>
      </c>
      <c r="B7" s="709"/>
    </row>
    <row r="8" spans="1:9" ht="27.75" customHeight="1">
      <c r="B8" s="32"/>
    </row>
    <row r="9" spans="1:9" ht="27.75" customHeight="1">
      <c r="A9" s="42" t="s">
        <v>357</v>
      </c>
      <c r="B9" s="38" t="s">
        <v>350</v>
      </c>
      <c r="C9" s="42"/>
      <c r="D9" s="39" t="e">
        <f>Calculator!#REF!</f>
        <v>#REF!</v>
      </c>
      <c r="E9" s="41"/>
      <c r="F9" s="42" t="s">
        <v>358</v>
      </c>
      <c r="G9" s="38" t="s">
        <v>350</v>
      </c>
      <c r="H9" s="42"/>
      <c r="I9" s="39" t="e">
        <f>Calculator!#REF!</f>
        <v>#REF!</v>
      </c>
    </row>
    <row r="10" spans="1:9" ht="27.75" customHeight="1">
      <c r="A10" s="42" t="s">
        <v>359</v>
      </c>
      <c r="B10" s="38" t="s">
        <v>350</v>
      </c>
      <c r="C10" s="42"/>
      <c r="D10" s="39" t="e">
        <f>Calculator!#REF!</f>
        <v>#REF!</v>
      </c>
      <c r="E10" s="41"/>
      <c r="F10" s="42" t="s">
        <v>360</v>
      </c>
      <c r="G10" s="38" t="s">
        <v>350</v>
      </c>
      <c r="H10" s="42"/>
      <c r="I10" s="39" t="e">
        <f>Calculator!#REF!</f>
        <v>#REF!</v>
      </c>
    </row>
    <row r="11" spans="1:9" ht="27.75" customHeight="1">
      <c r="A11" s="42" t="s">
        <v>361</v>
      </c>
      <c r="B11" s="38" t="s">
        <v>350</v>
      </c>
      <c r="C11" s="42"/>
      <c r="D11" s="39" t="e">
        <f>Calculator!#REF!</f>
        <v>#REF!</v>
      </c>
      <c r="E11" s="41"/>
      <c r="F11" s="42" t="s">
        <v>362</v>
      </c>
      <c r="G11" s="38" t="s">
        <v>350</v>
      </c>
      <c r="H11" s="42"/>
      <c r="I11" s="39" t="e">
        <f>Calculator!#REF!</f>
        <v>#REF!</v>
      </c>
    </row>
    <row r="12" spans="1:9" ht="27.75" customHeight="1">
      <c r="A12" s="42" t="s">
        <v>363</v>
      </c>
      <c r="B12" s="38" t="s">
        <v>350</v>
      </c>
      <c r="C12" s="42"/>
      <c r="D12" s="39" t="e">
        <f>Calculator!#REF!</f>
        <v>#REF!</v>
      </c>
      <c r="E12" s="41"/>
      <c r="F12" s="42" t="s">
        <v>364</v>
      </c>
      <c r="G12" s="38" t="s">
        <v>350</v>
      </c>
      <c r="H12" s="42"/>
      <c r="I12" s="39" t="e">
        <f>Calculator!#REF!</f>
        <v>#REF!</v>
      </c>
    </row>
    <row r="13" spans="1:9" ht="27.75" customHeight="1">
      <c r="A13" s="42" t="s">
        <v>365</v>
      </c>
      <c r="B13" s="38" t="s">
        <v>350</v>
      </c>
      <c r="C13" s="42"/>
      <c r="D13" s="39" t="e">
        <f>Calculator!#REF!</f>
        <v>#REF!</v>
      </c>
      <c r="E13" s="41"/>
      <c r="F13" s="42" t="s">
        <v>366</v>
      </c>
      <c r="G13" s="38" t="s">
        <v>350</v>
      </c>
      <c r="H13" s="42"/>
      <c r="I13" s="39" t="e">
        <f>Calculator!#REF!</f>
        <v>#REF!</v>
      </c>
    </row>
    <row r="14" spans="1:9" ht="27.75" customHeight="1">
      <c r="A14" s="42" t="s">
        <v>367</v>
      </c>
      <c r="B14" s="38" t="s">
        <v>350</v>
      </c>
      <c r="C14" s="42"/>
      <c r="D14" s="39" t="e">
        <f>Calculator!#REF!</f>
        <v>#REF!</v>
      </c>
      <c r="E14" s="41"/>
      <c r="F14" s="42" t="s">
        <v>368</v>
      </c>
      <c r="G14" s="38" t="s">
        <v>350</v>
      </c>
      <c r="H14" s="42"/>
      <c r="I14" s="39" t="e">
        <f>Calculator!#REF!</f>
        <v>#REF!</v>
      </c>
    </row>
    <row r="15" spans="1:9" ht="27.75" customHeight="1">
      <c r="A15" s="42" t="s">
        <v>369</v>
      </c>
      <c r="B15" s="38" t="s">
        <v>350</v>
      </c>
      <c r="C15" s="42"/>
      <c r="D15" s="39" t="e">
        <f>Calculator!#REF!</f>
        <v>#REF!</v>
      </c>
      <c r="E15" s="41"/>
      <c r="F15" s="42" t="s">
        <v>370</v>
      </c>
      <c r="G15" s="38" t="s">
        <v>350</v>
      </c>
      <c r="H15" s="42"/>
      <c r="I15" s="39" t="e">
        <f>Calculator!#REF!</f>
        <v>#REF!</v>
      </c>
    </row>
    <row r="16" spans="1:9" ht="27.75" customHeight="1">
      <c r="A16" s="42" t="s">
        <v>371</v>
      </c>
      <c r="B16" s="38" t="s">
        <v>350</v>
      </c>
      <c r="C16" s="42"/>
      <c r="D16" s="39" t="e">
        <f>Calculator!#REF!</f>
        <v>#REF!</v>
      </c>
      <c r="E16" s="41"/>
      <c r="F16" s="42" t="s">
        <v>372</v>
      </c>
      <c r="G16" s="38" t="s">
        <v>350</v>
      </c>
      <c r="H16" s="42"/>
      <c r="I16" s="39" t="e">
        <f>Calculator!#REF!</f>
        <v>#REF!</v>
      </c>
    </row>
    <row r="17" spans="1:9" ht="27.75" customHeight="1">
      <c r="A17" s="42" t="s">
        <v>373</v>
      </c>
      <c r="B17" s="38" t="s">
        <v>350</v>
      </c>
      <c r="C17" s="42"/>
      <c r="D17" s="39" t="e">
        <f>Calculator!#REF!</f>
        <v>#REF!</v>
      </c>
      <c r="E17" s="41"/>
      <c r="F17" s="42" t="s">
        <v>374</v>
      </c>
      <c r="G17" s="38" t="s">
        <v>350</v>
      </c>
      <c r="H17" s="42"/>
      <c r="I17" s="39" t="e">
        <f>Calculator!#REF!</f>
        <v>#REF!</v>
      </c>
    </row>
    <row r="18" spans="1:9" ht="27.75" customHeight="1">
      <c r="A18" s="42" t="s">
        <v>375</v>
      </c>
      <c r="B18" s="38" t="s">
        <v>350</v>
      </c>
      <c r="C18" s="42"/>
      <c r="D18" s="39" t="e">
        <f>Calculator!#REF!</f>
        <v>#REF!</v>
      </c>
      <c r="E18" s="41"/>
      <c r="F18" s="42" t="s">
        <v>376</v>
      </c>
      <c r="G18" s="38" t="s">
        <v>350</v>
      </c>
      <c r="H18" s="42"/>
      <c r="I18" s="39" t="e">
        <f>Calculator!#REF!</f>
        <v>#REF!</v>
      </c>
    </row>
    <row r="19" spans="1:9" ht="27.75" customHeight="1">
      <c r="A19" s="42" t="s">
        <v>377</v>
      </c>
      <c r="B19" s="38" t="s">
        <v>350</v>
      </c>
      <c r="C19" s="42"/>
      <c r="D19" s="39" t="e">
        <f>Calculator!#REF!</f>
        <v>#REF!</v>
      </c>
      <c r="E19" s="41"/>
      <c r="F19" s="42" t="s">
        <v>378</v>
      </c>
      <c r="G19" s="38" t="s">
        <v>350</v>
      </c>
      <c r="H19" s="42"/>
      <c r="I19" s="39" t="e">
        <f>Calculator!#REF!</f>
        <v>#REF!</v>
      </c>
    </row>
    <row r="20" spans="1:9" ht="27.75" customHeight="1">
      <c r="A20" s="42" t="s">
        <v>379</v>
      </c>
      <c r="B20" s="38" t="s">
        <v>350</v>
      </c>
      <c r="C20" s="42"/>
      <c r="D20" s="39" t="e">
        <f>Calculator!#REF!</f>
        <v>#REF!</v>
      </c>
      <c r="E20" s="41"/>
      <c r="F20" s="42" t="s">
        <v>380</v>
      </c>
      <c r="G20" s="38" t="s">
        <v>350</v>
      </c>
      <c r="H20" s="42"/>
      <c r="I20" s="39" t="e">
        <f>Calculator!#REF!</f>
        <v>#REF!</v>
      </c>
    </row>
    <row r="21" spans="1:9" ht="27.75" customHeight="1">
      <c r="A21" s="42" t="s">
        <v>381</v>
      </c>
      <c r="B21" s="38" t="s">
        <v>350</v>
      </c>
      <c r="C21" s="42"/>
      <c r="D21" s="39" t="e">
        <f>Calculator!#REF!</f>
        <v>#REF!</v>
      </c>
      <c r="E21" s="41"/>
      <c r="F21" s="42" t="s">
        <v>382</v>
      </c>
      <c r="G21" s="38" t="s">
        <v>350</v>
      </c>
      <c r="H21" s="42"/>
      <c r="I21" s="39" t="e">
        <f>Calculator!#REF!</f>
        <v>#REF!</v>
      </c>
    </row>
    <row r="22" spans="1:9" ht="27.75" customHeight="1">
      <c r="A22" s="42" t="s">
        <v>383</v>
      </c>
      <c r="B22" s="38" t="s">
        <v>350</v>
      </c>
      <c r="C22" s="42"/>
      <c r="D22" s="39" t="e">
        <f>Calculator!#REF!</f>
        <v>#REF!</v>
      </c>
      <c r="E22" s="41"/>
      <c r="F22" s="42" t="s">
        <v>384</v>
      </c>
      <c r="G22" s="38" t="s">
        <v>350</v>
      </c>
      <c r="H22" s="42"/>
      <c r="I22" s="39" t="e">
        <f>Calculator!#REF!</f>
        <v>#REF!</v>
      </c>
    </row>
    <row r="42" spans="1:8" ht="27.75" customHeight="1">
      <c r="B42" s="707"/>
      <c r="C42" s="732"/>
      <c r="D42" s="732"/>
      <c r="E42" s="732"/>
      <c r="F42" s="732"/>
      <c r="G42" s="732"/>
      <c r="H42" s="732"/>
    </row>
    <row r="43" spans="1:8" ht="27.75" customHeight="1">
      <c r="B43" s="602"/>
      <c r="C43" s="602"/>
      <c r="D43" s="714"/>
      <c r="E43" s="732"/>
      <c r="F43" s="602"/>
      <c r="G43" s="602"/>
    </row>
    <row r="44" spans="1:8" ht="27.75" customHeight="1">
      <c r="A44" s="602"/>
      <c r="B44" s="602"/>
      <c r="C44" s="602"/>
    </row>
    <row r="45" spans="1:8" ht="27.75" customHeight="1">
      <c r="A45" s="31"/>
      <c r="B45" s="29"/>
    </row>
    <row r="46" spans="1:8" ht="27.75" customHeight="1">
      <c r="A46" s="31"/>
      <c r="B46" s="29"/>
    </row>
    <row r="47" spans="1:8" ht="27.75" customHeight="1">
      <c r="A47" s="31"/>
      <c r="B47" s="29"/>
    </row>
    <row r="48" spans="1:8" ht="27.75" customHeight="1">
      <c r="A48" s="31"/>
      <c r="B48" s="29"/>
    </row>
    <row r="49" spans="1:2" ht="27.75" customHeight="1">
      <c r="A49" s="31"/>
      <c r="B49" s="29"/>
    </row>
    <row r="50" spans="1:2" ht="27.75" customHeight="1">
      <c r="A50" s="31"/>
      <c r="B50" s="29"/>
    </row>
    <row r="51" spans="1:2" ht="27.75" customHeight="1">
      <c r="A51" s="31"/>
      <c r="B51" s="29"/>
    </row>
    <row r="52" spans="1:2" ht="27.75" customHeight="1">
      <c r="A52" s="30"/>
    </row>
    <row r="53" spans="1:2" ht="27.75" customHeight="1">
      <c r="A53" s="30"/>
    </row>
    <row r="54" spans="1:2" ht="27.75" customHeight="1">
      <c r="A54" s="30"/>
    </row>
    <row r="55" spans="1:2" ht="27.75" customHeight="1">
      <c r="A55" s="30"/>
    </row>
    <row r="56" spans="1:2" ht="27.75" customHeight="1">
      <c r="A56" s="30"/>
    </row>
    <row r="57" spans="1:2" ht="27.75" customHeight="1">
      <c r="A57" s="30"/>
    </row>
    <row r="58" spans="1:2" ht="27.75" customHeight="1">
      <c r="A58" s="30"/>
    </row>
    <row r="59" spans="1:2" ht="27.75" customHeight="1">
      <c r="A59" s="30"/>
    </row>
    <row r="60" spans="1:2" ht="27.75" customHeight="1">
      <c r="A60" s="30"/>
    </row>
    <row r="61" spans="1:2" ht="27.75" customHeight="1">
      <c r="A61" s="30"/>
    </row>
    <row r="62" spans="1:2" ht="27.75" customHeight="1">
      <c r="A62" s="30"/>
    </row>
    <row r="63" spans="1:2" ht="27.75" customHeight="1">
      <c r="A63" s="30"/>
    </row>
    <row r="64" spans="1:2" ht="27.75" customHeight="1">
      <c r="A64" s="30"/>
    </row>
    <row r="65" spans="1:1" ht="27.75" customHeight="1">
      <c r="A65" s="30"/>
    </row>
    <row r="66" spans="1:1" ht="27.75" customHeight="1">
      <c r="A66" s="30"/>
    </row>
    <row r="67" spans="1:1" ht="27.75" customHeight="1">
      <c r="A67" s="30"/>
    </row>
    <row r="68" spans="1:1" ht="27.75" customHeight="1">
      <c r="A68" s="30"/>
    </row>
    <row r="69" spans="1:1" ht="27.75" customHeight="1">
      <c r="A69" s="30"/>
    </row>
    <row r="70" spans="1:1" ht="27.75" customHeight="1">
      <c r="A70" s="30"/>
    </row>
    <row r="71" spans="1:1" ht="27.75" customHeight="1">
      <c r="A71" s="30"/>
    </row>
    <row r="72" spans="1:1" ht="27.75" customHeight="1">
      <c r="A72" s="30"/>
    </row>
    <row r="73" spans="1:1" ht="27.75" customHeight="1">
      <c r="A73" s="30"/>
    </row>
    <row r="74" spans="1:1" ht="27.75" customHeight="1">
      <c r="A74" s="30"/>
    </row>
    <row r="75" spans="1:1" ht="27.75" customHeight="1">
      <c r="A75" s="30"/>
    </row>
    <row r="76" spans="1:1" ht="27.75" customHeight="1">
      <c r="A76" s="30"/>
    </row>
    <row r="77" spans="1:1" ht="27.75" customHeight="1">
      <c r="A77" s="30"/>
    </row>
  </sheetData>
  <sheetProtection password="C7DC" sheet="1" objects="1" scenarios="1" selectLockedCells="1"/>
  <mergeCells count="6">
    <mergeCell ref="B43:G43"/>
    <mergeCell ref="A44:C44"/>
    <mergeCell ref="B2:H2"/>
    <mergeCell ref="B3:G3"/>
    <mergeCell ref="B42:H42"/>
    <mergeCell ref="A7:B7"/>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P24"/>
  <sheetViews>
    <sheetView workbookViewId="0">
      <pane xSplit="1" ySplit="1" topLeftCell="AI2" activePane="bottomRight" state="frozen"/>
      <selection pane="bottomRight" activeCell="AO21" sqref="AO21"/>
      <selection pane="bottomLeft" activeCell="A2" sqref="A2"/>
      <selection pane="topRight" activeCell="B1" sqref="B1"/>
    </sheetView>
  </sheetViews>
  <sheetFormatPr defaultColWidth="8.85546875" defaultRowHeight="12.75"/>
  <cols>
    <col min="1" max="1" width="15.140625" customWidth="1"/>
    <col min="2" max="2" width="12.42578125" customWidth="1"/>
    <col min="3" max="14" width="8.85546875" customWidth="1"/>
    <col min="15" max="15" width="21.140625" customWidth="1"/>
    <col min="16" max="16" width="9.42578125" bestFit="1" customWidth="1"/>
    <col min="17" max="17" width="7.7109375" customWidth="1"/>
    <col min="18" max="18" width="8.42578125" customWidth="1"/>
    <col min="19" max="19" width="6.42578125" customWidth="1"/>
    <col min="20" max="20" width="8.85546875" customWidth="1"/>
    <col min="21" max="21" width="7.42578125" bestFit="1" customWidth="1"/>
    <col min="22" max="22" width="12" bestFit="1" customWidth="1"/>
    <col min="23" max="23" width="16.28515625" customWidth="1"/>
    <col min="24" max="24" width="17.140625" customWidth="1"/>
    <col min="25" max="25" width="23" customWidth="1"/>
    <col min="26" max="26" width="8.85546875" customWidth="1"/>
    <col min="27" max="27" width="7.42578125" bestFit="1" customWidth="1"/>
    <col min="28" max="28" width="12" bestFit="1" customWidth="1"/>
    <col min="29" max="29" width="7.140625" bestFit="1" customWidth="1"/>
    <col min="30" max="32" width="8.85546875" customWidth="1"/>
    <col min="33" max="33" width="7.42578125" bestFit="1" customWidth="1"/>
    <col min="34" max="34" width="12" bestFit="1" customWidth="1"/>
    <col min="35" max="35" width="7.140625" bestFit="1" customWidth="1"/>
    <col min="36" max="39" width="8.85546875" customWidth="1"/>
    <col min="40" max="40" width="12.28515625" customWidth="1"/>
  </cols>
  <sheetData>
    <row r="1" spans="1:42">
      <c r="B1">
        <v>0</v>
      </c>
      <c r="C1">
        <v>1</v>
      </c>
      <c r="D1">
        <v>2</v>
      </c>
      <c r="E1">
        <v>3</v>
      </c>
      <c r="F1">
        <v>4</v>
      </c>
      <c r="G1">
        <v>5</v>
      </c>
      <c r="H1">
        <v>6</v>
      </c>
      <c r="I1">
        <v>7</v>
      </c>
      <c r="J1">
        <v>8</v>
      </c>
      <c r="K1">
        <v>9</v>
      </c>
      <c r="L1">
        <v>10</v>
      </c>
      <c r="M1">
        <v>11</v>
      </c>
      <c r="N1">
        <v>12</v>
      </c>
      <c r="O1">
        <v>13</v>
      </c>
      <c r="P1">
        <v>14</v>
      </c>
      <c r="Q1">
        <v>15</v>
      </c>
      <c r="R1">
        <v>16</v>
      </c>
      <c r="S1">
        <v>17</v>
      </c>
    </row>
    <row r="2" spans="1:42">
      <c r="A2" t="s">
        <v>385</v>
      </c>
      <c r="B2" s="5">
        <f>'Timeline Tracking'!P13</f>
        <v>0</v>
      </c>
      <c r="C2" t="e">
        <f>'Timeline Tracking'!U9</f>
        <v>#REF!</v>
      </c>
      <c r="D2" t="e">
        <f>'Timeline Tracking'!U18</f>
        <v>#REF!</v>
      </c>
      <c r="E2" t="e">
        <f>'Timeline Tracking'!W9</f>
        <v>#REF!</v>
      </c>
      <c r="F2" t="e">
        <f>'Timeline Tracking'!W18</f>
        <v>#REF!</v>
      </c>
      <c r="G2" t="e">
        <f>'Timeline Tracking'!AA9</f>
        <v>#REF!</v>
      </c>
      <c r="H2" t="e">
        <f>'Timeline Tracking'!AA18</f>
        <v>#REF!</v>
      </c>
      <c r="I2" t="e">
        <f>'Timeline Tracking'!AC9</f>
        <v>#REF!</v>
      </c>
      <c r="J2" t="e">
        <f>'Timeline Tracking'!AC18</f>
        <v>#REF!</v>
      </c>
      <c r="K2" t="e">
        <f>'Timeline Tracking'!AG9</f>
        <v>#REF!</v>
      </c>
      <c r="L2" t="e">
        <f>'Timeline Tracking'!AG18</f>
        <v>#REF!</v>
      </c>
      <c r="M2">
        <f>'Timeline Tracking'!AI9</f>
        <v>0</v>
      </c>
      <c r="N2">
        <f>'Timeline Tracking'!AI18</f>
        <v>0</v>
      </c>
      <c r="O2">
        <f>AM9</f>
        <v>0</v>
      </c>
      <c r="P2" t="e">
        <f>AM18</f>
        <v>#REF!</v>
      </c>
      <c r="Q2">
        <f>AO9</f>
        <v>0</v>
      </c>
      <c r="R2">
        <f>AO18</f>
        <v>0</v>
      </c>
      <c r="S2">
        <f>'SD WK 17'!G15</f>
        <v>0</v>
      </c>
    </row>
    <row r="3" spans="1:42">
      <c r="A3" t="s">
        <v>386</v>
      </c>
      <c r="B3" s="5" t="e">
        <f>P14</f>
        <v>#DIV/0!</v>
      </c>
      <c r="C3" s="5" t="e">
        <f>IF(C4=0,0,'Timeline Tracking'!U10)</f>
        <v>#REF!</v>
      </c>
      <c r="D3" s="5" t="e">
        <f>IF(D4=0,0,'Timeline Tracking'!U19)</f>
        <v>#REF!</v>
      </c>
      <c r="E3" s="5" t="e">
        <f>IF(E4=0,0,'Timeline Tracking'!W10)</f>
        <v>#REF!</v>
      </c>
      <c r="F3" s="5" t="e">
        <f>IF(F4=0,0,'Timeline Tracking'!W19)</f>
        <v>#REF!</v>
      </c>
      <c r="G3" s="5" t="e">
        <f>IF(G4=0,0,'Timeline Tracking'!AA10)</f>
        <v>#REF!</v>
      </c>
      <c r="H3" s="5" t="e">
        <f>IF(H4=0,0,'Timeline Tracking'!AA19)</f>
        <v>#REF!</v>
      </c>
      <c r="I3" s="5" t="e">
        <f>IF(I4=0,0,'Timeline Tracking'!AC10)</f>
        <v>#REF!</v>
      </c>
      <c r="J3" t="e">
        <f>IF(J4=0,0,'Timeline Tracking'!AC19)</f>
        <v>#REF!</v>
      </c>
      <c r="K3" t="e">
        <f>IF(K4=0,0,'Timeline Tracking'!AG10)</f>
        <v>#REF!</v>
      </c>
      <c r="L3" t="e">
        <f>IF(L4=0,0,'Timeline Tracking'!AG19)</f>
        <v>#REF!</v>
      </c>
      <c r="M3">
        <f>IF(M4=0,0,'Timeline Tracking'!AI10)</f>
        <v>0</v>
      </c>
      <c r="N3">
        <f>IF(N4=0,0,'Timeline Tracking'!AI19)</f>
        <v>0</v>
      </c>
      <c r="O3">
        <f>AM10</f>
        <v>0</v>
      </c>
      <c r="P3" t="e">
        <f>AM19</f>
        <v>#REF!</v>
      </c>
      <c r="Q3">
        <f>AO10</f>
        <v>0</v>
      </c>
      <c r="R3">
        <f>AO19</f>
        <v>0</v>
      </c>
      <c r="S3" t="e">
        <f>'SD WK 17'!G16/'SD WK 17'!G15</f>
        <v>#DIV/0!</v>
      </c>
    </row>
    <row r="4" spans="1:42">
      <c r="A4" t="s">
        <v>387</v>
      </c>
      <c r="B4" s="5">
        <f>P10/P12</f>
        <v>0</v>
      </c>
      <c r="C4" s="5" t="e">
        <f>'Timeline Tracking'!U11</f>
        <v>#REF!</v>
      </c>
      <c r="D4" s="5" t="e">
        <f>'Timeline Tracking'!U20</f>
        <v>#REF!</v>
      </c>
      <c r="E4" s="5" t="e">
        <f>'Timeline Tracking'!W11</f>
        <v>#REF!</v>
      </c>
      <c r="F4" s="5" t="e">
        <f>'Timeline Tracking'!W20</f>
        <v>#REF!</v>
      </c>
      <c r="G4" s="5" t="e">
        <f>'Timeline Tracking'!AA11</f>
        <v>#REF!</v>
      </c>
      <c r="H4" s="5" t="e">
        <f>'Timeline Tracking'!AA20</f>
        <v>#REF!</v>
      </c>
      <c r="I4" s="5" t="e">
        <f>'Timeline Tracking'!AC11</f>
        <v>#REF!</v>
      </c>
      <c r="J4" t="e">
        <f>'Timeline Tracking'!AC20</f>
        <v>#REF!</v>
      </c>
      <c r="K4" t="e">
        <f>'Timeline Tracking'!AG11</f>
        <v>#REF!</v>
      </c>
      <c r="L4" t="e">
        <f>'Timeline Tracking'!AG20</f>
        <v>#REF!</v>
      </c>
      <c r="M4">
        <f>'Timeline Tracking'!AI11</f>
        <v>0</v>
      </c>
      <c r="N4">
        <f>'Timeline Tracking'!AI20</f>
        <v>0</v>
      </c>
      <c r="O4">
        <f>AM11</f>
        <v>0</v>
      </c>
      <c r="P4" t="e">
        <f>AM20</f>
        <v>#REF!</v>
      </c>
      <c r="Q4">
        <f>AO11</f>
        <v>0</v>
      </c>
      <c r="R4">
        <f>AO20</f>
        <v>0</v>
      </c>
      <c r="S4">
        <f>'SD WK 17'!G16</f>
        <v>0</v>
      </c>
    </row>
    <row r="7" spans="1:42" ht="18">
      <c r="B7" s="70"/>
      <c r="C7" s="715"/>
      <c r="D7" s="733"/>
      <c r="E7" s="733"/>
      <c r="F7" s="733"/>
      <c r="G7" s="733"/>
      <c r="H7" s="733"/>
      <c r="I7" s="733"/>
      <c r="J7" s="733"/>
      <c r="K7" s="733"/>
      <c r="L7" s="733"/>
    </row>
    <row r="8" spans="1:42">
      <c r="U8" t="s">
        <v>388</v>
      </c>
      <c r="W8" t="s">
        <v>389</v>
      </c>
      <c r="AA8" t="s">
        <v>390</v>
      </c>
      <c r="AC8" t="s">
        <v>391</v>
      </c>
      <c r="AG8" t="s">
        <v>392</v>
      </c>
      <c r="AI8" t="s">
        <v>393</v>
      </c>
      <c r="AM8" t="s">
        <v>394</v>
      </c>
      <c r="AO8" t="s">
        <v>395</v>
      </c>
    </row>
    <row r="9" spans="1:42">
      <c r="O9" t="s">
        <v>396</v>
      </c>
      <c r="T9">
        <f>IF('SD WK 1-4'!D9="M",0,IF('SD WK 1-4'!D9&gt;0,1,0))</f>
        <v>0</v>
      </c>
      <c r="U9" t="e">
        <f>SUM(T9:T15)</f>
        <v>#REF!</v>
      </c>
      <c r="V9" t="s">
        <v>397</v>
      </c>
      <c r="W9" t="e">
        <f>SUM(X9:X15)</f>
        <v>#REF!</v>
      </c>
      <c r="X9" t="e">
        <f>IF('SD WK 1-4'!I9="M",0,IF('SD WK 1-4'!I9&gt;0,1,0))</f>
        <v>#REF!</v>
      </c>
      <c r="Z9" t="e">
        <f>IF('SD WK 5-8'!D9="M",0,IF('SD WK 5-8'!D9&gt;0,1,0))</f>
        <v>#REF!</v>
      </c>
      <c r="AA9" t="e">
        <f>SUM(Z9:Z15)</f>
        <v>#REF!</v>
      </c>
      <c r="AB9" t="s">
        <v>397</v>
      </c>
      <c r="AC9" t="e">
        <f>SUM(AD9:AD15)</f>
        <v>#REF!</v>
      </c>
      <c r="AD9" t="e">
        <f>IF('SD WK 5-8'!I9="M",0,IF('SD WK 5-8'!I9&gt;0,1,0))</f>
        <v>#REF!</v>
      </c>
      <c r="AF9" t="e">
        <f>IF('SD WK 9-12'!D8="M",0,IF('SD WK 9-12'!D8&gt;0,1,0))</f>
        <v>#REF!</v>
      </c>
      <c r="AG9" t="e">
        <f>SUM(AF9:AF15)</f>
        <v>#REF!</v>
      </c>
      <c r="AH9" t="s">
        <v>397</v>
      </c>
      <c r="AI9">
        <f>SUM(AJ9:AJ15)</f>
        <v>0</v>
      </c>
      <c r="AJ9">
        <f>IF('SD WK 9-12'!I8="M",0,IF('SD WK 9-12'!I8&gt;0,1,0))</f>
        <v>0</v>
      </c>
      <c r="AL9">
        <f>IF('SD WK 13-16'!D8="M",0,IF('SD WK 13-16'!D8&gt;0,1,0))</f>
        <v>0</v>
      </c>
      <c r="AM9">
        <f>SUM(AL9:AL15)</f>
        <v>0</v>
      </c>
      <c r="AN9" t="s">
        <v>397</v>
      </c>
      <c r="AO9">
        <f>SUM(AP9:AP15)</f>
        <v>0</v>
      </c>
      <c r="AP9">
        <f>IF('SD WK 13-16'!I8="M",0,IF('SD WK 13-16'!I8&gt;0,1,0))</f>
        <v>0</v>
      </c>
    </row>
    <row r="10" spans="1:42">
      <c r="O10" t="s">
        <v>335</v>
      </c>
      <c r="P10" s="68">
        <f>SUM(Calculator!T9:T78)</f>
        <v>0</v>
      </c>
      <c r="T10">
        <f>IF('SD WK 1-4'!D10="M",0,IF('SD WK 1-4'!D10&gt;0,1,0))</f>
        <v>0</v>
      </c>
      <c r="U10" t="e">
        <f>IF(AND(U9=0,U11=0),0,U11/U9)</f>
        <v>#REF!</v>
      </c>
      <c r="V10" t="s">
        <v>398</v>
      </c>
      <c r="W10" t="e">
        <f>IF(AND(W9=0,W11=0),0,W11/W9)</f>
        <v>#REF!</v>
      </c>
      <c r="X10" t="e">
        <f>IF('SD WK 1-4'!I10="M",0,IF('SD WK 1-4'!I10&gt;0,1,0))</f>
        <v>#REF!</v>
      </c>
      <c r="Z10" t="e">
        <f>IF('SD WK 5-8'!D10="M",0,IF('SD WK 5-8'!D10&gt;0,1,0))</f>
        <v>#REF!</v>
      </c>
      <c r="AA10" t="e">
        <f>IF(AND(AA9=0,AA11=0),0,AA11/AA9)</f>
        <v>#REF!</v>
      </c>
      <c r="AB10" t="s">
        <v>398</v>
      </c>
      <c r="AC10" t="e">
        <f>IF(AND(AC9=0,AC11=0),0,AC11/AC9)</f>
        <v>#REF!</v>
      </c>
      <c r="AD10" t="e">
        <f>IF('SD WK 5-8'!I10="M",0,IF('SD WK 5-8'!I10&gt;0,1,0))</f>
        <v>#REF!</v>
      </c>
      <c r="AF10" t="e">
        <f>IF('SD WK 9-12'!D9="M",0,IF('SD WK 9-12'!D9&gt;0,1,0))</f>
        <v>#REF!</v>
      </c>
      <c r="AG10" t="e">
        <f>IF(AND(AG9=0,AG11=0),0,AG11/AG9)</f>
        <v>#REF!</v>
      </c>
      <c r="AH10" t="s">
        <v>398</v>
      </c>
      <c r="AI10">
        <f>IF(AND(AI9=0,AI11=0),0,AI11/AI9)</f>
        <v>0</v>
      </c>
      <c r="AJ10">
        <f>IF('SD WK 9-12'!I9="M",0,IF('SD WK 9-12'!I9&gt;0,1,0))</f>
        <v>0</v>
      </c>
      <c r="AL10">
        <f>IF('SD WK 13-16'!D9="M",0,IF('SD WK 13-16'!D9&gt;0,1,0))</f>
        <v>0</v>
      </c>
      <c r="AM10">
        <f>IF(AND(AM9=0,AM11=0),0,AM11/AM9)</f>
        <v>0</v>
      </c>
      <c r="AN10" t="s">
        <v>398</v>
      </c>
      <c r="AO10">
        <f>IF(AND(AO9=0,A11=0),0,AO11/AO9)</f>
        <v>0</v>
      </c>
      <c r="AP10">
        <f>IF('SD WK 13-16'!I9="M",0,IF('SD WK 13-16'!I9&gt;0,1,0))</f>
        <v>0</v>
      </c>
    </row>
    <row r="11" spans="1:42">
      <c r="O11" t="s">
        <v>385</v>
      </c>
      <c r="P11" s="5">
        <f>SUM(Calculator!X9:X78)</f>
        <v>0</v>
      </c>
      <c r="T11" t="e">
        <f>IF('SD WK 1-4'!D11="M",0,IF('SD WK 1-4'!D11&gt;0,1,0))</f>
        <v>#REF!</v>
      </c>
      <c r="U11" s="69" t="e">
        <f>SUM('SD WK 1-4'!D9:D15)</f>
        <v>#REF!</v>
      </c>
      <c r="V11" t="s">
        <v>387</v>
      </c>
      <c r="W11" s="69" t="e">
        <f>SUM('SD WK 1-4'!I9:I15)</f>
        <v>#REF!</v>
      </c>
      <c r="X11" t="e">
        <f>IF('SD WK 1-4'!I11="M",0,IF('SD WK 1-4'!I11&gt;0,1,0))</f>
        <v>#REF!</v>
      </c>
      <c r="Z11" t="e">
        <f>IF('SD WK 5-8'!D11="M",0,IF('SD WK 5-8'!D11&gt;0,1,0))</f>
        <v>#REF!</v>
      </c>
      <c r="AA11" s="69" t="e">
        <f>SUM('SD WK 5-8'!D9:D15)</f>
        <v>#REF!</v>
      </c>
      <c r="AB11" t="s">
        <v>387</v>
      </c>
      <c r="AC11" s="69" t="e">
        <f>SUM('SD WK 5-8'!I9:I15)</f>
        <v>#REF!</v>
      </c>
      <c r="AD11" t="e">
        <f>IF('SD WK 5-8'!I11="M",0,IF('SD WK 5-8'!I11&gt;0,1,0))</f>
        <v>#REF!</v>
      </c>
      <c r="AF11" t="e">
        <f>IF('SD WK 9-12'!D10="M",0,IF('SD WK 9-12'!D10&gt;0,1,0))</f>
        <v>#REF!</v>
      </c>
      <c r="AG11" s="69" t="e">
        <f>SUM('SD WK 9-12'!D8:D14)</f>
        <v>#REF!</v>
      </c>
      <c r="AH11" t="s">
        <v>387</v>
      </c>
      <c r="AI11" s="69">
        <f>SUM('SD WK 9-12'!I8:I14)</f>
        <v>0</v>
      </c>
      <c r="AJ11">
        <f>IF('SD WK 9-12'!I10="M",0,IF('SD WK 9-12'!I10&gt;0,1,0))</f>
        <v>0</v>
      </c>
      <c r="AL11">
        <f>IF('SD WK 13-16'!D10="M",0,IF('SD WK 13-16'!D10&gt;0,1,0))</f>
        <v>0</v>
      </c>
      <c r="AM11" s="69">
        <f>SUM('SD WK 13-16'!D8:D14)</f>
        <v>0</v>
      </c>
      <c r="AN11" t="s">
        <v>387</v>
      </c>
      <c r="AO11" s="69">
        <f>SUM('SD WK 13-16'!I8:O14)</f>
        <v>0</v>
      </c>
      <c r="AP11">
        <f>IF('SD WK 13-16'!I10="M",0,IF('SD WK 13-16'!I10&gt;0,1,0))</f>
        <v>0</v>
      </c>
    </row>
    <row r="12" spans="1:42">
      <c r="O12" t="s">
        <v>399</v>
      </c>
      <c r="P12" s="5">
        <f>90/7</f>
        <v>12.857142857142858</v>
      </c>
      <c r="T12" t="e">
        <f>IF('SD WK 1-4'!D12="M",0,IF('SD WK 1-4'!D12&gt;0,1,0))</f>
        <v>#REF!</v>
      </c>
      <c r="X12" t="e">
        <f>IF('SD WK 1-4'!I12="M",0,IF('SD WK 1-4'!I12&gt;0,1,0))</f>
        <v>#REF!</v>
      </c>
      <c r="Z12" t="e">
        <f>IF('SD WK 5-8'!D12="M",0,IF('SD WK 5-8'!D12&gt;0,1,0))</f>
        <v>#REF!</v>
      </c>
      <c r="AD12" t="e">
        <f>IF('SD WK 5-8'!I12="M",0,IF('SD WK 5-8'!I12&gt;0,1,0))</f>
        <v>#REF!</v>
      </c>
      <c r="AF12" t="e">
        <f>IF('SD WK 9-12'!D11="M",0,IF('SD WK 9-12'!D11&gt;0,1,0))</f>
        <v>#REF!</v>
      </c>
      <c r="AJ12">
        <f>IF('SD WK 9-12'!I11="M",0,IF('SD WK 9-12'!I11&gt;0,1,0))</f>
        <v>0</v>
      </c>
      <c r="AL12">
        <f>IF('SD WK 13-16'!D11="M",0,IF('SD WK 13-16'!D11&gt;0,1,0))</f>
        <v>0</v>
      </c>
      <c r="AP12">
        <f>IF('SD WK 13-16'!I11="M",0,IF('SD WK 13-16'!I11&gt;0,1,0))</f>
        <v>0</v>
      </c>
    </row>
    <row r="13" spans="1:42">
      <c r="O13" t="s">
        <v>400</v>
      </c>
      <c r="P13" s="68">
        <f>P11/P12</f>
        <v>0</v>
      </c>
      <c r="T13" t="e">
        <f>IF('SD WK 1-4'!D13="M",0,IF('SD WK 1-4'!D13&gt;0,1,0))</f>
        <v>#REF!</v>
      </c>
      <c r="X13" t="e">
        <f>IF('SD WK 1-4'!I13="M",0,IF('SD WK 1-4'!I13&gt;0,1,0))</f>
        <v>#REF!</v>
      </c>
      <c r="Z13" t="e">
        <f>IF('SD WK 5-8'!D13="M",0,IF('SD WK 5-8'!D13&gt;0,1,0))</f>
        <v>#REF!</v>
      </c>
      <c r="AD13" t="e">
        <f>IF('SD WK 5-8'!I13="M",0,IF('SD WK 5-8'!I13&gt;0,1,0))</f>
        <v>#REF!</v>
      </c>
      <c r="AF13" t="e">
        <f>IF('SD WK 9-12'!D12="M",0,IF('SD WK 9-12'!D12&gt;0,1,0))</f>
        <v>#REF!</v>
      </c>
      <c r="AJ13">
        <f>IF('SD WK 9-12'!I12="M",0,IF('SD WK 9-12'!I12&gt;0,1,0))</f>
        <v>0</v>
      </c>
      <c r="AL13">
        <f>IF('SD WK 13-16'!D12="M",0,IF('SD WK 13-16'!D12&gt;0,1,0))</f>
        <v>0</v>
      </c>
      <c r="AP13">
        <f>IF('SD WK 13-16'!I12="M",0,IF('SD WK 13-16'!I12&gt;0,1,0))</f>
        <v>0</v>
      </c>
    </row>
    <row r="14" spans="1:42">
      <c r="O14" t="s">
        <v>401</v>
      </c>
      <c r="P14" s="157" t="e">
        <f>P10/P11</f>
        <v>#DIV/0!</v>
      </c>
      <c r="T14" t="e">
        <f>IF('SD WK 1-4'!D14="M",0,IF('SD WK 1-4'!D14&gt;0,1,0))</f>
        <v>#REF!</v>
      </c>
      <c r="X14" t="e">
        <f>IF('SD WK 1-4'!I14="M",0,IF('SD WK 1-4'!I14&gt;0,1,0))</f>
        <v>#REF!</v>
      </c>
      <c r="Z14" t="e">
        <f>IF('SD WK 5-8'!D14="M",0,IF('SD WK 5-8'!D14&gt;0,1,0))</f>
        <v>#REF!</v>
      </c>
      <c r="AD14" t="e">
        <f>IF('SD WK 5-8'!I14="M",0,IF('SD WK 5-8'!I14&gt;0,1,0))</f>
        <v>#REF!</v>
      </c>
      <c r="AF14" t="e">
        <f>IF('SD WK 9-12'!D13="M",0,IF('SD WK 9-12'!D13&gt;0,1,0))</f>
        <v>#REF!</v>
      </c>
      <c r="AJ14">
        <f>IF('SD WK 9-12'!I13="M",0,IF('SD WK 9-12'!I13&gt;0,1,0))</f>
        <v>0</v>
      </c>
      <c r="AL14">
        <f>IF('SD WK 13-16'!D13="M",0,IF('SD WK 13-16'!D13&gt;0,1,0))</f>
        <v>0</v>
      </c>
      <c r="AP14">
        <f>IF('SD WK 13-16'!I13="M",0,IF('SD WK 13-16'!I13&gt;0,1,0))</f>
        <v>0</v>
      </c>
    </row>
    <row r="15" spans="1:42">
      <c r="T15" t="e">
        <f>IF('SD WK 1-4'!D15="M",0,IF('SD WK 1-4'!D15&gt;0,1,0))</f>
        <v>#REF!</v>
      </c>
      <c r="X15" t="e">
        <f>IF('SD WK 1-4'!I15="M",0,IF('SD WK 1-4'!I15&gt;0,1,0))</f>
        <v>#REF!</v>
      </c>
      <c r="Z15" t="e">
        <f>IF('SD WK 5-8'!D15="M",0,IF('SD WK 5-8'!D15&gt;0,1,0))</f>
        <v>#REF!</v>
      </c>
      <c r="AD15" t="e">
        <f>IF('SD WK 5-8'!I15="M",0,IF('SD WK 5-8'!I15&gt;0,1,0))</f>
        <v>#REF!</v>
      </c>
      <c r="AF15" t="e">
        <f>IF('SD WK 9-12'!D14="M",0,IF('SD WK 9-12'!D14&gt;0,1,0))</f>
        <v>#REF!</v>
      </c>
      <c r="AJ15">
        <f>IF('SD WK 9-12'!I14="M",0,IF('SD WK 9-12'!I14&gt;0,1,0))</f>
        <v>0</v>
      </c>
      <c r="AL15">
        <f>IF('SD WK 13-16'!D14="M",0,IF('SD WK 13-16'!D14&gt;0,1,0))</f>
        <v>0</v>
      </c>
      <c r="AP15">
        <f>IF('SD WK 13-16'!I14="M",0,IF('SD WK 13-16'!I14&gt;0,1,0))</f>
        <v>0</v>
      </c>
    </row>
    <row r="17" spans="20:42">
      <c r="U17" t="s">
        <v>402</v>
      </c>
      <c r="W17" t="s">
        <v>403</v>
      </c>
      <c r="AA17" t="s">
        <v>404</v>
      </c>
      <c r="AC17" t="s">
        <v>405</v>
      </c>
      <c r="AG17" t="s">
        <v>406</v>
      </c>
      <c r="AI17" t="s">
        <v>407</v>
      </c>
      <c r="AM17" t="s">
        <v>408</v>
      </c>
      <c r="AO17" t="s">
        <v>409</v>
      </c>
    </row>
    <row r="18" spans="20:42">
      <c r="T18" t="e">
        <f>IF('SD WK 1-4'!D18="M",0,IF('SD WK 1-4'!D18&gt;0,1,0))</f>
        <v>#REF!</v>
      </c>
      <c r="U18" t="e">
        <f>SUM(T18:T24)</f>
        <v>#REF!</v>
      </c>
      <c r="V18" t="s">
        <v>397</v>
      </c>
      <c r="W18" t="e">
        <f>SUM(X18:X24)</f>
        <v>#REF!</v>
      </c>
      <c r="X18" t="e">
        <f>IF('SD WK 1-4'!I18="M",0,IF('SD WK 1-4'!I18&gt;0,1,0))</f>
        <v>#REF!</v>
      </c>
      <c r="Z18" t="e">
        <f>IF('SD WK 5-8'!D18="M",0,IF('SD WK 5-8'!D18&gt;0,1,0))</f>
        <v>#REF!</v>
      </c>
      <c r="AA18" t="e">
        <f>SUM(Z18:Z24)</f>
        <v>#REF!</v>
      </c>
      <c r="AB18" t="s">
        <v>397</v>
      </c>
      <c r="AC18" t="e">
        <f>SUM(AD18:AD24)</f>
        <v>#REF!</v>
      </c>
      <c r="AD18" t="e">
        <f>IF('SD WK 5-8'!I18="M",0,IF('SD WK 5-8'!I18&gt;0,1,0))</f>
        <v>#REF!</v>
      </c>
      <c r="AF18" t="e">
        <f>IF('SD WK 9-12'!D17="M",0,IF('SD WK 9-12'!D17&gt;0,1,0))</f>
        <v>#REF!</v>
      </c>
      <c r="AG18" t="e">
        <f>SUM(AF18:AF24)</f>
        <v>#REF!</v>
      </c>
      <c r="AH18" t="s">
        <v>397</v>
      </c>
      <c r="AI18">
        <f>SUM(AJ18:AJ24)</f>
        <v>0</v>
      </c>
      <c r="AJ18">
        <f>IF('SD WK 9-12'!I17="M",0,IF('SD WK 9-12'!I17&gt;0,1,0))</f>
        <v>0</v>
      </c>
      <c r="AL18">
        <f>IF('SD WK 13-16'!D17="M",0,IF('SD WK 13-16'!D17&gt;0,1,0))</f>
        <v>0</v>
      </c>
      <c r="AM18" t="e">
        <f>SUM(AL18:AL24)</f>
        <v>#REF!</v>
      </c>
      <c r="AN18" t="s">
        <v>397</v>
      </c>
      <c r="AO18">
        <f>SUM(AP18:AP24)</f>
        <v>0</v>
      </c>
      <c r="AP18">
        <f>IF('SD WK 13-16'!I17="M",0,IF('SD WK 13-16'!I17&gt;0,1,0))</f>
        <v>0</v>
      </c>
    </row>
    <row r="19" spans="20:42">
      <c r="T19" t="e">
        <f>IF('SD WK 1-4'!D19="M",0,IF('SD WK 1-4'!D19&gt;0,1,0))</f>
        <v>#REF!</v>
      </c>
      <c r="U19" t="e">
        <f>IF(AND(U20=0,U18=0),0,U20/U18)</f>
        <v>#REF!</v>
      </c>
      <c r="V19" t="s">
        <v>398</v>
      </c>
      <c r="W19" t="e">
        <f>IF(AND(W20=0,W18=0),0,W20/W18)</f>
        <v>#REF!</v>
      </c>
      <c r="X19" t="e">
        <f>IF('SD WK 1-4'!I19="M",0,IF('SD WK 1-4'!I19&gt;0,1,0))</f>
        <v>#REF!</v>
      </c>
      <c r="Z19" t="e">
        <f>IF('SD WK 5-8'!D19="M",0,IF('SD WK 5-8'!D19&gt;0,1,0))</f>
        <v>#REF!</v>
      </c>
      <c r="AA19" t="e">
        <f>IF(AND(AA20=0,AA18=0),0,AA20/AA18)</f>
        <v>#REF!</v>
      </c>
      <c r="AB19" t="s">
        <v>398</v>
      </c>
      <c r="AC19" t="e">
        <f>IF(AND(AC20=0,AC18=0),0,AC20/AC18)</f>
        <v>#REF!</v>
      </c>
      <c r="AD19" t="e">
        <f>IF('SD WK 5-8'!I19="M",0,IF('SD WK 5-8'!I19&gt;0,1,0))</f>
        <v>#REF!</v>
      </c>
      <c r="AF19">
        <f>IF('SD WK 9-12'!D18="M",0,IF('SD WK 9-12'!D18&gt;0,1,0))</f>
        <v>0</v>
      </c>
      <c r="AG19" t="e">
        <f>IF(AND(AG20=0,AG18=0),0,AG20/AG18)</f>
        <v>#REF!</v>
      </c>
      <c r="AH19" t="s">
        <v>398</v>
      </c>
      <c r="AI19">
        <f>IF(AND(AI18=0,AI20=0),0,AI20/AI18)</f>
        <v>0</v>
      </c>
      <c r="AJ19">
        <f>IF('SD WK 9-12'!I18="M",0,IF('SD WK 9-12'!I18&gt;0,1,0))</f>
        <v>0</v>
      </c>
      <c r="AL19">
        <f>IF('SD WK 13-16'!D18="M",0,IF('SD WK 13-16'!D18&gt;0,1,0))</f>
        <v>0</v>
      </c>
      <c r="AM19" t="e">
        <f>IF(AND(AM18=0,AM20=0),0,AM20/AM18)</f>
        <v>#REF!</v>
      </c>
      <c r="AN19" t="s">
        <v>398</v>
      </c>
      <c r="AO19" s="157">
        <f>IF(AND(AO20=0,AO18=0),0,AO20/AO18)</f>
        <v>0</v>
      </c>
      <c r="AP19">
        <f>IF('SD WK 13-16'!I18="M",0,IF('SD WK 13-16'!I18&gt;0,1,0))</f>
        <v>0</v>
      </c>
    </row>
    <row r="20" spans="20:42">
      <c r="T20" t="e">
        <f>IF('SD WK 1-4'!D20="M",0,IF('SD WK 1-4'!D20&gt;0,1,0))</f>
        <v>#REF!</v>
      </c>
      <c r="U20" s="69" t="e">
        <f>SUM('SD WK 1-4'!D18:D24)</f>
        <v>#REF!</v>
      </c>
      <c r="V20" t="s">
        <v>387</v>
      </c>
      <c r="W20" s="69" t="e">
        <f>SUM('SD WK 1-4'!I18:I24)</f>
        <v>#REF!</v>
      </c>
      <c r="X20" t="e">
        <f>IF('SD WK 1-4'!I20="M",0,IF('SD WK 1-4'!I20&gt;0,1,0))</f>
        <v>#REF!</v>
      </c>
      <c r="Z20" t="e">
        <f>IF('SD WK 5-8'!D20="M",0,IF('SD WK 5-8'!D20&gt;0,1,0))</f>
        <v>#REF!</v>
      </c>
      <c r="AA20" s="69" t="e">
        <f>SUM('SD WK 5-8'!D18:D24)</f>
        <v>#REF!</v>
      </c>
      <c r="AB20" t="s">
        <v>387</v>
      </c>
      <c r="AC20" s="69" t="e">
        <f>SUM('SD WK 5-8'!I18:I24)</f>
        <v>#REF!</v>
      </c>
      <c r="AD20" t="e">
        <f>IF('SD WK 5-8'!I20="M",0,IF('SD WK 5-8'!I20&gt;0,1,0))</f>
        <v>#REF!</v>
      </c>
      <c r="AF20">
        <f>IF('SD WK 9-12'!D19="M",0,IF('SD WK 9-12'!D19&gt;0,1,0))</f>
        <v>0</v>
      </c>
      <c r="AG20" s="69" t="e">
        <f>SUM('SD WK 9-12'!D17:D23)</f>
        <v>#REF!</v>
      </c>
      <c r="AH20" t="s">
        <v>387</v>
      </c>
      <c r="AI20" s="69">
        <f>SUM('SD WK 9-12'!I17:I23)</f>
        <v>0</v>
      </c>
      <c r="AJ20">
        <f>IF('SD WK 9-12'!I19="M",0,IF('SD WK 9-12'!I19&gt;0,1,0))</f>
        <v>0</v>
      </c>
      <c r="AL20">
        <f>IF('SD WK 13-16'!D19="M",0,IF('SD WK 13-16'!D19&gt;0,1,0))</f>
        <v>0</v>
      </c>
      <c r="AM20" s="69" t="e">
        <f>SUM('SD WK 13-16'!D17:D23)</f>
        <v>#REF!</v>
      </c>
      <c r="AN20" t="s">
        <v>387</v>
      </c>
      <c r="AO20" s="69">
        <f>SUM('SD WK 13-16'!I17:I23)</f>
        <v>0</v>
      </c>
      <c r="AP20">
        <f>IF('SD WK 13-16'!I19="M",0,IF('SD WK 13-16'!I19&gt;0,1,0))</f>
        <v>0</v>
      </c>
    </row>
    <row r="21" spans="20:42">
      <c r="T21" t="e">
        <f>IF('SD WK 1-4'!D21="M",0,IF('SD WK 1-4'!D21&gt;0,1,0))</f>
        <v>#REF!</v>
      </c>
      <c r="X21" t="e">
        <f>IF('SD WK 1-4'!I21="M",0,IF('SD WK 1-4'!I21&gt;0,1,0))</f>
        <v>#REF!</v>
      </c>
      <c r="Z21" t="e">
        <f>IF('SD WK 5-8'!D21="M",0,IF('SD WK 5-8'!D21&gt;0,1,0))</f>
        <v>#REF!</v>
      </c>
      <c r="AD21" t="e">
        <f>IF('SD WK 5-8'!I21="M",0,IF('SD WK 5-8'!I21&gt;0,1,0))</f>
        <v>#REF!</v>
      </c>
      <c r="AF21">
        <f>IF('SD WK 9-12'!D20="M",0,IF('SD WK 9-12'!D20&gt;0,1,0))</f>
        <v>0</v>
      </c>
      <c r="AJ21">
        <f>IF('SD WK 9-12'!I20="M",0,IF('SD WK 9-12'!I20&gt;0,1,0))</f>
        <v>0</v>
      </c>
      <c r="AL21" t="e">
        <f>IF('SD WK 13-16'!D20="M",0,IF('SD WK 13-16'!D20&gt;0,1,0))</f>
        <v>#REF!</v>
      </c>
      <c r="AP21">
        <f>IF('SD WK 13-16'!I20="M",0,IF('SD WK 13-16'!I20&gt;0,1,0))</f>
        <v>0</v>
      </c>
    </row>
    <row r="22" spans="20:42">
      <c r="T22" t="e">
        <f>IF('SD WK 1-4'!D22="M",0,IF('SD WK 1-4'!D22&gt;0,1,0))</f>
        <v>#REF!</v>
      </c>
      <c r="X22" t="e">
        <f>IF('SD WK 1-4'!I22="M",0,IF('SD WK 1-4'!I22&gt;0,1,0))</f>
        <v>#REF!</v>
      </c>
      <c r="Z22" t="e">
        <f>IF('SD WK 5-8'!D22="M",0,IF('SD WK 5-8'!D22&gt;0,1,0))</f>
        <v>#REF!</v>
      </c>
      <c r="AD22" t="e">
        <f>IF('SD WK 5-8'!I22="M",0,IF('SD WK 5-8'!I22&gt;0,1,0))</f>
        <v>#REF!</v>
      </c>
      <c r="AF22">
        <f>IF('SD WK 9-12'!D21="M",0,IF('SD WK 9-12'!D21&gt;0,1,0))</f>
        <v>0</v>
      </c>
      <c r="AJ22">
        <f>IF('SD WK 9-12'!I21="M",0,IF('SD WK 9-12'!I21&gt;0,1,0))</f>
        <v>0</v>
      </c>
      <c r="AL22">
        <f>IF('SD WK 13-16'!D21="M",0,IF('SD WK 13-16'!D21&gt;0,1,0))</f>
        <v>0</v>
      </c>
      <c r="AP22">
        <f>IF('SD WK 13-16'!I21="M",0,IF('SD WK 13-16'!I21&gt;0,1,0))</f>
        <v>0</v>
      </c>
    </row>
    <row r="23" spans="20:42">
      <c r="T23" t="e">
        <f>IF('SD WK 1-4'!D23="M",0,IF('SD WK 1-4'!D23&gt;0,1,0))</f>
        <v>#REF!</v>
      </c>
      <c r="X23" t="e">
        <f>IF('SD WK 1-4'!I23="M",0,IF('SD WK 1-4'!I23&gt;0,1,0))</f>
        <v>#REF!</v>
      </c>
      <c r="Z23" t="e">
        <f>IF('SD WK 5-8'!D23="M",0,IF('SD WK 5-8'!D23&gt;0,1,0))</f>
        <v>#REF!</v>
      </c>
      <c r="AD23" t="e">
        <f>IF('SD WK 5-8'!I23="M",0,IF('SD WK 5-8'!I23&gt;0,1,0))</f>
        <v>#REF!</v>
      </c>
      <c r="AF23">
        <f>IF('SD WK 9-12'!D22="M",0,IF('SD WK 9-12'!D22&gt;0,1,0))</f>
        <v>0</v>
      </c>
      <c r="AJ23">
        <f>IF('SD WK 9-12'!I22="M",0,IF('SD WK 9-12'!I22&gt;0,1,0))</f>
        <v>0</v>
      </c>
      <c r="AL23">
        <f>IF('SD WK 13-16'!D22="M",0,IF('SD WK 13-16'!D22&gt;0,1,0))</f>
        <v>0</v>
      </c>
      <c r="AP23">
        <f>IF('SD WK 13-16'!I22="M",0,IF('SD WK 13-16'!I22&gt;0,1,0))</f>
        <v>0</v>
      </c>
    </row>
    <row r="24" spans="20:42">
      <c r="T24" t="e">
        <f>IF('SD WK 1-4'!D24="M",0,IF('SD WK 1-4'!D24&gt;0,1,0))</f>
        <v>#REF!</v>
      </c>
      <c r="X24" t="e">
        <f>IF('SD WK 1-4'!I24="M",0,IF('SD WK 1-4'!I24&gt;0,1,0))</f>
        <v>#REF!</v>
      </c>
      <c r="Z24" t="e">
        <f>IF('SD WK 5-8'!D24="M",0,IF('SD WK 5-8'!D24&gt;0,1,0))</f>
        <v>#REF!</v>
      </c>
      <c r="AD24" t="e">
        <f>IF('SD WK 5-8'!I24="M",0,IF('SD WK 5-8'!I24&gt;0,1,0))</f>
        <v>#REF!</v>
      </c>
      <c r="AF24">
        <f>IF('SD WK 9-12'!D23="M",0,IF('SD WK 9-12'!D23&gt;0,1,0))</f>
        <v>0</v>
      </c>
      <c r="AJ24">
        <f>IF('SD WK 9-12'!I23="M",0,IF('SD WK 9-12'!I23&gt;0,1,0))</f>
        <v>0</v>
      </c>
      <c r="AL24">
        <f>IF('SD WK 13-16'!D23="M",0,IF('SD WK 13-16'!D23&gt;0,1,0))</f>
        <v>0</v>
      </c>
      <c r="AP24">
        <f>IF('SD WK 13-16'!I23="M",0,IF('SD WK 13-16'!I23&gt;0,1,0))</f>
        <v>0</v>
      </c>
    </row>
  </sheetData>
  <mergeCells count="1">
    <mergeCell ref="C7:L7"/>
  </mergeCells>
  <phoneticPr fontId="0" type="noConversion"/>
  <pageMargins left="0.75" right="0.75" top="1" bottom="1" header="0.5" footer="0.5"/>
  <pageSetup scale="82"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R50"/>
  <sheetViews>
    <sheetView topLeftCell="A4" zoomScale="75" workbookViewId="0">
      <selection activeCell="J7" sqref="J7"/>
    </sheetView>
  </sheetViews>
  <sheetFormatPr defaultColWidth="8.85546875" defaultRowHeight="27.75" customHeight="1"/>
  <cols>
    <col min="1" max="1" width="11.7109375" style="26" customWidth="1"/>
    <col min="2" max="2" width="17.28515625" style="26" bestFit="1" customWidth="1"/>
    <col min="3" max="3" width="2.28515625" style="26" customWidth="1"/>
    <col min="4" max="4" width="11.140625" style="27" bestFit="1" customWidth="1"/>
    <col min="5" max="5" width="4.42578125" customWidth="1"/>
    <col min="6" max="6" width="8.85546875" style="26" bestFit="1" customWidth="1"/>
    <col min="7" max="7" width="17.28515625" style="26" bestFit="1" customWidth="1"/>
    <col min="8" max="8" width="2.28515625" style="26" customWidth="1"/>
    <col min="9" max="9" width="7.140625" style="26" customWidth="1"/>
  </cols>
  <sheetData>
    <row r="1" spans="1:18" ht="27.75" customHeight="1">
      <c r="B1" s="714" t="s">
        <v>355</v>
      </c>
      <c r="C1" s="734"/>
      <c r="D1" s="734"/>
      <c r="E1" s="734"/>
      <c r="F1" s="734"/>
      <c r="G1" s="734"/>
      <c r="H1" s="734"/>
    </row>
    <row r="2" spans="1:18" ht="27.75" customHeight="1">
      <c r="B2" s="27"/>
      <c r="C2" s="50"/>
      <c r="D2" s="50"/>
      <c r="E2" s="50"/>
      <c r="F2" s="50"/>
      <c r="G2" s="50"/>
      <c r="H2" s="50"/>
    </row>
    <row r="3" spans="1:18" ht="27.75" customHeight="1">
      <c r="B3" s="27"/>
      <c r="C3" s="50"/>
      <c r="D3" s="50"/>
      <c r="E3" s="50"/>
      <c r="F3" s="50"/>
      <c r="G3" s="50"/>
      <c r="H3" s="50"/>
    </row>
    <row r="4" spans="1:18" ht="27.75" customHeight="1">
      <c r="B4" s="27"/>
      <c r="C4" s="50"/>
      <c r="D4" s="50"/>
      <c r="E4" s="50"/>
      <c r="F4" s="50"/>
      <c r="G4" s="50"/>
      <c r="H4" s="50"/>
    </row>
    <row r="5" spans="1:18" ht="27.75" customHeight="1">
      <c r="B5" s="27"/>
      <c r="C5" s="50"/>
      <c r="D5" s="50"/>
      <c r="E5" s="50"/>
      <c r="F5" s="50"/>
      <c r="G5" s="50"/>
      <c r="H5" s="50"/>
    </row>
    <row r="6" spans="1:18" ht="27.75" customHeight="1">
      <c r="A6" s="708">
        <f>Calculator!H4</f>
        <v>0</v>
      </c>
      <c r="B6" s="709"/>
      <c r="C6" s="50"/>
      <c r="D6" s="50"/>
      <c r="E6" s="50"/>
      <c r="F6" s="50"/>
      <c r="G6" s="50"/>
      <c r="H6" s="50"/>
    </row>
    <row r="7" spans="1:18" ht="30" customHeight="1">
      <c r="B7" s="719" t="s">
        <v>410</v>
      </c>
      <c r="C7" s="719"/>
      <c r="D7" s="714"/>
      <c r="E7" s="734"/>
      <c r="F7" s="719"/>
      <c r="G7" s="719"/>
      <c r="H7" s="43"/>
    </row>
    <row r="8" spans="1:18" ht="27.75" customHeight="1">
      <c r="A8" s="720" t="s">
        <v>411</v>
      </c>
      <c r="B8" s="720"/>
      <c r="C8" s="721"/>
      <c r="D8" s="44"/>
      <c r="E8" s="41"/>
      <c r="F8" s="720" t="s">
        <v>412</v>
      </c>
      <c r="G8" s="720"/>
      <c r="H8" s="721"/>
      <c r="I8" s="45"/>
    </row>
    <row r="9" spans="1:18" ht="27.75" customHeight="1">
      <c r="A9" s="46" t="s">
        <v>413</v>
      </c>
      <c r="B9" s="38" t="s">
        <v>350</v>
      </c>
      <c r="C9" s="42"/>
      <c r="D9" s="40" t="str">
        <f>Calculator!T103</f>
        <v>M</v>
      </c>
      <c r="E9" s="41"/>
      <c r="F9" s="46" t="s">
        <v>414</v>
      </c>
      <c r="G9" s="38" t="s">
        <v>350</v>
      </c>
      <c r="H9" s="42"/>
      <c r="I9" s="40" t="e">
        <f>Calculator!#REF!</f>
        <v>#REF!</v>
      </c>
    </row>
    <row r="10" spans="1:18" ht="27.75" customHeight="1">
      <c r="A10" s="46" t="s">
        <v>415</v>
      </c>
      <c r="B10" s="38" t="s">
        <v>350</v>
      </c>
      <c r="C10" s="42"/>
      <c r="D10" s="40" t="str">
        <f>Calculator!T104</f>
        <v>M</v>
      </c>
      <c r="E10" s="41"/>
      <c r="F10" s="46" t="s">
        <v>416</v>
      </c>
      <c r="G10" s="38" t="s">
        <v>350</v>
      </c>
      <c r="H10" s="42"/>
      <c r="I10" s="40" t="e">
        <f>Calculator!#REF!</f>
        <v>#REF!</v>
      </c>
    </row>
    <row r="11" spans="1:18" ht="27.75" customHeight="1">
      <c r="A11" s="46" t="s">
        <v>417</v>
      </c>
      <c r="B11" s="38" t="s">
        <v>350</v>
      </c>
      <c r="C11" s="42"/>
      <c r="D11" s="40" t="e">
        <f>Calculator!#REF!</f>
        <v>#REF!</v>
      </c>
      <c r="E11" s="41"/>
      <c r="F11" s="46" t="s">
        <v>418</v>
      </c>
      <c r="G11" s="38" t="s">
        <v>350</v>
      </c>
      <c r="H11" s="42"/>
      <c r="I11" s="40" t="e">
        <f>Calculator!#REF!</f>
        <v>#REF!</v>
      </c>
    </row>
    <row r="12" spans="1:18" ht="27.75" customHeight="1">
      <c r="A12" s="46" t="s">
        <v>419</v>
      </c>
      <c r="B12" s="38" t="s">
        <v>350</v>
      </c>
      <c r="C12" s="42"/>
      <c r="D12" s="40" t="e">
        <f>Calculator!#REF!</f>
        <v>#REF!</v>
      </c>
      <c r="E12" s="41"/>
      <c r="F12" s="46" t="s">
        <v>420</v>
      </c>
      <c r="G12" s="38" t="s">
        <v>350</v>
      </c>
      <c r="H12" s="42"/>
      <c r="I12" s="40" t="e">
        <f>Calculator!#REF!</f>
        <v>#REF!</v>
      </c>
      <c r="R12" s="69"/>
    </row>
    <row r="13" spans="1:18" ht="27.75" customHeight="1">
      <c r="A13" s="46" t="s">
        <v>421</v>
      </c>
      <c r="B13" s="38" t="s">
        <v>350</v>
      </c>
      <c r="C13" s="42"/>
      <c r="D13" s="40" t="e">
        <f>Calculator!#REF!</f>
        <v>#REF!</v>
      </c>
      <c r="E13" s="41"/>
      <c r="F13" s="46" t="s">
        <v>422</v>
      </c>
      <c r="G13" s="38" t="s">
        <v>350</v>
      </c>
      <c r="H13" s="42"/>
      <c r="I13" s="40" t="e">
        <f>Calculator!#REF!</f>
        <v>#REF!</v>
      </c>
    </row>
    <row r="14" spans="1:18" ht="27.75" customHeight="1">
      <c r="A14" s="46" t="s">
        <v>423</v>
      </c>
      <c r="B14" s="38" t="s">
        <v>350</v>
      </c>
      <c r="C14" s="42"/>
      <c r="D14" s="40" t="e">
        <f>Calculator!#REF!</f>
        <v>#REF!</v>
      </c>
      <c r="E14" s="41"/>
      <c r="F14" s="46" t="s">
        <v>424</v>
      </c>
      <c r="G14" s="38" t="s">
        <v>350</v>
      </c>
      <c r="H14" s="42"/>
      <c r="I14" s="40" t="e">
        <f>Calculator!#REF!</f>
        <v>#REF!</v>
      </c>
    </row>
    <row r="15" spans="1:18" ht="27.75" customHeight="1">
      <c r="A15" s="51" t="s">
        <v>425</v>
      </c>
      <c r="B15" s="52" t="s">
        <v>350</v>
      </c>
      <c r="C15" s="53"/>
      <c r="D15" s="54" t="e">
        <f>Calculator!#REF!</f>
        <v>#REF!</v>
      </c>
      <c r="E15" s="55"/>
      <c r="F15" s="51" t="s">
        <v>426</v>
      </c>
      <c r="G15" s="52" t="s">
        <v>350</v>
      </c>
      <c r="H15" s="53"/>
      <c r="I15" s="54" t="e">
        <f>Calculator!#REF!</f>
        <v>#REF!</v>
      </c>
    </row>
    <row r="16" spans="1:18" ht="10.5" customHeight="1">
      <c r="A16" s="58"/>
      <c r="B16" s="59"/>
      <c r="C16" s="60"/>
      <c r="D16" s="61"/>
      <c r="E16" s="62"/>
      <c r="F16" s="63"/>
      <c r="G16" s="59"/>
      <c r="H16" s="60"/>
      <c r="I16" s="47"/>
    </row>
    <row r="17" spans="1:9" ht="25.5" customHeight="1">
      <c r="A17" s="716" t="s">
        <v>427</v>
      </c>
      <c r="B17" s="717"/>
      <c r="C17" s="718"/>
      <c r="D17" s="56"/>
      <c r="E17" s="57"/>
      <c r="F17" s="716" t="s">
        <v>428</v>
      </c>
      <c r="G17" s="717"/>
      <c r="H17" s="718"/>
      <c r="I17" s="56"/>
    </row>
    <row r="18" spans="1:9" ht="27.75" customHeight="1">
      <c r="A18" s="46" t="s">
        <v>429</v>
      </c>
      <c r="B18" s="38" t="s">
        <v>350</v>
      </c>
      <c r="C18" s="42"/>
      <c r="D18" s="40" t="e">
        <f>Calculator!#REF!</f>
        <v>#REF!</v>
      </c>
      <c r="E18" s="41"/>
      <c r="F18" s="46" t="s">
        <v>430</v>
      </c>
      <c r="G18" s="38" t="s">
        <v>350</v>
      </c>
      <c r="H18" s="42"/>
      <c r="I18" s="40" t="e">
        <f>Calculator!#REF!</f>
        <v>#REF!</v>
      </c>
    </row>
    <row r="19" spans="1:9" ht="27.75" customHeight="1">
      <c r="A19" s="46" t="s">
        <v>431</v>
      </c>
      <c r="B19" s="38" t="s">
        <v>350</v>
      </c>
      <c r="C19" s="42"/>
      <c r="D19" s="40" t="e">
        <f>Calculator!#REF!</f>
        <v>#REF!</v>
      </c>
      <c r="E19" s="41"/>
      <c r="F19" s="46" t="s">
        <v>432</v>
      </c>
      <c r="G19" s="38" t="s">
        <v>350</v>
      </c>
      <c r="H19" s="42"/>
      <c r="I19" s="40" t="e">
        <f>Calculator!#REF!</f>
        <v>#REF!</v>
      </c>
    </row>
    <row r="20" spans="1:9" ht="27.75" customHeight="1">
      <c r="A20" s="46" t="s">
        <v>433</v>
      </c>
      <c r="B20" s="38" t="s">
        <v>350</v>
      </c>
      <c r="C20" s="42"/>
      <c r="D20" s="40" t="e">
        <f>Calculator!#REF!</f>
        <v>#REF!</v>
      </c>
      <c r="E20" s="41"/>
      <c r="F20" s="46" t="s">
        <v>434</v>
      </c>
      <c r="G20" s="38" t="s">
        <v>350</v>
      </c>
      <c r="H20" s="42"/>
      <c r="I20" s="40" t="e">
        <f>Calculator!#REF!</f>
        <v>#REF!</v>
      </c>
    </row>
    <row r="21" spans="1:9" ht="27.75" customHeight="1">
      <c r="A21" s="46" t="s">
        <v>435</v>
      </c>
      <c r="B21" s="38" t="s">
        <v>350</v>
      </c>
      <c r="C21" s="42"/>
      <c r="D21" s="40" t="e">
        <f>Calculator!#REF!</f>
        <v>#REF!</v>
      </c>
      <c r="E21" s="41"/>
      <c r="F21" s="46" t="s">
        <v>436</v>
      </c>
      <c r="G21" s="38" t="s">
        <v>350</v>
      </c>
      <c r="H21" s="42"/>
      <c r="I21" s="40" t="e">
        <f>Calculator!#REF!</f>
        <v>#REF!</v>
      </c>
    </row>
    <row r="22" spans="1:9" ht="27.75" customHeight="1">
      <c r="A22" s="46" t="s">
        <v>437</v>
      </c>
      <c r="B22" s="38" t="s">
        <v>350</v>
      </c>
      <c r="C22" s="42"/>
      <c r="D22" s="40" t="e">
        <f>Calculator!#REF!</f>
        <v>#REF!</v>
      </c>
      <c r="E22" s="41"/>
      <c r="F22" s="46" t="s">
        <v>438</v>
      </c>
      <c r="G22" s="38" t="s">
        <v>350</v>
      </c>
      <c r="H22" s="42"/>
      <c r="I22" s="40" t="e">
        <f>Calculator!#REF!</f>
        <v>#REF!</v>
      </c>
    </row>
    <row r="23" spans="1:9" ht="27.75" customHeight="1">
      <c r="A23" s="46" t="s">
        <v>439</v>
      </c>
      <c r="B23" s="38" t="s">
        <v>350</v>
      </c>
      <c r="C23" s="42"/>
      <c r="D23" s="40" t="e">
        <f>Calculator!#REF!</f>
        <v>#REF!</v>
      </c>
      <c r="E23" s="41"/>
      <c r="F23" s="46" t="s">
        <v>440</v>
      </c>
      <c r="G23" s="38" t="s">
        <v>350</v>
      </c>
      <c r="H23" s="42"/>
      <c r="I23" s="40" t="e">
        <f>Calculator!#REF!</f>
        <v>#REF!</v>
      </c>
    </row>
    <row r="24" spans="1:9" ht="27.75" customHeight="1">
      <c r="A24" s="46" t="s">
        <v>441</v>
      </c>
      <c r="B24" s="38" t="s">
        <v>350</v>
      </c>
      <c r="C24" s="42"/>
      <c r="D24" s="40" t="e">
        <f>Calculator!#REF!</f>
        <v>#REF!</v>
      </c>
      <c r="E24" s="41"/>
      <c r="F24" s="46" t="s">
        <v>442</v>
      </c>
      <c r="G24" s="38" t="s">
        <v>350</v>
      </c>
      <c r="H24" s="42"/>
      <c r="I24" s="40" t="e">
        <f>Calculator!#REF!</f>
        <v>#REF!</v>
      </c>
    </row>
    <row r="25" spans="1:9" ht="27.75" customHeight="1">
      <c r="A25" s="30"/>
    </row>
    <row r="26" spans="1:9" ht="27.75" customHeight="1">
      <c r="A26" s="30"/>
    </row>
    <row r="27" spans="1:9" ht="27.75" customHeight="1">
      <c r="A27" s="30"/>
    </row>
    <row r="28" spans="1:9" ht="27.75" customHeight="1">
      <c r="A28" s="30"/>
    </row>
    <row r="29" spans="1:9" ht="27.75" customHeight="1">
      <c r="A29" s="30"/>
    </row>
    <row r="30" spans="1:9" ht="27.75" customHeight="1">
      <c r="A30" s="30"/>
    </row>
    <row r="31" spans="1:9" ht="27.75" customHeight="1">
      <c r="A31" s="30"/>
    </row>
    <row r="32" spans="1:9" ht="27.75" customHeight="1">
      <c r="A32" s="30"/>
    </row>
    <row r="33" spans="1:1" ht="27.75" customHeight="1">
      <c r="A33" s="30"/>
    </row>
    <row r="34" spans="1:1" ht="27.75" customHeight="1">
      <c r="A34" s="30"/>
    </row>
    <row r="35" spans="1:1" ht="27.75" customHeight="1">
      <c r="A35" s="30"/>
    </row>
    <row r="36" spans="1:1" ht="27.75" customHeight="1">
      <c r="A36" s="30"/>
    </row>
    <row r="37" spans="1:1" ht="27.75" customHeight="1">
      <c r="A37" s="30"/>
    </row>
    <row r="38" spans="1:1" ht="27.75" customHeight="1">
      <c r="A38" s="30"/>
    </row>
    <row r="39" spans="1:1" ht="27.75" customHeight="1">
      <c r="A39" s="30"/>
    </row>
    <row r="40" spans="1:1" ht="27.75" customHeight="1">
      <c r="A40" s="30"/>
    </row>
    <row r="41" spans="1:1" ht="27.75" customHeight="1">
      <c r="A41" s="30"/>
    </row>
    <row r="42" spans="1:1" ht="27.75" customHeight="1">
      <c r="A42" s="30"/>
    </row>
    <row r="43" spans="1:1" ht="27.75" customHeight="1">
      <c r="A43" s="30"/>
    </row>
    <row r="44" spans="1:1" ht="27.75" customHeight="1">
      <c r="A44" s="30"/>
    </row>
    <row r="45" spans="1:1" ht="27.75" customHeight="1">
      <c r="A45" s="30"/>
    </row>
    <row r="46" spans="1:1" ht="27.75" customHeight="1">
      <c r="A46" s="30"/>
    </row>
    <row r="47" spans="1:1" ht="27.75" customHeight="1">
      <c r="A47" s="30"/>
    </row>
    <row r="48" spans="1:1" ht="27.75" customHeight="1">
      <c r="A48" s="30"/>
    </row>
    <row r="49" spans="1:1" ht="27.75" customHeight="1">
      <c r="A49" s="30"/>
    </row>
    <row r="50" spans="1:1" ht="27.75" customHeight="1">
      <c r="A50" s="30"/>
    </row>
  </sheetData>
  <sheetProtection selectLockedCells="1"/>
  <mergeCells count="7">
    <mergeCell ref="A17:C17"/>
    <mergeCell ref="B1:H1"/>
    <mergeCell ref="B7:G7"/>
    <mergeCell ref="A8:C8"/>
    <mergeCell ref="F8:H8"/>
    <mergeCell ref="F17:H17"/>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31"/>
  <sheetViews>
    <sheetView topLeftCell="A4" zoomScale="75" workbookViewId="0">
      <selection activeCell="A6" sqref="A6:B6"/>
    </sheetView>
  </sheetViews>
  <sheetFormatPr defaultColWidth="8.85546875" defaultRowHeight="27.75" customHeight="1"/>
  <cols>
    <col min="1" max="1" width="11.7109375" style="26" customWidth="1"/>
    <col min="2" max="2" width="17.28515625" style="26" bestFit="1" customWidth="1"/>
    <col min="3" max="3" width="2.28515625" style="26" customWidth="1"/>
    <col min="4" max="4" width="11.140625" style="27" bestFit="1" customWidth="1"/>
    <col min="5" max="5" width="4.42578125" customWidth="1"/>
    <col min="6" max="6" width="8.85546875" style="26" bestFit="1" customWidth="1"/>
    <col min="7" max="7" width="17.28515625" style="26" bestFit="1" customWidth="1"/>
    <col min="8" max="8" width="2.28515625" style="26" customWidth="1"/>
    <col min="9" max="9" width="7.140625" style="26" customWidth="1"/>
  </cols>
  <sheetData>
    <row r="1" spans="1:9" ht="27.75" customHeight="1">
      <c r="B1" s="714" t="s">
        <v>355</v>
      </c>
      <c r="C1" s="734"/>
      <c r="D1" s="734"/>
      <c r="E1" s="734"/>
      <c r="F1" s="734"/>
      <c r="G1" s="734"/>
      <c r="H1" s="734"/>
    </row>
    <row r="2" spans="1:9" ht="27.75" customHeight="1">
      <c r="B2" s="27"/>
      <c r="C2" s="50"/>
      <c r="D2" s="50"/>
      <c r="E2" s="50"/>
      <c r="F2" s="50"/>
      <c r="G2" s="50"/>
      <c r="H2" s="50"/>
    </row>
    <row r="3" spans="1:9" ht="18.75" customHeight="1">
      <c r="B3" s="27"/>
      <c r="C3" s="50"/>
      <c r="D3" s="50"/>
      <c r="E3" s="50"/>
      <c r="F3" s="50"/>
      <c r="G3" s="50"/>
      <c r="H3" s="50"/>
    </row>
    <row r="4" spans="1:9" ht="27.75" customHeight="1">
      <c r="B4" s="27"/>
      <c r="C4" s="50"/>
      <c r="D4" s="50"/>
      <c r="E4" s="50"/>
      <c r="F4" s="50"/>
      <c r="G4" s="50"/>
      <c r="H4" s="50"/>
    </row>
    <row r="5" spans="1:9" ht="27.75" customHeight="1">
      <c r="B5" s="27"/>
      <c r="C5" s="50"/>
      <c r="D5" s="50"/>
      <c r="E5" s="50"/>
      <c r="F5" s="50"/>
      <c r="G5" s="50"/>
      <c r="H5" s="50"/>
    </row>
    <row r="6" spans="1:9" ht="27.75" customHeight="1">
      <c r="A6" s="708">
        <f>Calculator!H4</f>
        <v>0</v>
      </c>
      <c r="B6" s="709"/>
      <c r="C6" s="50"/>
      <c r="D6" s="50"/>
      <c r="E6" s="50"/>
      <c r="F6" s="50"/>
      <c r="G6" s="50"/>
      <c r="H6" s="50"/>
    </row>
    <row r="7" spans="1:9" ht="27.75" customHeight="1">
      <c r="B7" s="719" t="s">
        <v>443</v>
      </c>
      <c r="C7" s="719"/>
      <c r="D7" s="714"/>
      <c r="E7" s="734"/>
      <c r="F7" s="719"/>
      <c r="G7" s="719"/>
      <c r="H7" s="43"/>
    </row>
    <row r="8" spans="1:9" ht="27.75" customHeight="1">
      <c r="A8" s="720" t="s">
        <v>444</v>
      </c>
      <c r="B8" s="720"/>
      <c r="C8" s="721"/>
      <c r="D8" s="44"/>
      <c r="E8" s="41"/>
      <c r="F8" s="720" t="s">
        <v>445</v>
      </c>
      <c r="G8" s="720"/>
      <c r="H8" s="721"/>
      <c r="I8" s="45"/>
    </row>
    <row r="9" spans="1:9" ht="27.75" customHeight="1">
      <c r="A9" s="46" t="s">
        <v>446</v>
      </c>
      <c r="B9" s="38" t="s">
        <v>350</v>
      </c>
      <c r="C9" s="42"/>
      <c r="D9" s="40" t="e">
        <f>Calculator!#REF!</f>
        <v>#REF!</v>
      </c>
      <c r="E9" s="41"/>
      <c r="F9" s="46" t="s">
        <v>447</v>
      </c>
      <c r="G9" s="38" t="s">
        <v>350</v>
      </c>
      <c r="H9" s="42"/>
      <c r="I9" s="40" t="e">
        <f>Calculator!#REF!</f>
        <v>#REF!</v>
      </c>
    </row>
    <row r="10" spans="1:9" ht="27.75" customHeight="1">
      <c r="A10" s="46" t="s">
        <v>448</v>
      </c>
      <c r="B10" s="38" t="s">
        <v>350</v>
      </c>
      <c r="C10" s="42"/>
      <c r="D10" s="40" t="e">
        <f>Calculator!#REF!</f>
        <v>#REF!</v>
      </c>
      <c r="E10" s="41"/>
      <c r="F10" s="46" t="s">
        <v>449</v>
      </c>
      <c r="G10" s="38" t="s">
        <v>350</v>
      </c>
      <c r="H10" s="42"/>
      <c r="I10" s="40" t="e">
        <f>Calculator!#REF!</f>
        <v>#REF!</v>
      </c>
    </row>
    <row r="11" spans="1:9" ht="27.75" customHeight="1">
      <c r="A11" s="46" t="s">
        <v>450</v>
      </c>
      <c r="B11" s="38" t="s">
        <v>350</v>
      </c>
      <c r="C11" s="42"/>
      <c r="D11" s="40" t="e">
        <f>Calculator!#REF!</f>
        <v>#REF!</v>
      </c>
      <c r="E11" s="41"/>
      <c r="F11" s="46" t="s">
        <v>451</v>
      </c>
      <c r="G11" s="38" t="s">
        <v>350</v>
      </c>
      <c r="H11" s="42"/>
      <c r="I11" s="40" t="e">
        <f>Calculator!#REF!</f>
        <v>#REF!</v>
      </c>
    </row>
    <row r="12" spans="1:9" ht="27.75" customHeight="1">
      <c r="A12" s="46" t="s">
        <v>452</v>
      </c>
      <c r="B12" s="38" t="s">
        <v>350</v>
      </c>
      <c r="C12" s="42"/>
      <c r="D12" s="40" t="e">
        <f>Calculator!#REF!</f>
        <v>#REF!</v>
      </c>
      <c r="E12" s="41"/>
      <c r="F12" s="46" t="s">
        <v>453</v>
      </c>
      <c r="G12" s="38" t="s">
        <v>350</v>
      </c>
      <c r="H12" s="42"/>
      <c r="I12" s="40" t="e">
        <f>Calculator!#REF!</f>
        <v>#REF!</v>
      </c>
    </row>
    <row r="13" spans="1:9" ht="27.75" customHeight="1">
      <c r="A13" s="46" t="s">
        <v>454</v>
      </c>
      <c r="B13" s="38" t="s">
        <v>350</v>
      </c>
      <c r="C13" s="42"/>
      <c r="D13" s="40" t="e">
        <f>Calculator!#REF!</f>
        <v>#REF!</v>
      </c>
      <c r="E13" s="41"/>
      <c r="F13" s="46" t="s">
        <v>455</v>
      </c>
      <c r="G13" s="38" t="s">
        <v>350</v>
      </c>
      <c r="H13" s="42"/>
      <c r="I13" s="40" t="e">
        <f>Calculator!#REF!</f>
        <v>#REF!</v>
      </c>
    </row>
    <row r="14" spans="1:9" ht="27.75" customHeight="1">
      <c r="A14" s="46" t="s">
        <v>456</v>
      </c>
      <c r="B14" s="38" t="s">
        <v>350</v>
      </c>
      <c r="C14" s="42"/>
      <c r="D14" s="40" t="e">
        <f>Calculator!#REF!</f>
        <v>#REF!</v>
      </c>
      <c r="E14" s="41"/>
      <c r="F14" s="46" t="s">
        <v>457</v>
      </c>
      <c r="G14" s="38" t="s">
        <v>350</v>
      </c>
      <c r="H14" s="42"/>
      <c r="I14" s="40" t="e">
        <f>Calculator!#REF!</f>
        <v>#REF!</v>
      </c>
    </row>
    <row r="15" spans="1:9" ht="27.75" customHeight="1">
      <c r="A15" s="46" t="s">
        <v>458</v>
      </c>
      <c r="B15" s="38" t="s">
        <v>350</v>
      </c>
      <c r="C15" s="42"/>
      <c r="D15" s="40" t="e">
        <f>Calculator!#REF!</f>
        <v>#REF!</v>
      </c>
      <c r="E15" s="41"/>
      <c r="F15" s="46" t="s">
        <v>459</v>
      </c>
      <c r="G15" s="38" t="s">
        <v>350</v>
      </c>
      <c r="H15" s="42"/>
      <c r="I15" s="40" t="e">
        <f>Calculator!#REF!</f>
        <v>#REF!</v>
      </c>
    </row>
    <row r="16" spans="1:9" ht="12.75" customHeight="1">
      <c r="A16" s="31"/>
      <c r="B16" s="29"/>
      <c r="D16" s="28"/>
      <c r="F16" s="31"/>
      <c r="G16" s="29"/>
      <c r="I16" s="28"/>
    </row>
    <row r="17" spans="1:9" ht="27.75" customHeight="1">
      <c r="A17" s="722" t="s">
        <v>460</v>
      </c>
      <c r="B17" s="723"/>
      <c r="C17" s="724"/>
      <c r="D17" s="47"/>
      <c r="E17" s="41"/>
      <c r="F17" s="722" t="s">
        <v>461</v>
      </c>
      <c r="G17" s="723"/>
      <c r="H17" s="724"/>
      <c r="I17" s="47"/>
    </row>
    <row r="18" spans="1:9" ht="27.75" customHeight="1">
      <c r="A18" s="46" t="s">
        <v>462</v>
      </c>
      <c r="B18" s="38" t="s">
        <v>350</v>
      </c>
      <c r="C18" s="42"/>
      <c r="D18" s="40" t="e">
        <f>Calculator!#REF!</f>
        <v>#REF!</v>
      </c>
      <c r="E18" s="57"/>
      <c r="F18" s="64" t="s">
        <v>463</v>
      </c>
      <c r="G18" s="65" t="s">
        <v>350</v>
      </c>
      <c r="H18" s="66"/>
      <c r="I18" s="67" t="e">
        <f>Calculator!#REF!</f>
        <v>#REF!</v>
      </c>
    </row>
    <row r="19" spans="1:9" ht="27.75" customHeight="1">
      <c r="A19" s="46" t="s">
        <v>464</v>
      </c>
      <c r="B19" s="38" t="s">
        <v>350</v>
      </c>
      <c r="C19" s="42"/>
      <c r="D19" s="40" t="e">
        <f>Calculator!#REF!</f>
        <v>#REF!</v>
      </c>
      <c r="E19" s="41"/>
      <c r="F19" s="46" t="s">
        <v>465</v>
      </c>
      <c r="G19" s="38" t="s">
        <v>350</v>
      </c>
      <c r="H19" s="42"/>
      <c r="I19" s="40" t="e">
        <f>Calculator!#REF!</f>
        <v>#REF!</v>
      </c>
    </row>
    <row r="20" spans="1:9" ht="27.75" customHeight="1">
      <c r="A20" s="46" t="s">
        <v>466</v>
      </c>
      <c r="B20" s="38" t="s">
        <v>350</v>
      </c>
      <c r="C20" s="42"/>
      <c r="D20" s="40" t="e">
        <f>Calculator!#REF!</f>
        <v>#REF!</v>
      </c>
      <c r="E20" s="41"/>
      <c r="F20" s="46" t="s">
        <v>467</v>
      </c>
      <c r="G20" s="38" t="s">
        <v>350</v>
      </c>
      <c r="H20" s="42"/>
      <c r="I20" s="40" t="e">
        <f>Calculator!#REF!</f>
        <v>#REF!</v>
      </c>
    </row>
    <row r="21" spans="1:9" ht="27.75" customHeight="1">
      <c r="A21" s="46" t="s">
        <v>468</v>
      </c>
      <c r="B21" s="38" t="s">
        <v>350</v>
      </c>
      <c r="C21" s="42"/>
      <c r="D21" s="40" t="e">
        <f>Calculator!#REF!</f>
        <v>#REF!</v>
      </c>
      <c r="E21" s="41"/>
      <c r="F21" s="46" t="s">
        <v>469</v>
      </c>
      <c r="G21" s="38" t="s">
        <v>350</v>
      </c>
      <c r="H21" s="42"/>
      <c r="I21" s="40" t="e">
        <f>Calculator!#REF!</f>
        <v>#REF!</v>
      </c>
    </row>
    <row r="22" spans="1:9" ht="27.75" customHeight="1">
      <c r="A22" s="46" t="s">
        <v>470</v>
      </c>
      <c r="B22" s="38" t="s">
        <v>350</v>
      </c>
      <c r="C22" s="42"/>
      <c r="D22" s="40" t="e">
        <f>Calculator!#REF!</f>
        <v>#REF!</v>
      </c>
      <c r="E22" s="41"/>
      <c r="F22" s="46" t="s">
        <v>471</v>
      </c>
      <c r="G22" s="38" t="s">
        <v>350</v>
      </c>
      <c r="H22" s="42"/>
      <c r="I22" s="40" t="e">
        <f>Calculator!#REF!</f>
        <v>#REF!</v>
      </c>
    </row>
    <row r="23" spans="1:9" ht="27.75" customHeight="1">
      <c r="A23" s="46" t="s">
        <v>472</v>
      </c>
      <c r="B23" s="38" t="s">
        <v>350</v>
      </c>
      <c r="C23" s="42"/>
      <c r="D23" s="40" t="e">
        <f>Calculator!#REF!</f>
        <v>#REF!</v>
      </c>
      <c r="E23" s="41"/>
      <c r="F23" s="46" t="s">
        <v>473</v>
      </c>
      <c r="G23" s="38" t="s">
        <v>350</v>
      </c>
      <c r="H23" s="42"/>
      <c r="I23" s="40" t="e">
        <f>Calculator!#REF!</f>
        <v>#REF!</v>
      </c>
    </row>
    <row r="24" spans="1:9" ht="27.75" customHeight="1">
      <c r="A24" s="46" t="s">
        <v>474</v>
      </c>
      <c r="B24" s="38" t="s">
        <v>350</v>
      </c>
      <c r="C24" s="42"/>
      <c r="D24" s="40" t="e">
        <f>Calculator!#REF!</f>
        <v>#REF!</v>
      </c>
      <c r="E24" s="41"/>
      <c r="F24" s="46" t="s">
        <v>475</v>
      </c>
      <c r="G24" s="38" t="s">
        <v>350</v>
      </c>
      <c r="H24" s="42"/>
      <c r="I24" s="40" t="e">
        <f>Calculator!#REF!</f>
        <v>#REF!</v>
      </c>
    </row>
    <row r="27" spans="1:9" ht="27.75" customHeight="1">
      <c r="A27" s="30"/>
    </row>
    <row r="28" spans="1:9" ht="27.75" customHeight="1">
      <c r="A28" s="30"/>
    </row>
    <row r="29" spans="1:9" ht="27.75" customHeight="1">
      <c r="A29" s="30"/>
    </row>
    <row r="30" spans="1:9" ht="27.75" customHeight="1">
      <c r="A30" s="30"/>
    </row>
    <row r="31" spans="1:9" ht="27.75" customHeight="1">
      <c r="A31" s="30"/>
    </row>
  </sheetData>
  <sheetProtection password="C7DC" sheet="1" objects="1" scenarios="1" selectLockedCells="1"/>
  <mergeCells count="7">
    <mergeCell ref="A17:C17"/>
    <mergeCell ref="F17:H17"/>
    <mergeCell ref="B1:H1"/>
    <mergeCell ref="B7:G7"/>
    <mergeCell ref="A8:C8"/>
    <mergeCell ref="F8:H8"/>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I30"/>
  <sheetViews>
    <sheetView topLeftCell="A5" zoomScale="75" workbookViewId="0">
      <selection activeCell="M16" sqref="M16"/>
    </sheetView>
  </sheetViews>
  <sheetFormatPr defaultColWidth="8.85546875" defaultRowHeight="27.75" customHeight="1"/>
  <cols>
    <col min="1" max="1" width="11.7109375" style="26" customWidth="1"/>
    <col min="2" max="2" width="17.28515625" style="26" bestFit="1" customWidth="1"/>
    <col min="3" max="3" width="2.28515625" style="26" customWidth="1"/>
    <col min="4" max="4" width="11.140625" style="27" bestFit="1" customWidth="1"/>
    <col min="5" max="5" width="4.42578125" customWidth="1"/>
    <col min="6" max="6" width="11" style="26" customWidth="1"/>
    <col min="7" max="7" width="17.28515625" style="26" bestFit="1" customWidth="1"/>
    <col min="8" max="8" width="0.42578125" style="26" customWidth="1"/>
    <col min="9" max="9" width="10.7109375" style="26" customWidth="1"/>
  </cols>
  <sheetData>
    <row r="1" spans="1:9" ht="27.75" customHeight="1">
      <c r="B1" s="714" t="s">
        <v>355</v>
      </c>
      <c r="C1" s="734"/>
      <c r="D1" s="734"/>
      <c r="E1" s="734"/>
      <c r="F1" s="734"/>
      <c r="G1" s="734"/>
      <c r="H1" s="734"/>
    </row>
    <row r="2" spans="1:9" ht="27.75" customHeight="1">
      <c r="B2" s="27"/>
      <c r="C2" s="50"/>
      <c r="D2" s="50"/>
      <c r="E2" s="50"/>
      <c r="F2" s="50"/>
      <c r="G2" s="50"/>
      <c r="H2" s="50"/>
    </row>
    <row r="3" spans="1:9" ht="30" customHeight="1">
      <c r="B3" s="27"/>
      <c r="C3" s="50"/>
      <c r="D3" s="50"/>
      <c r="E3" s="50"/>
      <c r="F3" s="50"/>
      <c r="G3" s="50"/>
      <c r="H3" s="50"/>
    </row>
    <row r="4" spans="1:9" ht="27.75" customHeight="1">
      <c r="B4" s="27"/>
      <c r="C4" s="50"/>
      <c r="D4" s="50"/>
      <c r="E4" s="50"/>
      <c r="F4" s="50"/>
      <c r="G4" s="50"/>
      <c r="H4" s="50"/>
    </row>
    <row r="5" spans="1:9" ht="27.75" customHeight="1">
      <c r="A5" s="708">
        <f>Calculator!H4</f>
        <v>0</v>
      </c>
      <c r="B5" s="709"/>
      <c r="C5" s="50"/>
      <c r="D5" s="50"/>
      <c r="E5" s="50"/>
      <c r="F5" s="50"/>
      <c r="G5" s="50"/>
      <c r="H5" s="50"/>
    </row>
    <row r="6" spans="1:9" ht="27.75" customHeight="1">
      <c r="B6" s="719" t="s">
        <v>476</v>
      </c>
      <c r="C6" s="719"/>
      <c r="D6" s="714"/>
      <c r="E6" s="734"/>
      <c r="F6" s="719"/>
      <c r="G6" s="719"/>
      <c r="H6" s="43"/>
    </row>
    <row r="7" spans="1:9" ht="27.75" customHeight="1">
      <c r="A7" s="720" t="s">
        <v>477</v>
      </c>
      <c r="B7" s="720"/>
      <c r="C7" s="721"/>
      <c r="D7" s="44"/>
      <c r="E7" s="41"/>
      <c r="F7" s="720" t="s">
        <v>478</v>
      </c>
      <c r="G7" s="720"/>
      <c r="H7" s="721"/>
      <c r="I7" s="45"/>
    </row>
    <row r="8" spans="1:9" ht="27" customHeight="1">
      <c r="A8" s="46" t="s">
        <v>479</v>
      </c>
      <c r="B8" s="38" t="s">
        <v>350</v>
      </c>
      <c r="C8" s="42"/>
      <c r="D8" s="40" t="e">
        <f>Calculator!#REF!</f>
        <v>#REF!</v>
      </c>
      <c r="E8" s="41"/>
      <c r="F8" s="46" t="s">
        <v>480</v>
      </c>
      <c r="G8" s="38" t="s">
        <v>350</v>
      </c>
      <c r="H8" s="42"/>
      <c r="I8" s="40" t="str">
        <f>Calculator!T111</f>
        <v>M</v>
      </c>
    </row>
    <row r="9" spans="1:9" ht="27" customHeight="1">
      <c r="A9" s="46" t="s">
        <v>481</v>
      </c>
      <c r="B9" s="38" t="s">
        <v>350</v>
      </c>
      <c r="C9" s="42"/>
      <c r="D9" s="40" t="e">
        <f>Calculator!#REF!</f>
        <v>#REF!</v>
      </c>
      <c r="E9" s="41"/>
      <c r="F9" s="46" t="s">
        <v>482</v>
      </c>
      <c r="G9" s="38" t="s">
        <v>350</v>
      </c>
      <c r="H9" s="42"/>
      <c r="I9" s="40" t="str">
        <f>Calculator!T112</f>
        <v>M</v>
      </c>
    </row>
    <row r="10" spans="1:9" ht="27" customHeight="1">
      <c r="A10" s="46" t="s">
        <v>483</v>
      </c>
      <c r="B10" s="38" t="s">
        <v>350</v>
      </c>
      <c r="C10" s="42"/>
      <c r="D10" s="40" t="e">
        <f>Calculator!#REF!</f>
        <v>#REF!</v>
      </c>
      <c r="E10" s="41"/>
      <c r="F10" s="46" t="s">
        <v>484</v>
      </c>
      <c r="G10" s="38" t="s">
        <v>350</v>
      </c>
      <c r="H10" s="42"/>
      <c r="I10" s="40" t="str">
        <f>Calculator!T113</f>
        <v>M</v>
      </c>
    </row>
    <row r="11" spans="1:9" ht="27" customHeight="1">
      <c r="A11" s="46" t="s">
        <v>485</v>
      </c>
      <c r="B11" s="38" t="s">
        <v>350</v>
      </c>
      <c r="C11" s="42"/>
      <c r="D11" s="40" t="e">
        <f>Calculator!#REF!</f>
        <v>#REF!</v>
      </c>
      <c r="E11" s="41"/>
      <c r="F11" s="46" t="s">
        <v>486</v>
      </c>
      <c r="G11" s="38" t="s">
        <v>350</v>
      </c>
      <c r="H11" s="42"/>
      <c r="I11" s="40" t="str">
        <f>Calculator!T114</f>
        <v>M</v>
      </c>
    </row>
    <row r="12" spans="1:9" ht="27" customHeight="1">
      <c r="A12" s="46" t="s">
        <v>487</v>
      </c>
      <c r="B12" s="38" t="s">
        <v>350</v>
      </c>
      <c r="C12" s="42"/>
      <c r="D12" s="40" t="e">
        <f>Calculator!#REF!</f>
        <v>#REF!</v>
      </c>
      <c r="E12" s="41"/>
      <c r="F12" s="46" t="s">
        <v>488</v>
      </c>
      <c r="G12" s="38" t="s">
        <v>350</v>
      </c>
      <c r="H12" s="42"/>
      <c r="I12" s="40" t="str">
        <f>Calculator!T115</f>
        <v>M</v>
      </c>
    </row>
    <row r="13" spans="1:9" ht="27" customHeight="1">
      <c r="A13" s="46" t="s">
        <v>489</v>
      </c>
      <c r="B13" s="38" t="s">
        <v>350</v>
      </c>
      <c r="C13" s="42"/>
      <c r="D13" s="40" t="e">
        <f>Calculator!#REF!</f>
        <v>#REF!</v>
      </c>
      <c r="E13" s="41"/>
      <c r="F13" s="46" t="s">
        <v>490</v>
      </c>
      <c r="G13" s="38" t="s">
        <v>350</v>
      </c>
      <c r="H13" s="42"/>
      <c r="I13" s="40" t="str">
        <f>Calculator!T116</f>
        <v>M</v>
      </c>
    </row>
    <row r="14" spans="1:9" ht="27" customHeight="1">
      <c r="A14" s="46" t="s">
        <v>491</v>
      </c>
      <c r="B14" s="38" t="s">
        <v>350</v>
      </c>
      <c r="C14" s="42"/>
      <c r="D14" s="40" t="e">
        <f>Calculator!#REF!</f>
        <v>#REF!</v>
      </c>
      <c r="E14" s="41"/>
      <c r="F14" s="46" t="s">
        <v>492</v>
      </c>
      <c r="G14" s="38" t="s">
        <v>350</v>
      </c>
      <c r="H14" s="42"/>
      <c r="I14" s="40" t="str">
        <f>Calculator!T117</f>
        <v>M</v>
      </c>
    </row>
    <row r="15" spans="1:9" ht="15.75" customHeight="1">
      <c r="A15" s="31"/>
      <c r="B15" s="29"/>
      <c r="D15" s="28"/>
      <c r="F15" s="31"/>
      <c r="G15" s="29"/>
      <c r="I15" s="28"/>
    </row>
    <row r="16" spans="1:9" ht="26.25" customHeight="1">
      <c r="A16" s="722" t="s">
        <v>493</v>
      </c>
      <c r="B16" s="723"/>
      <c r="C16" s="724"/>
      <c r="D16" s="47"/>
      <c r="E16" s="41"/>
      <c r="F16" s="722" t="s">
        <v>494</v>
      </c>
      <c r="G16" s="723"/>
      <c r="H16" s="724"/>
      <c r="I16" s="47"/>
    </row>
    <row r="17" spans="1:9" ht="27" customHeight="1">
      <c r="A17" s="46" t="s">
        <v>495</v>
      </c>
      <c r="B17" s="38" t="s">
        <v>350</v>
      </c>
      <c r="C17" s="42"/>
      <c r="D17" s="40" t="e">
        <f>Calculator!#REF!</f>
        <v>#REF!</v>
      </c>
      <c r="E17" s="41"/>
      <c r="F17" s="46" t="s">
        <v>496</v>
      </c>
      <c r="G17" s="38" t="s">
        <v>350</v>
      </c>
      <c r="H17" s="42"/>
      <c r="I17" s="40" t="str">
        <f>Calculator!T118</f>
        <v>M</v>
      </c>
    </row>
    <row r="18" spans="1:9" ht="27" customHeight="1">
      <c r="A18" s="46" t="s">
        <v>497</v>
      </c>
      <c r="B18" s="38" t="s">
        <v>350</v>
      </c>
      <c r="C18" s="42"/>
      <c r="D18" s="40" t="str">
        <f>Calculator!T105</f>
        <v>M</v>
      </c>
      <c r="E18" s="41"/>
      <c r="F18" s="46" t="s">
        <v>498</v>
      </c>
      <c r="G18" s="38" t="s">
        <v>350</v>
      </c>
      <c r="H18" s="42"/>
      <c r="I18" s="40" t="str">
        <f>Calculator!T119</f>
        <v>M</v>
      </c>
    </row>
    <row r="19" spans="1:9" ht="27" customHeight="1">
      <c r="A19" s="46" t="s">
        <v>499</v>
      </c>
      <c r="B19" s="38" t="s">
        <v>350</v>
      </c>
      <c r="C19" s="42"/>
      <c r="D19" s="40" t="str">
        <f>Calculator!T106</f>
        <v>M</v>
      </c>
      <c r="E19" s="41"/>
      <c r="F19" s="46" t="s">
        <v>500</v>
      </c>
      <c r="G19" s="38" t="s">
        <v>350</v>
      </c>
      <c r="H19" s="42"/>
      <c r="I19" s="40" t="str">
        <f>Calculator!T120</f>
        <v>M</v>
      </c>
    </row>
    <row r="20" spans="1:9" ht="27" customHeight="1">
      <c r="A20" s="46" t="s">
        <v>501</v>
      </c>
      <c r="B20" s="38" t="s">
        <v>350</v>
      </c>
      <c r="C20" s="42"/>
      <c r="D20" s="40" t="str">
        <f>Calculator!T107</f>
        <v>M</v>
      </c>
      <c r="E20" s="41"/>
      <c r="F20" s="46" t="s">
        <v>502</v>
      </c>
      <c r="G20" s="38" t="s">
        <v>350</v>
      </c>
      <c r="H20" s="42"/>
      <c r="I20" s="40" t="str">
        <f>Calculator!T121</f>
        <v>M</v>
      </c>
    </row>
    <row r="21" spans="1:9" ht="27" customHeight="1">
      <c r="A21" s="46" t="s">
        <v>503</v>
      </c>
      <c r="B21" s="38" t="s">
        <v>350</v>
      </c>
      <c r="C21" s="42"/>
      <c r="D21" s="40" t="str">
        <f>Calculator!T108</f>
        <v>M</v>
      </c>
      <c r="E21" s="41"/>
      <c r="F21" s="46" t="s">
        <v>504</v>
      </c>
      <c r="G21" s="38" t="s">
        <v>350</v>
      </c>
      <c r="H21" s="42"/>
      <c r="I21" s="40" t="str">
        <f>Calculator!T122</f>
        <v>M</v>
      </c>
    </row>
    <row r="22" spans="1:9" ht="27" customHeight="1">
      <c r="A22" s="46" t="s">
        <v>505</v>
      </c>
      <c r="B22" s="38" t="s">
        <v>350</v>
      </c>
      <c r="C22" s="42"/>
      <c r="D22" s="40" t="str">
        <f>Calculator!T109</f>
        <v>M</v>
      </c>
      <c r="E22" s="41"/>
      <c r="F22" s="46" t="s">
        <v>506</v>
      </c>
      <c r="G22" s="38" t="s">
        <v>350</v>
      </c>
      <c r="H22" s="42"/>
      <c r="I22" s="40" t="str">
        <f>Calculator!T123</f>
        <v>M</v>
      </c>
    </row>
    <row r="23" spans="1:9" ht="27" customHeight="1">
      <c r="A23" s="46" t="s">
        <v>507</v>
      </c>
      <c r="B23" s="38" t="s">
        <v>350</v>
      </c>
      <c r="C23" s="42"/>
      <c r="D23" s="40" t="str">
        <f>Calculator!T110</f>
        <v>M</v>
      </c>
      <c r="E23" s="41"/>
      <c r="F23" s="46" t="s">
        <v>508</v>
      </c>
      <c r="G23" s="38" t="s">
        <v>350</v>
      </c>
      <c r="H23" s="42"/>
      <c r="I23" s="40" t="str">
        <f>Calculator!T124</f>
        <v>M</v>
      </c>
    </row>
    <row r="26" spans="1:9" ht="27.75" customHeight="1">
      <c r="A26" s="30"/>
    </row>
    <row r="27" spans="1:9" ht="27.75" customHeight="1">
      <c r="A27" s="30"/>
    </row>
    <row r="28" spans="1:9" ht="27.75" customHeight="1">
      <c r="A28" s="30"/>
    </row>
    <row r="29" spans="1:9" ht="27.75" customHeight="1">
      <c r="A29" s="30"/>
    </row>
    <row r="30" spans="1:9" ht="27.75" customHeight="1">
      <c r="A30" s="30"/>
    </row>
  </sheetData>
  <sheetProtection selectLockedCells="1"/>
  <mergeCells count="7">
    <mergeCell ref="A16:C16"/>
    <mergeCell ref="F16:H16"/>
    <mergeCell ref="B1:H1"/>
    <mergeCell ref="B6:G6"/>
    <mergeCell ref="A7:C7"/>
    <mergeCell ref="F7:H7"/>
    <mergeCell ref="A5:B5"/>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5:I23"/>
  <sheetViews>
    <sheetView zoomScale="75" workbookViewId="0">
      <selection activeCell="D17" sqref="D17"/>
    </sheetView>
  </sheetViews>
  <sheetFormatPr defaultColWidth="8.85546875" defaultRowHeight="12.75"/>
  <cols>
    <col min="1" max="1" width="18.28515625" customWidth="1"/>
    <col min="2" max="2" width="16.7109375" customWidth="1"/>
    <col min="3" max="3" width="2.85546875" customWidth="1"/>
    <col min="4" max="4" width="8.85546875" customWidth="1"/>
    <col min="5" max="5" width="6.140625" customWidth="1"/>
    <col min="6" max="6" width="14.85546875" customWidth="1"/>
    <col min="7" max="7" width="18" customWidth="1"/>
    <col min="8" max="8" width="2.85546875" customWidth="1"/>
  </cols>
  <sheetData>
    <row r="5" spans="1:9" ht="33" customHeight="1">
      <c r="A5" s="708">
        <f>Calculator!H4</f>
        <v>0</v>
      </c>
      <c r="B5" s="709"/>
      <c r="C5" s="50"/>
      <c r="D5" s="50"/>
      <c r="E5" s="50"/>
      <c r="F5" s="50"/>
      <c r="G5" s="50"/>
      <c r="H5" s="50"/>
      <c r="I5" s="26"/>
    </row>
    <row r="6" spans="1:9" ht="39.75" customHeight="1">
      <c r="A6" s="26"/>
      <c r="B6" s="719" t="s">
        <v>509</v>
      </c>
      <c r="C6" s="719"/>
      <c r="D6" s="714"/>
      <c r="E6" s="734"/>
      <c r="F6" s="719"/>
      <c r="G6" s="719"/>
      <c r="H6" s="43"/>
      <c r="I6" s="26"/>
    </row>
    <row r="7" spans="1:9" ht="15.75">
      <c r="A7" s="720" t="s">
        <v>510</v>
      </c>
      <c r="B7" s="720"/>
      <c r="C7" s="721"/>
      <c r="D7" s="44"/>
      <c r="E7" s="41"/>
      <c r="F7" s="720" t="s">
        <v>511</v>
      </c>
      <c r="G7" s="720"/>
      <c r="H7" s="721"/>
      <c r="I7" s="45"/>
    </row>
    <row r="8" spans="1:9" ht="22.5" customHeight="1">
      <c r="A8" s="46" t="s">
        <v>512</v>
      </c>
      <c r="B8" s="38" t="s">
        <v>350</v>
      </c>
      <c r="C8" s="42"/>
      <c r="D8" s="40" t="str">
        <f>Calculator!T125</f>
        <v>M</v>
      </c>
      <c r="E8" s="41"/>
      <c r="F8" s="46" t="s">
        <v>513</v>
      </c>
      <c r="G8" s="38" t="s">
        <v>350</v>
      </c>
      <c r="H8" s="42"/>
      <c r="I8" s="40">
        <f>Calculator!T138</f>
        <v>0</v>
      </c>
    </row>
    <row r="9" spans="1:9" ht="24.75" customHeight="1">
      <c r="A9" s="46" t="s">
        <v>514</v>
      </c>
      <c r="B9" s="38" t="s">
        <v>350</v>
      </c>
      <c r="C9" s="42"/>
      <c r="D9" s="40" t="str">
        <f>Calculator!T126</f>
        <v>M</v>
      </c>
      <c r="E9" s="41"/>
      <c r="F9" s="46" t="s">
        <v>515</v>
      </c>
      <c r="G9" s="38" t="s">
        <v>350</v>
      </c>
      <c r="H9" s="42"/>
      <c r="I9" s="40">
        <f>Calculator!T139</f>
        <v>0</v>
      </c>
    </row>
    <row r="10" spans="1:9" ht="24.75" customHeight="1">
      <c r="A10" s="46" t="s">
        <v>516</v>
      </c>
      <c r="B10" s="38" t="s">
        <v>350</v>
      </c>
      <c r="C10" s="42"/>
      <c r="D10" s="40" t="str">
        <f>Calculator!T127</f>
        <v>M</v>
      </c>
      <c r="E10" s="41"/>
      <c r="F10" s="46" t="s">
        <v>517</v>
      </c>
      <c r="G10" s="38" t="s">
        <v>350</v>
      </c>
      <c r="H10" s="42"/>
      <c r="I10" s="40">
        <f>Calculator!T140</f>
        <v>0</v>
      </c>
    </row>
    <row r="11" spans="1:9" ht="21" customHeight="1">
      <c r="A11" s="46" t="s">
        <v>518</v>
      </c>
      <c r="B11" s="38" t="s">
        <v>350</v>
      </c>
      <c r="C11" s="42"/>
      <c r="D11" s="40" t="str">
        <f>Calculator!T128</f>
        <v>M</v>
      </c>
      <c r="E11" s="41"/>
      <c r="F11" s="46" t="s">
        <v>519</v>
      </c>
      <c r="G11" s="38" t="s">
        <v>350</v>
      </c>
      <c r="H11" s="42"/>
      <c r="I11" s="40">
        <f>Calculator!T141</f>
        <v>0</v>
      </c>
    </row>
    <row r="12" spans="1:9" ht="24.75" customHeight="1">
      <c r="A12" s="46" t="s">
        <v>520</v>
      </c>
      <c r="B12" s="38" t="s">
        <v>350</v>
      </c>
      <c r="C12" s="42"/>
      <c r="D12" s="40" t="str">
        <f>Calculator!T129</f>
        <v>M</v>
      </c>
      <c r="E12" s="41"/>
      <c r="F12" s="46" t="s">
        <v>521</v>
      </c>
      <c r="G12" s="38" t="s">
        <v>350</v>
      </c>
      <c r="H12" s="42"/>
      <c r="I12" s="40">
        <f>Calculator!T142</f>
        <v>0</v>
      </c>
    </row>
    <row r="13" spans="1:9" ht="21.75" customHeight="1">
      <c r="A13" s="46" t="s">
        <v>522</v>
      </c>
      <c r="B13" s="38" t="s">
        <v>350</v>
      </c>
      <c r="C13" s="42"/>
      <c r="D13" s="40" t="str">
        <f>Calculator!T130</f>
        <v>M</v>
      </c>
      <c r="E13" s="41"/>
      <c r="F13" s="46" t="s">
        <v>523</v>
      </c>
      <c r="G13" s="38" t="s">
        <v>350</v>
      </c>
      <c r="H13" s="42"/>
      <c r="I13" s="40">
        <f>Calculator!T143</f>
        <v>0</v>
      </c>
    </row>
    <row r="14" spans="1:9" ht="21.75" customHeight="1">
      <c r="A14" s="46" t="s">
        <v>524</v>
      </c>
      <c r="B14" s="38" t="s">
        <v>350</v>
      </c>
      <c r="C14" s="42"/>
      <c r="D14" s="40" t="str">
        <f>Calculator!T131</f>
        <v>M</v>
      </c>
      <c r="E14" s="41"/>
      <c r="F14" s="46" t="s">
        <v>525</v>
      </c>
      <c r="G14" s="38" t="s">
        <v>350</v>
      </c>
      <c r="H14" s="42"/>
      <c r="I14" s="40">
        <f>Calculator!T144</f>
        <v>0</v>
      </c>
    </row>
    <row r="15" spans="1:9" ht="15.75">
      <c r="A15" s="31"/>
      <c r="B15" s="29"/>
      <c r="C15" s="26"/>
      <c r="D15" s="28"/>
      <c r="F15" s="31"/>
      <c r="G15" s="29"/>
      <c r="H15" s="26"/>
      <c r="I15" s="28"/>
    </row>
    <row r="16" spans="1:9" ht="15.75">
      <c r="A16" s="722" t="s">
        <v>526</v>
      </c>
      <c r="B16" s="723"/>
      <c r="C16" s="724"/>
      <c r="D16" s="40"/>
      <c r="E16" s="125"/>
      <c r="F16" s="722" t="s">
        <v>527</v>
      </c>
      <c r="G16" s="723"/>
      <c r="H16" s="724"/>
      <c r="I16" s="47"/>
    </row>
    <row r="17" spans="1:9" ht="25.5" customHeight="1">
      <c r="A17" s="46" t="s">
        <v>528</v>
      </c>
      <c r="B17" s="38" t="s">
        <v>350</v>
      </c>
      <c r="C17" s="42"/>
      <c r="D17" s="40" t="str">
        <f>Calculator!T132</f>
        <v>M</v>
      </c>
      <c r="E17" s="41"/>
      <c r="F17" s="46" t="s">
        <v>529</v>
      </c>
      <c r="G17" s="38" t="s">
        <v>350</v>
      </c>
      <c r="H17" s="42"/>
      <c r="I17" s="40">
        <f>Calculator!T145</f>
        <v>0</v>
      </c>
    </row>
    <row r="18" spans="1:9" ht="24.75" customHeight="1">
      <c r="A18" s="46" t="s">
        <v>530</v>
      </c>
      <c r="B18" s="38" t="s">
        <v>350</v>
      </c>
      <c r="C18" s="42"/>
      <c r="D18" s="40" t="str">
        <f>Calculator!T133</f>
        <v>M</v>
      </c>
      <c r="E18" s="41"/>
      <c r="F18" s="46" t="s">
        <v>531</v>
      </c>
      <c r="G18" s="38" t="s">
        <v>350</v>
      </c>
      <c r="H18" s="42"/>
      <c r="I18" s="40">
        <f>Calculator!T146</f>
        <v>0</v>
      </c>
    </row>
    <row r="19" spans="1:9" ht="24" customHeight="1">
      <c r="A19" s="46" t="s">
        <v>532</v>
      </c>
      <c r="B19" s="38" t="s">
        <v>350</v>
      </c>
      <c r="C19" s="42"/>
      <c r="D19" s="40" t="str">
        <f>Calculator!T134</f>
        <v>M</v>
      </c>
      <c r="E19" s="41"/>
      <c r="F19" s="46" t="s">
        <v>533</v>
      </c>
      <c r="G19" s="38" t="s">
        <v>350</v>
      </c>
      <c r="H19" s="42"/>
      <c r="I19" s="40">
        <f>Calculator!T147</f>
        <v>0</v>
      </c>
    </row>
    <row r="20" spans="1:9" ht="21.75" customHeight="1">
      <c r="A20" s="46" t="s">
        <v>534</v>
      </c>
      <c r="B20" s="38" t="s">
        <v>350</v>
      </c>
      <c r="C20" s="42"/>
      <c r="D20" s="40" t="e">
        <f>Calculator!#REF!</f>
        <v>#REF!</v>
      </c>
      <c r="E20" s="41"/>
      <c r="F20" s="46" t="s">
        <v>535</v>
      </c>
      <c r="G20" s="38" t="s">
        <v>350</v>
      </c>
      <c r="H20" s="42"/>
      <c r="I20" s="40">
        <f>Calculator!T148</f>
        <v>0</v>
      </c>
    </row>
    <row r="21" spans="1:9" ht="24.75" customHeight="1">
      <c r="A21" s="46" t="s">
        <v>536</v>
      </c>
      <c r="B21" s="38" t="s">
        <v>350</v>
      </c>
      <c r="C21" s="42"/>
      <c r="D21" s="40" t="str">
        <f>Calculator!T135</f>
        <v>M</v>
      </c>
      <c r="E21" s="41"/>
      <c r="F21" s="46" t="s">
        <v>537</v>
      </c>
      <c r="G21" s="38" t="s">
        <v>350</v>
      </c>
      <c r="H21" s="42"/>
      <c r="I21" s="40">
        <f>Calculator!T149</f>
        <v>0</v>
      </c>
    </row>
    <row r="22" spans="1:9" ht="24" customHeight="1">
      <c r="A22" s="46" t="s">
        <v>538</v>
      </c>
      <c r="B22" s="38" t="s">
        <v>350</v>
      </c>
      <c r="C22" s="42"/>
      <c r="D22" s="40">
        <f>Calculator!T136</f>
        <v>0</v>
      </c>
      <c r="E22" s="41"/>
      <c r="F22" s="46" t="s">
        <v>539</v>
      </c>
      <c r="G22" s="38" t="s">
        <v>350</v>
      </c>
      <c r="H22" s="42"/>
      <c r="I22" s="40">
        <f>Calculator!T150</f>
        <v>0</v>
      </c>
    </row>
    <row r="23" spans="1:9" ht="27" customHeight="1">
      <c r="A23" s="46" t="s">
        <v>540</v>
      </c>
      <c r="B23" s="38" t="s">
        <v>350</v>
      </c>
      <c r="C23" s="42"/>
      <c r="D23" s="40">
        <f>Calculator!T137</f>
        <v>0</v>
      </c>
      <c r="E23" s="41"/>
      <c r="F23" s="46" t="s">
        <v>541</v>
      </c>
      <c r="G23" s="38" t="s">
        <v>350</v>
      </c>
      <c r="H23" s="42"/>
      <c r="I23" s="40">
        <f>Calculator!T151</f>
        <v>0</v>
      </c>
    </row>
  </sheetData>
  <sheetProtection password="C7DC" sheet="1" objects="1" scenarios="1"/>
  <mergeCells count="6">
    <mergeCell ref="A16:C16"/>
    <mergeCell ref="F16:H16"/>
    <mergeCell ref="A5:B5"/>
    <mergeCell ref="B6:G6"/>
    <mergeCell ref="A7:C7"/>
    <mergeCell ref="F7:H7"/>
  </mergeCells>
  <phoneticPr fontId="22"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5:H21"/>
  <sheetViews>
    <sheetView zoomScale="75" workbookViewId="0">
      <selection activeCell="G17" sqref="G17"/>
    </sheetView>
  </sheetViews>
  <sheetFormatPr defaultColWidth="8.85546875" defaultRowHeight="12.75"/>
  <cols>
    <col min="1" max="1" width="15.140625" customWidth="1"/>
    <col min="2" max="2" width="19.42578125" customWidth="1"/>
    <col min="3" max="3" width="11.85546875" customWidth="1"/>
  </cols>
  <sheetData>
    <row r="5" spans="1:8" ht="15">
      <c r="A5" s="708">
        <f>Calculator!H4</f>
        <v>0</v>
      </c>
      <c r="B5" s="709"/>
      <c r="C5" s="50"/>
      <c r="D5" s="50"/>
      <c r="E5" s="50"/>
      <c r="F5" s="50"/>
      <c r="G5" s="50"/>
      <c r="H5" s="50"/>
    </row>
    <row r="6" spans="1:8" ht="15.75">
      <c r="A6" s="26"/>
      <c r="B6" s="719" t="s">
        <v>542</v>
      </c>
      <c r="C6" s="719"/>
      <c r="D6" s="714"/>
      <c r="E6" s="734"/>
      <c r="F6" s="719"/>
      <c r="G6" s="719"/>
      <c r="H6" s="43"/>
    </row>
    <row r="7" spans="1:8" ht="15.75">
      <c r="A7" s="720" t="s">
        <v>543</v>
      </c>
      <c r="B7" s="720"/>
      <c r="C7" s="721"/>
      <c r="D7" s="44"/>
      <c r="E7" s="126"/>
      <c r="F7" s="714"/>
      <c r="G7" s="714"/>
      <c r="H7" s="714"/>
    </row>
    <row r="8" spans="1:8" ht="31.5" customHeight="1">
      <c r="A8" s="46" t="s">
        <v>544</v>
      </c>
      <c r="B8" s="38" t="s">
        <v>545</v>
      </c>
      <c r="C8" s="42"/>
      <c r="D8" s="40">
        <f>Calculator!T152</f>
        <v>0</v>
      </c>
      <c r="E8" s="126"/>
      <c r="F8" s="31"/>
      <c r="G8" s="29">
        <f>IF(D8="M",0,IF(D8=0,0,IF(D8&gt;0,1,0)))</f>
        <v>0</v>
      </c>
      <c r="H8" s="26"/>
    </row>
    <row r="9" spans="1:8" ht="25.5" customHeight="1">
      <c r="A9" s="46" t="s">
        <v>546</v>
      </c>
      <c r="B9" s="38" t="s">
        <v>350</v>
      </c>
      <c r="C9" s="42"/>
      <c r="D9" s="40">
        <f>Calculator!T153</f>
        <v>0</v>
      </c>
      <c r="E9" s="126"/>
      <c r="F9" s="31"/>
      <c r="G9" s="29">
        <f t="shared" ref="G9:G14" si="0">IF(D9="M",0,IF(D9=0,0,IF(D9&gt;0,1,0)))</f>
        <v>0</v>
      </c>
      <c r="H9" s="26"/>
    </row>
    <row r="10" spans="1:8" ht="15.75">
      <c r="A10" s="46" t="s">
        <v>547</v>
      </c>
      <c r="B10" s="38" t="s">
        <v>350</v>
      </c>
      <c r="C10" s="42"/>
      <c r="D10" s="40">
        <f>Calculator!T154</f>
        <v>0</v>
      </c>
      <c r="E10" s="126"/>
      <c r="F10" s="31"/>
      <c r="G10" s="29">
        <f t="shared" si="0"/>
        <v>0</v>
      </c>
      <c r="H10" s="26"/>
    </row>
    <row r="11" spans="1:8" ht="30" customHeight="1">
      <c r="A11" s="46" t="s">
        <v>548</v>
      </c>
      <c r="B11" s="38" t="s">
        <v>350</v>
      </c>
      <c r="C11" s="42"/>
      <c r="D11" s="40">
        <f>Calculator!T155</f>
        <v>0</v>
      </c>
      <c r="E11" s="126"/>
      <c r="F11" s="31"/>
      <c r="G11" s="29">
        <f t="shared" si="0"/>
        <v>0</v>
      </c>
      <c r="H11" s="26"/>
    </row>
    <row r="12" spans="1:8" ht="27" customHeight="1">
      <c r="A12" s="46" t="s">
        <v>549</v>
      </c>
      <c r="B12" s="38" t="s">
        <v>350</v>
      </c>
      <c r="C12" s="42"/>
      <c r="D12" s="40">
        <f>Calculator!T156</f>
        <v>0</v>
      </c>
      <c r="E12" s="126"/>
      <c r="F12" s="31"/>
      <c r="G12" s="29">
        <f t="shared" si="0"/>
        <v>0</v>
      </c>
      <c r="H12" s="26"/>
    </row>
    <row r="13" spans="1:8" ht="28.5" customHeight="1">
      <c r="A13" s="46" t="s">
        <v>550</v>
      </c>
      <c r="B13" s="38" t="s">
        <v>350</v>
      </c>
      <c r="C13" s="42"/>
      <c r="D13" s="40">
        <f>Calculator!T157</f>
        <v>0</v>
      </c>
      <c r="E13" s="126"/>
      <c r="F13" s="31"/>
      <c r="G13" s="29">
        <f t="shared" si="0"/>
        <v>0</v>
      </c>
      <c r="H13" s="26"/>
    </row>
    <row r="14" spans="1:8" ht="24.75" customHeight="1">
      <c r="A14" s="46" t="s">
        <v>551</v>
      </c>
      <c r="B14" s="38" t="s">
        <v>350</v>
      </c>
      <c r="C14" s="42"/>
      <c r="D14" s="40">
        <f>Calculator!T158</f>
        <v>0</v>
      </c>
      <c r="E14" s="126"/>
      <c r="F14" s="31"/>
      <c r="G14" s="29">
        <f t="shared" si="0"/>
        <v>0</v>
      </c>
      <c r="H14" s="26"/>
    </row>
    <row r="15" spans="1:8" ht="22.5" customHeight="1">
      <c r="A15" s="46" t="s">
        <v>552</v>
      </c>
      <c r="B15" s="38" t="s">
        <v>350</v>
      </c>
      <c r="C15" s="42"/>
      <c r="D15" s="40">
        <f>Calculator!T159</f>
        <v>0</v>
      </c>
      <c r="E15" s="126"/>
      <c r="F15" s="31"/>
      <c r="G15" s="29">
        <f>SUM(G8:G14)</f>
        <v>0</v>
      </c>
      <c r="H15" s="26"/>
    </row>
    <row r="16" spans="1:8" ht="22.5" customHeight="1">
      <c r="A16" s="46" t="s">
        <v>553</v>
      </c>
      <c r="B16" s="38" t="s">
        <v>350</v>
      </c>
      <c r="C16" s="42"/>
      <c r="D16" s="40">
        <f>Calculator!T160</f>
        <v>0</v>
      </c>
      <c r="E16" s="126"/>
      <c r="F16" s="31"/>
      <c r="G16" s="158">
        <f>SUM(D8:D14)</f>
        <v>0</v>
      </c>
      <c r="H16" s="26"/>
    </row>
    <row r="17" spans="1:8" ht="24" customHeight="1">
      <c r="A17" s="46" t="s">
        <v>554</v>
      </c>
      <c r="B17" s="38" t="s">
        <v>350</v>
      </c>
      <c r="C17" s="42"/>
      <c r="D17" s="40">
        <f>Calculator!T161</f>
        <v>0</v>
      </c>
      <c r="E17" s="126"/>
      <c r="F17" s="31"/>
      <c r="G17" s="29"/>
      <c r="H17" s="26"/>
    </row>
    <row r="18" spans="1:8" ht="25.5" customHeight="1">
      <c r="A18" s="46" t="s">
        <v>555</v>
      </c>
      <c r="B18" s="38" t="s">
        <v>350</v>
      </c>
      <c r="C18" s="42"/>
      <c r="D18" s="40">
        <f>Calculator!T162</f>
        <v>0</v>
      </c>
      <c r="E18" s="126"/>
      <c r="F18" s="31"/>
      <c r="G18" s="29"/>
      <c r="H18" s="26"/>
    </row>
    <row r="19" spans="1:8" ht="27" customHeight="1">
      <c r="A19" s="46" t="s">
        <v>556</v>
      </c>
      <c r="B19" s="38" t="s">
        <v>350</v>
      </c>
      <c r="C19" s="42"/>
      <c r="D19" s="40">
        <f>Calculator!T163</f>
        <v>0</v>
      </c>
      <c r="E19" s="126"/>
      <c r="F19" s="31"/>
      <c r="G19" s="29"/>
      <c r="H19" s="26"/>
    </row>
    <row r="20" spans="1:8" ht="24.75" customHeight="1">
      <c r="A20" s="46" t="s">
        <v>557</v>
      </c>
      <c r="B20" s="38" t="s">
        <v>350</v>
      </c>
      <c r="C20" s="42"/>
      <c r="D20" s="40">
        <f>Calculator!T164</f>
        <v>0</v>
      </c>
      <c r="E20" s="126"/>
      <c r="F20" s="31"/>
      <c r="G20" s="29"/>
      <c r="H20" s="26"/>
    </row>
    <row r="21" spans="1:8" ht="27" customHeight="1">
      <c r="A21" s="46" t="s">
        <v>558</v>
      </c>
      <c r="B21" s="38" t="s">
        <v>350</v>
      </c>
      <c r="C21" s="42"/>
      <c r="D21" s="40">
        <f>Calculator!T165</f>
        <v>0</v>
      </c>
      <c r="E21" s="126"/>
      <c r="F21" s="31"/>
      <c r="G21" s="29"/>
      <c r="H21" s="26"/>
    </row>
  </sheetData>
  <mergeCells count="4">
    <mergeCell ref="A5:B5"/>
    <mergeCell ref="B6:G6"/>
    <mergeCell ref="A7:C7"/>
    <mergeCell ref="F7:H7"/>
  </mergeCells>
  <phoneticPr fontId="22"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I86"/>
  <sheetViews>
    <sheetView topLeftCell="A84" zoomScale="75" workbookViewId="0">
      <selection activeCell="G86" sqref="G86:H86"/>
    </sheetView>
  </sheetViews>
  <sheetFormatPr defaultColWidth="8.85546875" defaultRowHeight="27.75" customHeight="1"/>
  <cols>
    <col min="1" max="1" width="11.7109375" style="26" customWidth="1"/>
    <col min="2" max="2" width="17.28515625" style="26" bestFit="1" customWidth="1"/>
    <col min="3" max="3" width="2.28515625" style="26" customWidth="1"/>
    <col min="4" max="4" width="11.140625" style="27" bestFit="1" customWidth="1"/>
    <col min="5" max="5" width="4.42578125" customWidth="1"/>
    <col min="6" max="6" width="8.85546875" style="26" bestFit="1" customWidth="1"/>
    <col min="7" max="7" width="17.28515625" style="26" bestFit="1" customWidth="1"/>
    <col min="8" max="8" width="2.28515625" style="26" customWidth="1"/>
    <col min="9" max="9" width="7.140625" style="26" customWidth="1"/>
  </cols>
  <sheetData>
    <row r="1" spans="1:9" ht="27.75" customHeight="1">
      <c r="A1" s="37"/>
      <c r="B1" s="37"/>
      <c r="F1" s="37"/>
      <c r="G1" s="37"/>
    </row>
    <row r="2" spans="1:9" ht="27.75" customHeight="1">
      <c r="A2" s="37"/>
      <c r="B2" s="37"/>
      <c r="F2" s="37"/>
      <c r="G2" s="37"/>
    </row>
    <row r="3" spans="1:9" ht="27.75" customHeight="1">
      <c r="A3" s="37"/>
      <c r="B3" s="37"/>
      <c r="F3" s="37"/>
      <c r="G3" s="37"/>
    </row>
    <row r="4" spans="1:9" ht="27.75" customHeight="1">
      <c r="A4" s="37"/>
      <c r="B4" s="713" t="s">
        <v>355</v>
      </c>
      <c r="C4" s="732"/>
      <c r="D4" s="732"/>
      <c r="E4" s="732"/>
      <c r="F4" s="732"/>
      <c r="G4" s="732"/>
      <c r="H4" s="732"/>
    </row>
    <row r="5" spans="1:9" ht="27.75" customHeight="1">
      <c r="A5" s="37"/>
      <c r="B5" s="707" t="s">
        <v>347</v>
      </c>
      <c r="C5" s="733"/>
      <c r="D5" s="733"/>
      <c r="E5" s="733"/>
      <c r="F5" s="733"/>
      <c r="G5" s="733"/>
      <c r="H5" s="733"/>
    </row>
    <row r="6" spans="1:9" ht="27.75" customHeight="1">
      <c r="A6" s="37"/>
      <c r="D6" s="602" t="s">
        <v>348</v>
      </c>
      <c r="E6" s="732"/>
      <c r="F6" s="732"/>
      <c r="I6"/>
    </row>
    <row r="7" spans="1:9" ht="27.75" customHeight="1">
      <c r="A7" s="37"/>
    </row>
    <row r="8" spans="1:9" ht="27.75" customHeight="1">
      <c r="A8" s="37"/>
      <c r="B8" s="37"/>
      <c r="F8" s="37"/>
      <c r="G8" s="37"/>
    </row>
    <row r="9" spans="1:9" ht="27.75" customHeight="1">
      <c r="A9" s="29" t="s">
        <v>349</v>
      </c>
      <c r="B9" s="29" t="s">
        <v>350</v>
      </c>
      <c r="C9" s="27"/>
      <c r="D9" s="28" t="str">
        <f>Input!C3</f>
        <v>M</v>
      </c>
      <c r="F9" s="29" t="s">
        <v>201</v>
      </c>
      <c r="G9" s="29" t="s">
        <v>350</v>
      </c>
      <c r="H9" s="27"/>
      <c r="I9" s="28" t="str">
        <f>Input!C18</f>
        <v>M</v>
      </c>
    </row>
    <row r="10" spans="1:9" ht="27.75" customHeight="1">
      <c r="A10" s="29" t="s">
        <v>187</v>
      </c>
      <c r="B10" s="29" t="s">
        <v>350</v>
      </c>
      <c r="C10" s="27"/>
      <c r="D10" s="28" t="str">
        <f>Input!C4</f>
        <v>M</v>
      </c>
      <c r="F10" s="29" t="s">
        <v>202</v>
      </c>
      <c r="G10" s="29" t="s">
        <v>350</v>
      </c>
      <c r="H10" s="27"/>
      <c r="I10" s="28" t="str">
        <f>Input!C19</f>
        <v>M</v>
      </c>
    </row>
    <row r="11" spans="1:9" ht="27.75" customHeight="1">
      <c r="A11" s="29" t="s">
        <v>188</v>
      </c>
      <c r="B11" s="29" t="s">
        <v>350</v>
      </c>
      <c r="C11" s="27"/>
      <c r="D11" s="28" t="str">
        <f>Input!C5</f>
        <v>M</v>
      </c>
      <c r="F11" s="29" t="s">
        <v>203</v>
      </c>
      <c r="G11" s="29" t="s">
        <v>350</v>
      </c>
      <c r="H11" s="27"/>
      <c r="I11" s="28" t="str">
        <f>Input!C20</f>
        <v>M</v>
      </c>
    </row>
    <row r="12" spans="1:9" ht="27.75" customHeight="1">
      <c r="A12" s="29" t="s">
        <v>189</v>
      </c>
      <c r="B12" s="29" t="s">
        <v>350</v>
      </c>
      <c r="C12" s="27"/>
      <c r="D12" s="28" t="str">
        <f>Input!C6</f>
        <v>M</v>
      </c>
      <c r="F12" s="29" t="s">
        <v>204</v>
      </c>
      <c r="G12" s="29" t="s">
        <v>350</v>
      </c>
      <c r="H12" s="27"/>
      <c r="I12" s="28" t="str">
        <f>Input!C21</f>
        <v>M</v>
      </c>
    </row>
    <row r="13" spans="1:9" ht="27.75" customHeight="1">
      <c r="A13" s="29" t="s">
        <v>190</v>
      </c>
      <c r="B13" s="29" t="s">
        <v>350</v>
      </c>
      <c r="C13" s="27"/>
      <c r="D13" s="28" t="str">
        <f>Input!C7</f>
        <v>M</v>
      </c>
      <c r="F13" s="29" t="s">
        <v>205</v>
      </c>
      <c r="G13" s="29" t="s">
        <v>350</v>
      </c>
      <c r="H13" s="27"/>
      <c r="I13" s="28" t="str">
        <f>Input!C22</f>
        <v>M</v>
      </c>
    </row>
    <row r="14" spans="1:9" ht="27.75" customHeight="1">
      <c r="A14" s="29" t="s">
        <v>191</v>
      </c>
      <c r="B14" s="29" t="s">
        <v>350</v>
      </c>
      <c r="C14" s="27"/>
      <c r="D14" s="28" t="str">
        <f>Input!C8</f>
        <v>M</v>
      </c>
      <c r="F14" s="29" t="s">
        <v>206</v>
      </c>
      <c r="G14" s="29" t="s">
        <v>350</v>
      </c>
      <c r="H14" s="27"/>
      <c r="I14" s="28" t="str">
        <f>Input!C23</f>
        <v>M</v>
      </c>
    </row>
    <row r="15" spans="1:9" ht="27.75" customHeight="1">
      <c r="A15" s="29" t="s">
        <v>192</v>
      </c>
      <c r="B15" s="29" t="s">
        <v>350</v>
      </c>
      <c r="C15" s="27"/>
      <c r="D15" s="28" t="str">
        <f>Input!C9</f>
        <v>M</v>
      </c>
      <c r="F15" s="29" t="s">
        <v>207</v>
      </c>
      <c r="G15" s="29" t="s">
        <v>350</v>
      </c>
      <c r="H15" s="27"/>
      <c r="I15" s="28" t="str">
        <f>Input!C24</f>
        <v>M</v>
      </c>
    </row>
    <row r="16" spans="1:9" ht="27.75" customHeight="1">
      <c r="A16" s="29" t="s">
        <v>193</v>
      </c>
      <c r="B16" s="29" t="s">
        <v>350</v>
      </c>
      <c r="C16" s="27"/>
      <c r="D16" s="28" t="str">
        <f>Input!C10</f>
        <v>M</v>
      </c>
      <c r="F16" s="29" t="s">
        <v>208</v>
      </c>
      <c r="G16" s="29" t="s">
        <v>350</v>
      </c>
      <c r="H16" s="27"/>
      <c r="I16" s="28" t="str">
        <f>Input!C25</f>
        <v>M</v>
      </c>
    </row>
    <row r="17" spans="1:9" ht="27.75" customHeight="1">
      <c r="A17" s="29" t="s">
        <v>194</v>
      </c>
      <c r="B17" s="29" t="s">
        <v>350</v>
      </c>
      <c r="C17" s="27"/>
      <c r="D17" s="28" t="str">
        <f>Input!C11</f>
        <v>M</v>
      </c>
      <c r="F17" s="29" t="s">
        <v>209</v>
      </c>
      <c r="G17" s="29" t="s">
        <v>350</v>
      </c>
      <c r="H17" s="27"/>
      <c r="I17" s="28" t="str">
        <f>Input!C26</f>
        <v>M</v>
      </c>
    </row>
    <row r="18" spans="1:9" ht="27.75" customHeight="1">
      <c r="A18" s="29" t="s">
        <v>195</v>
      </c>
      <c r="B18" s="29" t="s">
        <v>350</v>
      </c>
      <c r="C18" s="27"/>
      <c r="D18" s="28" t="str">
        <f>Input!C12</f>
        <v>M</v>
      </c>
      <c r="F18" s="29" t="s">
        <v>210</v>
      </c>
      <c r="G18" s="29" t="s">
        <v>350</v>
      </c>
      <c r="H18" s="27"/>
      <c r="I18" s="28" t="str">
        <f>Input!C27</f>
        <v>M</v>
      </c>
    </row>
    <row r="19" spans="1:9" ht="27.75" customHeight="1">
      <c r="A19" s="29" t="s">
        <v>196</v>
      </c>
      <c r="B19" s="29" t="s">
        <v>350</v>
      </c>
      <c r="C19" s="27"/>
      <c r="D19" s="28" t="str">
        <f>Input!C13</f>
        <v>M</v>
      </c>
      <c r="F19" s="29" t="s">
        <v>211</v>
      </c>
      <c r="G19" s="29" t="s">
        <v>350</v>
      </c>
      <c r="H19" s="27"/>
      <c r="I19" s="28" t="str">
        <f>Input!C28</f>
        <v>M</v>
      </c>
    </row>
    <row r="20" spans="1:9" ht="27.75" customHeight="1">
      <c r="A20" s="29" t="s">
        <v>197</v>
      </c>
      <c r="B20" s="29" t="s">
        <v>350</v>
      </c>
      <c r="C20" s="27"/>
      <c r="D20" s="28" t="str">
        <f>Input!C14</f>
        <v>M</v>
      </c>
      <c r="F20" s="29" t="s">
        <v>212</v>
      </c>
      <c r="G20" s="29" t="s">
        <v>350</v>
      </c>
      <c r="H20" s="27"/>
      <c r="I20" s="28" t="str">
        <f>Input!C29</f>
        <v>M</v>
      </c>
    </row>
    <row r="21" spans="1:9" ht="27.75" customHeight="1">
      <c r="A21" s="29" t="s">
        <v>198</v>
      </c>
      <c r="B21" s="29" t="s">
        <v>350</v>
      </c>
      <c r="C21" s="27"/>
      <c r="D21" s="28" t="str">
        <f>Input!C15</f>
        <v>M</v>
      </c>
      <c r="F21" s="29" t="s">
        <v>213</v>
      </c>
      <c r="G21" s="29" t="s">
        <v>350</v>
      </c>
      <c r="H21" s="27"/>
      <c r="I21" s="28" t="str">
        <f>Input!C30</f>
        <v>M</v>
      </c>
    </row>
    <row r="22" spans="1:9" ht="27.75" customHeight="1">
      <c r="A22" s="29" t="s">
        <v>199</v>
      </c>
      <c r="B22" s="29" t="s">
        <v>350</v>
      </c>
      <c r="C22" s="27"/>
      <c r="D22" s="28" t="str">
        <f>Input!C16</f>
        <v>M</v>
      </c>
      <c r="F22" s="29" t="s">
        <v>214</v>
      </c>
      <c r="G22" s="29" t="s">
        <v>350</v>
      </c>
      <c r="H22" s="27"/>
      <c r="I22" s="28">
        <f>Input!C31</f>
        <v>0</v>
      </c>
    </row>
    <row r="23" spans="1:9" ht="27.75" customHeight="1">
      <c r="A23" s="29" t="s">
        <v>200</v>
      </c>
      <c r="B23" s="29" t="s">
        <v>350</v>
      </c>
      <c r="C23" s="27"/>
      <c r="D23" s="28" t="str">
        <f>Input!C17</f>
        <v>M</v>
      </c>
      <c r="F23" s="29" t="s">
        <v>215</v>
      </c>
      <c r="G23" s="29" t="s">
        <v>350</v>
      </c>
      <c r="H23" s="27"/>
      <c r="I23" s="28">
        <f>Input!C32</f>
        <v>0</v>
      </c>
    </row>
    <row r="24" spans="1:9" ht="27.75" customHeight="1">
      <c r="A24" s="37"/>
      <c r="B24" s="37"/>
      <c r="F24" s="37"/>
      <c r="G24" s="37"/>
    </row>
    <row r="25" spans="1:9" ht="27.75" customHeight="1">
      <c r="A25" s="37"/>
      <c r="B25" s="713" t="s">
        <v>355</v>
      </c>
      <c r="C25" s="732"/>
      <c r="D25" s="732"/>
      <c r="E25" s="732"/>
      <c r="F25" s="732"/>
      <c r="G25" s="732"/>
      <c r="H25" s="732"/>
    </row>
    <row r="26" spans="1:9" ht="27.75" customHeight="1">
      <c r="A26" s="37"/>
      <c r="B26" s="707" t="s">
        <v>347</v>
      </c>
      <c r="C26" s="733"/>
      <c r="D26" s="733"/>
      <c r="E26" s="733"/>
      <c r="F26" s="733"/>
      <c r="G26" s="733"/>
      <c r="H26" s="733"/>
    </row>
    <row r="27" spans="1:9" ht="27.75" customHeight="1">
      <c r="A27" s="37"/>
      <c r="D27" s="602" t="s">
        <v>351</v>
      </c>
      <c r="E27" s="732"/>
      <c r="F27" s="732"/>
    </row>
    <row r="28" spans="1:9" ht="33" customHeight="1">
      <c r="A28" s="37"/>
      <c r="B28" s="37"/>
      <c r="F28" s="37"/>
      <c r="G28" s="37"/>
    </row>
    <row r="29" spans="1:9" ht="27.75" customHeight="1">
      <c r="A29" s="29" t="s">
        <v>216</v>
      </c>
      <c r="B29" s="29" t="s">
        <v>350</v>
      </c>
      <c r="C29" s="27"/>
      <c r="D29" s="28">
        <f>Input!C33</f>
        <v>0</v>
      </c>
      <c r="F29" s="29" t="s">
        <v>231</v>
      </c>
      <c r="G29" s="29" t="s">
        <v>350</v>
      </c>
      <c r="H29" s="27"/>
      <c r="I29" s="28" t="e">
        <f>Input!C48</f>
        <v>#REF!</v>
      </c>
    </row>
    <row r="30" spans="1:9" ht="27.75" customHeight="1">
      <c r="A30" s="29" t="s">
        <v>217</v>
      </c>
      <c r="B30" s="29" t="s">
        <v>350</v>
      </c>
      <c r="C30" s="27"/>
      <c r="D30" s="28" t="e">
        <f>Input!C34</f>
        <v>#REF!</v>
      </c>
      <c r="F30" s="29" t="s">
        <v>232</v>
      </c>
      <c r="G30" s="29" t="s">
        <v>350</v>
      </c>
      <c r="H30" s="27"/>
      <c r="I30" s="28" t="e">
        <f>Input!C49</f>
        <v>#REF!</v>
      </c>
    </row>
    <row r="31" spans="1:9" ht="27.75" customHeight="1">
      <c r="A31" s="29" t="s">
        <v>218</v>
      </c>
      <c r="B31" s="29" t="s">
        <v>350</v>
      </c>
      <c r="C31" s="27"/>
      <c r="D31" s="28" t="e">
        <f>Input!C35</f>
        <v>#REF!</v>
      </c>
      <c r="F31" s="29" t="s">
        <v>233</v>
      </c>
      <c r="G31" s="29" t="s">
        <v>350</v>
      </c>
      <c r="H31" s="27"/>
      <c r="I31" s="28" t="e">
        <f>Input!C50</f>
        <v>#REF!</v>
      </c>
    </row>
    <row r="32" spans="1:9" ht="27.75" customHeight="1">
      <c r="A32" s="29" t="s">
        <v>219</v>
      </c>
      <c r="B32" s="29" t="s">
        <v>350</v>
      </c>
      <c r="C32" s="27"/>
      <c r="D32" s="28" t="e">
        <f>Input!C36</f>
        <v>#REF!</v>
      </c>
      <c r="F32" s="29" t="s">
        <v>234</v>
      </c>
      <c r="G32" s="29" t="s">
        <v>350</v>
      </c>
      <c r="H32" s="27"/>
      <c r="I32" s="28" t="e">
        <f>Input!C51</f>
        <v>#REF!</v>
      </c>
    </row>
    <row r="33" spans="1:9" ht="27.75" customHeight="1">
      <c r="A33" s="29" t="s">
        <v>220</v>
      </c>
      <c r="B33" s="29" t="s">
        <v>350</v>
      </c>
      <c r="C33" s="27"/>
      <c r="D33" s="28" t="e">
        <f>Input!C37</f>
        <v>#REF!</v>
      </c>
      <c r="F33" s="29" t="s">
        <v>235</v>
      </c>
      <c r="G33" s="29" t="s">
        <v>350</v>
      </c>
      <c r="H33" s="27"/>
      <c r="I33" s="28" t="e">
        <f>Input!C52</f>
        <v>#REF!</v>
      </c>
    </row>
    <row r="34" spans="1:9" ht="27.75" customHeight="1">
      <c r="A34" s="29" t="s">
        <v>221</v>
      </c>
      <c r="B34" s="29" t="s">
        <v>350</v>
      </c>
      <c r="C34" s="27"/>
      <c r="D34" s="28" t="e">
        <f>Input!C38</f>
        <v>#REF!</v>
      </c>
      <c r="F34" s="29" t="s">
        <v>236</v>
      </c>
      <c r="G34" s="29" t="s">
        <v>350</v>
      </c>
      <c r="H34" s="27"/>
      <c r="I34" s="28" t="e">
        <f>Input!C53</f>
        <v>#REF!</v>
      </c>
    </row>
    <row r="35" spans="1:9" ht="27.75" customHeight="1">
      <c r="A35" s="29" t="s">
        <v>222</v>
      </c>
      <c r="B35" s="29" t="s">
        <v>350</v>
      </c>
      <c r="C35" s="27"/>
      <c r="D35" s="28" t="e">
        <f>Input!C39</f>
        <v>#REF!</v>
      </c>
      <c r="F35" s="29" t="s">
        <v>237</v>
      </c>
      <c r="G35" s="29" t="s">
        <v>350</v>
      </c>
      <c r="H35" s="27"/>
      <c r="I35" s="28">
        <f>Input!C54</f>
        <v>0</v>
      </c>
    </row>
    <row r="36" spans="1:9" ht="27.75" customHeight="1">
      <c r="A36" s="29" t="s">
        <v>223</v>
      </c>
      <c r="B36" s="29" t="s">
        <v>350</v>
      </c>
      <c r="C36" s="27"/>
      <c r="D36" s="28" t="e">
        <f>Input!C40</f>
        <v>#REF!</v>
      </c>
      <c r="F36" s="29" t="s">
        <v>238</v>
      </c>
      <c r="G36" s="29" t="s">
        <v>350</v>
      </c>
      <c r="H36" s="27"/>
      <c r="I36" s="28" t="str">
        <f>Input!C55</f>
        <v>M</v>
      </c>
    </row>
    <row r="37" spans="1:9" ht="27.75" customHeight="1">
      <c r="A37" s="29" t="s">
        <v>224</v>
      </c>
      <c r="B37" s="29" t="s">
        <v>350</v>
      </c>
      <c r="C37" s="27"/>
      <c r="D37" s="28" t="e">
        <f>Input!C41</f>
        <v>#REF!</v>
      </c>
      <c r="F37" s="29" t="s">
        <v>239</v>
      </c>
      <c r="G37" s="29" t="s">
        <v>350</v>
      </c>
      <c r="H37" s="27"/>
      <c r="I37" s="28" t="str">
        <f>Input!C56</f>
        <v>M</v>
      </c>
    </row>
    <row r="38" spans="1:9" ht="27.75" customHeight="1">
      <c r="A38" s="29" t="s">
        <v>225</v>
      </c>
      <c r="B38" s="29" t="s">
        <v>350</v>
      </c>
      <c r="C38" s="27"/>
      <c r="D38" s="28" t="e">
        <f>Input!C42</f>
        <v>#REF!</v>
      </c>
      <c r="F38" s="29" t="s">
        <v>240</v>
      </c>
      <c r="G38" s="29" t="s">
        <v>350</v>
      </c>
      <c r="H38" s="27"/>
      <c r="I38" s="28" t="str">
        <f>Input!C57</f>
        <v>M</v>
      </c>
    </row>
    <row r="39" spans="1:9" ht="27.75" customHeight="1">
      <c r="A39" s="29" t="s">
        <v>226</v>
      </c>
      <c r="B39" s="29" t="s">
        <v>350</v>
      </c>
      <c r="C39" s="27"/>
      <c r="D39" s="28" t="e">
        <f>Input!C43</f>
        <v>#REF!</v>
      </c>
      <c r="F39" s="29" t="s">
        <v>241</v>
      </c>
      <c r="G39" s="29" t="s">
        <v>350</v>
      </c>
      <c r="H39" s="27"/>
      <c r="I39" s="28" t="str">
        <f>Input!C58</f>
        <v>M</v>
      </c>
    </row>
    <row r="40" spans="1:9" ht="27.75" customHeight="1">
      <c r="A40" s="29" t="s">
        <v>227</v>
      </c>
      <c r="B40" s="29" t="s">
        <v>350</v>
      </c>
      <c r="C40" s="27"/>
      <c r="D40" s="28" t="e">
        <f>Input!C44</f>
        <v>#REF!</v>
      </c>
      <c r="F40" s="29" t="s">
        <v>242</v>
      </c>
      <c r="G40" s="29" t="s">
        <v>350</v>
      </c>
      <c r="H40" s="27"/>
      <c r="I40" s="28" t="str">
        <f>Input!C59</f>
        <v>M</v>
      </c>
    </row>
    <row r="41" spans="1:9" ht="27.75" customHeight="1">
      <c r="A41" s="29" t="s">
        <v>228</v>
      </c>
      <c r="B41" s="29" t="s">
        <v>350</v>
      </c>
      <c r="C41" s="27"/>
      <c r="D41" s="28" t="e">
        <f>Input!C45</f>
        <v>#REF!</v>
      </c>
      <c r="F41" s="29" t="s">
        <v>243</v>
      </c>
      <c r="G41" s="29" t="s">
        <v>350</v>
      </c>
      <c r="H41" s="27"/>
      <c r="I41" s="28" t="str">
        <f>Input!C60</f>
        <v>M</v>
      </c>
    </row>
    <row r="42" spans="1:9" ht="27.75" customHeight="1">
      <c r="A42" s="29" t="s">
        <v>229</v>
      </c>
      <c r="B42" s="29" t="s">
        <v>350</v>
      </c>
      <c r="C42" s="27"/>
      <c r="D42" s="28" t="e">
        <f>Input!C46</f>
        <v>#REF!</v>
      </c>
      <c r="F42" s="29" t="s">
        <v>244</v>
      </c>
      <c r="G42" s="29" t="s">
        <v>350</v>
      </c>
      <c r="H42" s="27"/>
      <c r="I42" s="28" t="str">
        <f>Input!C61</f>
        <v>M</v>
      </c>
    </row>
    <row r="43" spans="1:9" ht="27.75" customHeight="1">
      <c r="A43" s="29" t="s">
        <v>230</v>
      </c>
      <c r="B43" s="29" t="s">
        <v>350</v>
      </c>
      <c r="C43" s="27"/>
      <c r="D43" s="28" t="e">
        <f>Input!C47</f>
        <v>#REF!</v>
      </c>
      <c r="F43" s="29" t="s">
        <v>245</v>
      </c>
      <c r="G43" s="29" t="s">
        <v>350</v>
      </c>
      <c r="H43" s="27"/>
      <c r="I43" s="28" t="str">
        <f>Input!C62</f>
        <v>M</v>
      </c>
    </row>
    <row r="47" spans="1:9" ht="27.75" customHeight="1">
      <c r="B47" s="700" t="s">
        <v>559</v>
      </c>
      <c r="C47" s="700"/>
      <c r="D47" s="710"/>
      <c r="E47" s="629"/>
      <c r="F47" s="700"/>
      <c r="G47" s="700"/>
      <c r="H47" s="700"/>
    </row>
    <row r="48" spans="1:9" ht="27.75" customHeight="1">
      <c r="B48" s="711" t="s">
        <v>347</v>
      </c>
      <c r="C48" s="712"/>
      <c r="D48" s="712"/>
      <c r="E48" s="712"/>
      <c r="F48" s="712"/>
      <c r="G48" s="712"/>
      <c r="H48" s="712"/>
    </row>
    <row r="49" spans="1:9" ht="27.75" customHeight="1">
      <c r="B49" s="30"/>
      <c r="C49" s="30"/>
      <c r="D49" s="705" t="s">
        <v>353</v>
      </c>
      <c r="E49" s="706"/>
      <c r="F49" s="706"/>
      <c r="G49" s="30"/>
      <c r="H49" s="30"/>
    </row>
    <row r="50" spans="1:9" ht="27.75" customHeight="1">
      <c r="A50" s="29" t="s">
        <v>246</v>
      </c>
      <c r="B50" s="29" t="s">
        <v>350</v>
      </c>
      <c r="D50" s="28" t="str">
        <f>Calculator!T49</f>
        <v>M</v>
      </c>
      <c r="F50" s="29" t="s">
        <v>261</v>
      </c>
      <c r="G50" s="29" t="s">
        <v>350</v>
      </c>
      <c r="I50" s="28" t="str">
        <f>Calculator!T64</f>
        <v>M</v>
      </c>
    </row>
    <row r="51" spans="1:9" ht="27.75" customHeight="1">
      <c r="A51" s="29" t="s">
        <v>247</v>
      </c>
      <c r="B51" s="29" t="s">
        <v>350</v>
      </c>
      <c r="D51" s="28" t="str">
        <f>Calculator!T50</f>
        <v>M</v>
      </c>
      <c r="F51" s="29" t="s">
        <v>262</v>
      </c>
      <c r="G51" s="29" t="s">
        <v>350</v>
      </c>
      <c r="I51" s="28" t="str">
        <f>Calculator!T65</f>
        <v>M</v>
      </c>
    </row>
    <row r="52" spans="1:9" ht="27.75" customHeight="1">
      <c r="A52" s="29" t="s">
        <v>248</v>
      </c>
      <c r="B52" s="29" t="s">
        <v>350</v>
      </c>
      <c r="D52" s="28" t="str">
        <f>Calculator!T51</f>
        <v>M</v>
      </c>
      <c r="F52" s="29" t="s">
        <v>263</v>
      </c>
      <c r="G52" s="29" t="s">
        <v>350</v>
      </c>
      <c r="I52" s="28" t="str">
        <f>Calculator!T66</f>
        <v>M</v>
      </c>
    </row>
    <row r="53" spans="1:9" ht="27.75" customHeight="1">
      <c r="A53" s="29" t="s">
        <v>249</v>
      </c>
      <c r="B53" s="29" t="s">
        <v>350</v>
      </c>
      <c r="D53" s="28" t="str">
        <f>Calculator!T52</f>
        <v>M</v>
      </c>
      <c r="F53" s="29" t="s">
        <v>264</v>
      </c>
      <c r="G53" s="29" t="s">
        <v>350</v>
      </c>
      <c r="I53" s="28" t="str">
        <f>Calculator!T67</f>
        <v>M</v>
      </c>
    </row>
    <row r="54" spans="1:9" ht="27.75" customHeight="1">
      <c r="A54" s="29" t="s">
        <v>250</v>
      </c>
      <c r="B54" s="29" t="s">
        <v>350</v>
      </c>
      <c r="D54" s="28" t="str">
        <f>Calculator!T53</f>
        <v>M</v>
      </c>
      <c r="F54" s="29" t="s">
        <v>265</v>
      </c>
      <c r="G54" s="29" t="s">
        <v>350</v>
      </c>
      <c r="I54" s="28" t="str">
        <f>Calculator!T68</f>
        <v>M</v>
      </c>
    </row>
    <row r="55" spans="1:9" ht="27.75" customHeight="1">
      <c r="A55" s="29" t="s">
        <v>251</v>
      </c>
      <c r="B55" s="29" t="s">
        <v>350</v>
      </c>
      <c r="D55" s="28" t="str">
        <f>Calculator!T54</f>
        <v>M</v>
      </c>
      <c r="F55" s="29" t="s">
        <v>266</v>
      </c>
      <c r="G55" s="29" t="s">
        <v>350</v>
      </c>
      <c r="I55" s="28" t="str">
        <f>Calculator!T69</f>
        <v>M</v>
      </c>
    </row>
    <row r="56" spans="1:9" ht="27.75" customHeight="1">
      <c r="A56" s="29" t="s">
        <v>252</v>
      </c>
      <c r="B56" s="29" t="s">
        <v>350</v>
      </c>
      <c r="D56" s="28" t="str">
        <f>Calculator!T55</f>
        <v>M</v>
      </c>
      <c r="F56" s="29" t="s">
        <v>267</v>
      </c>
      <c r="G56" s="29" t="s">
        <v>350</v>
      </c>
      <c r="I56" s="28" t="str">
        <f>Calculator!T70</f>
        <v>M</v>
      </c>
    </row>
    <row r="57" spans="1:9" ht="27.75" customHeight="1">
      <c r="A57" s="29" t="s">
        <v>253</v>
      </c>
      <c r="B57" s="29" t="s">
        <v>350</v>
      </c>
      <c r="D57" s="28" t="str">
        <f>Calculator!T56</f>
        <v>M</v>
      </c>
      <c r="F57" s="29" t="s">
        <v>268</v>
      </c>
      <c r="G57" s="29" t="s">
        <v>350</v>
      </c>
      <c r="I57" s="28" t="str">
        <f>Calculator!T71</f>
        <v>M</v>
      </c>
    </row>
    <row r="58" spans="1:9" ht="27.75" customHeight="1">
      <c r="A58" s="29" t="s">
        <v>254</v>
      </c>
      <c r="B58" s="29" t="s">
        <v>350</v>
      </c>
      <c r="D58" s="28" t="str">
        <f>Calculator!T57</f>
        <v>M</v>
      </c>
      <c r="F58" s="29" t="s">
        <v>269</v>
      </c>
      <c r="G58" s="29" t="s">
        <v>350</v>
      </c>
      <c r="I58" s="28" t="str">
        <f>Calculator!T72</f>
        <v>M</v>
      </c>
    </row>
    <row r="59" spans="1:9" ht="27.75" customHeight="1">
      <c r="A59" s="29" t="s">
        <v>255</v>
      </c>
      <c r="B59" s="29" t="s">
        <v>350</v>
      </c>
      <c r="D59" s="28" t="str">
        <f>Calculator!T58</f>
        <v>M</v>
      </c>
      <c r="F59" s="29" t="s">
        <v>270</v>
      </c>
      <c r="G59" s="29" t="s">
        <v>350</v>
      </c>
      <c r="I59" s="28" t="str">
        <f>Calculator!T73</f>
        <v>M</v>
      </c>
    </row>
    <row r="60" spans="1:9" ht="27.75" customHeight="1">
      <c r="A60" s="29" t="s">
        <v>256</v>
      </c>
      <c r="B60" s="29" t="s">
        <v>350</v>
      </c>
      <c r="D60" s="28" t="str">
        <f>Calculator!T59</f>
        <v>M</v>
      </c>
      <c r="F60" s="29" t="s">
        <v>271</v>
      </c>
      <c r="G60" s="29" t="s">
        <v>350</v>
      </c>
      <c r="I60" s="28" t="str">
        <f>Calculator!T74</f>
        <v>M</v>
      </c>
    </row>
    <row r="61" spans="1:9" ht="27.75" customHeight="1">
      <c r="A61" s="29" t="s">
        <v>257</v>
      </c>
      <c r="B61" s="29" t="s">
        <v>350</v>
      </c>
      <c r="D61" s="28" t="str">
        <f>Calculator!T60</f>
        <v>M</v>
      </c>
      <c r="F61" s="29" t="s">
        <v>272</v>
      </c>
      <c r="G61" s="29" t="s">
        <v>350</v>
      </c>
      <c r="I61" s="28" t="str">
        <f>Calculator!T75</f>
        <v>M</v>
      </c>
    </row>
    <row r="62" spans="1:9" ht="27.75" customHeight="1">
      <c r="A62" s="29" t="s">
        <v>258</v>
      </c>
      <c r="B62" s="29" t="s">
        <v>350</v>
      </c>
      <c r="D62" s="28" t="str">
        <f>Calculator!T61</f>
        <v>M</v>
      </c>
      <c r="F62" s="29" t="s">
        <v>273</v>
      </c>
      <c r="G62" s="29" t="s">
        <v>350</v>
      </c>
      <c r="I62" s="28" t="str">
        <f>Calculator!T76</f>
        <v>M</v>
      </c>
    </row>
    <row r="63" spans="1:9" ht="27.75" customHeight="1">
      <c r="A63" s="29" t="s">
        <v>259</v>
      </c>
      <c r="B63" s="29" t="s">
        <v>350</v>
      </c>
      <c r="D63" s="28" t="str">
        <f>Calculator!T62</f>
        <v>M</v>
      </c>
      <c r="F63" s="29" t="s">
        <v>274</v>
      </c>
      <c r="G63" s="29" t="s">
        <v>350</v>
      </c>
      <c r="I63" s="28" t="str">
        <f>Calculator!T77</f>
        <v>M</v>
      </c>
    </row>
    <row r="64" spans="1:9" ht="27.75" customHeight="1">
      <c r="A64" s="29" t="s">
        <v>260</v>
      </c>
      <c r="B64" s="29" t="s">
        <v>350</v>
      </c>
      <c r="D64" s="28" t="str">
        <f>Calculator!T63</f>
        <v>M</v>
      </c>
      <c r="F64" s="29" t="s">
        <v>354</v>
      </c>
      <c r="G64" s="29" t="s">
        <v>350</v>
      </c>
      <c r="I64" s="28" t="str">
        <f>Calculator!T78</f>
        <v>M</v>
      </c>
    </row>
    <row r="65" spans="1:9" ht="27.75" customHeight="1">
      <c r="A65" s="29"/>
      <c r="B65" s="29"/>
      <c r="D65" s="28"/>
      <c r="F65" s="29"/>
      <c r="G65" s="29"/>
      <c r="I65" s="28"/>
    </row>
    <row r="66" spans="1:9" ht="27.75" customHeight="1">
      <c r="A66" s="29"/>
      <c r="B66" s="29"/>
      <c r="D66" s="28"/>
      <c r="F66" s="29"/>
      <c r="G66" s="29"/>
      <c r="I66" s="28"/>
    </row>
    <row r="67" spans="1:9" ht="27.75" customHeight="1">
      <c r="A67" s="29"/>
      <c r="B67" s="29"/>
      <c r="D67" s="28"/>
      <c r="F67" s="29"/>
      <c r="G67" s="29"/>
      <c r="I67" s="28"/>
    </row>
    <row r="68" spans="1:9" ht="27.75" customHeight="1">
      <c r="A68" s="29"/>
      <c r="B68" s="29"/>
      <c r="D68" s="28"/>
      <c r="F68" s="29"/>
      <c r="G68" s="29"/>
      <c r="I68" s="28"/>
    </row>
    <row r="69" spans="1:9" ht="27.75" customHeight="1">
      <c r="A69" s="29"/>
      <c r="B69" s="29"/>
      <c r="D69" s="28"/>
      <c r="F69" s="29"/>
      <c r="G69" s="29"/>
      <c r="I69" s="28"/>
    </row>
    <row r="70" spans="1:9" ht="27.75" customHeight="1">
      <c r="A70" s="29"/>
      <c r="B70" s="707" t="s">
        <v>355</v>
      </c>
      <c r="C70" s="732"/>
      <c r="D70" s="732"/>
      <c r="E70" s="732"/>
      <c r="F70" s="732"/>
      <c r="G70" s="732"/>
      <c r="H70" s="732"/>
      <c r="I70" s="28"/>
    </row>
    <row r="71" spans="1:9" ht="27.75" customHeight="1">
      <c r="B71" s="602" t="s">
        <v>356</v>
      </c>
      <c r="C71" s="602"/>
      <c r="D71" s="714"/>
      <c r="E71" s="732"/>
      <c r="F71" s="602"/>
      <c r="G71" s="602"/>
    </row>
    <row r="72" spans="1:9" ht="27.75" customHeight="1">
      <c r="B72" s="32"/>
    </row>
    <row r="73" spans="1:9" ht="27.75" customHeight="1">
      <c r="A73" s="26" t="s">
        <v>357</v>
      </c>
      <c r="B73" s="29" t="s">
        <v>350</v>
      </c>
      <c r="D73" s="27" t="e">
        <f>Calculator!#REF!</f>
        <v>#REF!</v>
      </c>
      <c r="F73" s="26" t="s">
        <v>358</v>
      </c>
      <c r="G73" s="29" t="s">
        <v>350</v>
      </c>
      <c r="I73" s="27" t="e">
        <f>Calculator!#REF!</f>
        <v>#REF!</v>
      </c>
    </row>
    <row r="74" spans="1:9" ht="27.75" customHeight="1">
      <c r="A74" s="26" t="s">
        <v>359</v>
      </c>
      <c r="B74" s="29" t="s">
        <v>350</v>
      </c>
      <c r="D74" s="27" t="e">
        <f>Calculator!#REF!</f>
        <v>#REF!</v>
      </c>
      <c r="F74" s="26" t="s">
        <v>360</v>
      </c>
      <c r="G74" s="29" t="s">
        <v>350</v>
      </c>
      <c r="I74" s="27" t="e">
        <f>Calculator!#REF!</f>
        <v>#REF!</v>
      </c>
    </row>
    <row r="75" spans="1:9" ht="27.75" customHeight="1">
      <c r="A75" s="26" t="s">
        <v>361</v>
      </c>
      <c r="B75" s="29" t="s">
        <v>350</v>
      </c>
      <c r="D75" s="27" t="e">
        <f>Calculator!#REF!</f>
        <v>#REF!</v>
      </c>
      <c r="F75" s="26" t="s">
        <v>362</v>
      </c>
      <c r="G75" s="29" t="s">
        <v>350</v>
      </c>
      <c r="I75" s="27" t="e">
        <f>Calculator!#REF!</f>
        <v>#REF!</v>
      </c>
    </row>
    <row r="76" spans="1:9" ht="27.75" customHeight="1">
      <c r="A76" s="26" t="s">
        <v>363</v>
      </c>
      <c r="B76" s="29" t="s">
        <v>350</v>
      </c>
      <c r="D76" s="27" t="e">
        <f>Calculator!#REF!</f>
        <v>#REF!</v>
      </c>
      <c r="F76" s="26" t="s">
        <v>364</v>
      </c>
      <c r="G76" s="29" t="s">
        <v>350</v>
      </c>
      <c r="I76" s="27" t="e">
        <f>Calculator!#REF!</f>
        <v>#REF!</v>
      </c>
    </row>
    <row r="77" spans="1:9" ht="27.75" customHeight="1">
      <c r="A77" s="26" t="s">
        <v>365</v>
      </c>
      <c r="B77" s="29" t="s">
        <v>350</v>
      </c>
      <c r="D77" s="27" t="e">
        <f>Calculator!#REF!</f>
        <v>#REF!</v>
      </c>
      <c r="F77" s="26" t="s">
        <v>366</v>
      </c>
      <c r="G77" s="29" t="s">
        <v>350</v>
      </c>
      <c r="I77" s="27" t="e">
        <f>Calculator!#REF!</f>
        <v>#REF!</v>
      </c>
    </row>
    <row r="78" spans="1:9" ht="27.75" customHeight="1">
      <c r="A78" s="26" t="s">
        <v>367</v>
      </c>
      <c r="B78" s="29" t="s">
        <v>350</v>
      </c>
      <c r="D78" s="27" t="e">
        <f>Calculator!#REF!</f>
        <v>#REF!</v>
      </c>
      <c r="F78" s="26" t="s">
        <v>368</v>
      </c>
      <c r="G78" s="29" t="s">
        <v>350</v>
      </c>
      <c r="I78" s="27" t="e">
        <f>Calculator!#REF!</f>
        <v>#REF!</v>
      </c>
    </row>
    <row r="79" spans="1:9" ht="27.75" customHeight="1">
      <c r="A79" s="26" t="s">
        <v>369</v>
      </c>
      <c r="B79" s="29" t="s">
        <v>350</v>
      </c>
      <c r="D79" s="27" t="e">
        <f>Calculator!#REF!</f>
        <v>#REF!</v>
      </c>
      <c r="F79" s="26" t="s">
        <v>370</v>
      </c>
      <c r="G79" s="29" t="s">
        <v>350</v>
      </c>
      <c r="I79" s="27" t="e">
        <f>Calculator!#REF!</f>
        <v>#REF!</v>
      </c>
    </row>
    <row r="80" spans="1:9" ht="27.75" customHeight="1">
      <c r="A80" s="26" t="s">
        <v>371</v>
      </c>
      <c r="B80" s="29" t="s">
        <v>350</v>
      </c>
      <c r="D80" s="27" t="e">
        <f>Calculator!#REF!</f>
        <v>#REF!</v>
      </c>
      <c r="F80" s="26" t="s">
        <v>372</v>
      </c>
      <c r="G80" s="29" t="s">
        <v>350</v>
      </c>
      <c r="I80" s="27" t="e">
        <f>Calculator!#REF!</f>
        <v>#REF!</v>
      </c>
    </row>
    <row r="81" spans="1:9" ht="27.75" customHeight="1">
      <c r="A81" s="26" t="s">
        <v>373</v>
      </c>
      <c r="B81" s="29" t="s">
        <v>350</v>
      </c>
      <c r="D81" s="27" t="e">
        <f>Calculator!#REF!</f>
        <v>#REF!</v>
      </c>
      <c r="F81" s="26" t="s">
        <v>374</v>
      </c>
      <c r="G81" s="29" t="s">
        <v>350</v>
      </c>
      <c r="I81" s="27" t="e">
        <f>Calculator!#REF!</f>
        <v>#REF!</v>
      </c>
    </row>
    <row r="82" spans="1:9" ht="27.75" customHeight="1">
      <c r="A82" s="26" t="s">
        <v>375</v>
      </c>
      <c r="B82" s="29" t="s">
        <v>350</v>
      </c>
      <c r="D82" s="27" t="e">
        <f>Calculator!#REF!</f>
        <v>#REF!</v>
      </c>
      <c r="F82" s="26" t="s">
        <v>376</v>
      </c>
      <c r="G82" s="29" t="s">
        <v>350</v>
      </c>
      <c r="I82" s="27" t="e">
        <f>Calculator!#REF!</f>
        <v>#REF!</v>
      </c>
    </row>
    <row r="83" spans="1:9" ht="27.75" customHeight="1">
      <c r="A83" s="26" t="s">
        <v>377</v>
      </c>
      <c r="B83" s="29" t="s">
        <v>350</v>
      </c>
      <c r="D83" s="27" t="e">
        <f>Calculator!#REF!</f>
        <v>#REF!</v>
      </c>
      <c r="F83" s="26" t="s">
        <v>378</v>
      </c>
      <c r="G83" s="29" t="s">
        <v>350</v>
      </c>
      <c r="I83" s="27" t="e">
        <f>Calculator!#REF!</f>
        <v>#REF!</v>
      </c>
    </row>
    <row r="84" spans="1:9" ht="27.75" customHeight="1">
      <c r="A84" s="26" t="s">
        <v>379</v>
      </c>
      <c r="B84" s="29" t="s">
        <v>350</v>
      </c>
      <c r="D84" s="27" t="e">
        <f>Calculator!#REF!</f>
        <v>#REF!</v>
      </c>
      <c r="F84" s="26" t="s">
        <v>380</v>
      </c>
      <c r="G84" s="29" t="s">
        <v>350</v>
      </c>
      <c r="I84" s="27" t="e">
        <f>Calculator!#REF!</f>
        <v>#REF!</v>
      </c>
    </row>
    <row r="85" spans="1:9" ht="27.75" customHeight="1">
      <c r="A85" s="26" t="s">
        <v>381</v>
      </c>
      <c r="B85" s="29" t="s">
        <v>350</v>
      </c>
      <c r="D85" s="27" t="e">
        <f>Calculator!#REF!</f>
        <v>#REF!</v>
      </c>
      <c r="F85" s="26" t="s">
        <v>382</v>
      </c>
      <c r="G85" s="29" t="s">
        <v>350</v>
      </c>
      <c r="I85" s="27" t="e">
        <f>Calculator!#REF!</f>
        <v>#REF!</v>
      </c>
    </row>
    <row r="86" spans="1:9" ht="27.75" customHeight="1">
      <c r="A86" s="26" t="s">
        <v>383</v>
      </c>
      <c r="B86" s="29" t="s">
        <v>350</v>
      </c>
      <c r="D86" s="27" t="e">
        <f>Calculator!#REF!</f>
        <v>#REF!</v>
      </c>
      <c r="F86" s="26" t="s">
        <v>384</v>
      </c>
      <c r="G86" s="29" t="s">
        <v>350</v>
      </c>
      <c r="I86" s="27" t="e">
        <f>Calculator!#REF!</f>
        <v>#REF!</v>
      </c>
    </row>
  </sheetData>
  <mergeCells count="11">
    <mergeCell ref="B4:H4"/>
    <mergeCell ref="D6:F6"/>
    <mergeCell ref="B25:H25"/>
    <mergeCell ref="B47:H47"/>
    <mergeCell ref="B26:H26"/>
    <mergeCell ref="D27:F27"/>
    <mergeCell ref="B70:H70"/>
    <mergeCell ref="B71:G71"/>
    <mergeCell ref="B5:H5"/>
    <mergeCell ref="B48:H48"/>
    <mergeCell ref="D49:F49"/>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02"/>
  <sheetViews>
    <sheetView topLeftCell="B1" zoomScaleNormal="100" workbookViewId="0">
      <selection activeCell="K6" sqref="K6"/>
    </sheetView>
  </sheetViews>
  <sheetFormatPr defaultColWidth="8.85546875" defaultRowHeight="12.75"/>
  <cols>
    <col min="1" max="1" width="40.28515625" bestFit="1" customWidth="1"/>
    <col min="2" max="2" width="9.85546875" style="2" bestFit="1" customWidth="1"/>
    <col min="3" max="3" width="16.28515625" bestFit="1" customWidth="1"/>
    <col min="4" max="4" width="12.140625" style="1" bestFit="1" customWidth="1"/>
    <col min="5" max="5" width="5.140625" style="1" bestFit="1" customWidth="1"/>
    <col min="6" max="6" width="9" style="1" bestFit="1" customWidth="1"/>
    <col min="7" max="7" width="8" style="1" bestFit="1" customWidth="1"/>
    <col min="8" max="8" width="11.28515625" style="1" bestFit="1" customWidth="1"/>
    <col min="9" max="9" width="6" customWidth="1"/>
    <col min="10" max="10" width="12.140625" customWidth="1"/>
    <col min="11" max="11" width="11.85546875" customWidth="1"/>
  </cols>
  <sheetData>
    <row r="1" spans="1:11" ht="18">
      <c r="C1" s="15" t="s">
        <v>176</v>
      </c>
      <c r="D1" s="617" t="s">
        <v>177</v>
      </c>
      <c r="E1" s="617" t="s">
        <v>178</v>
      </c>
      <c r="F1" s="615" t="s">
        <v>179</v>
      </c>
      <c r="G1" s="615" t="s">
        <v>180</v>
      </c>
      <c r="H1" s="615" t="s">
        <v>181</v>
      </c>
      <c r="J1" t="s">
        <v>182</v>
      </c>
      <c r="K1" t="s">
        <v>183</v>
      </c>
    </row>
    <row r="2" spans="1:11" ht="39" thickBot="1">
      <c r="C2" s="16" t="s">
        <v>184</v>
      </c>
      <c r="D2" s="618"/>
      <c r="E2" s="618"/>
      <c r="F2" s="616"/>
      <c r="G2" s="616"/>
      <c r="H2" s="616"/>
      <c r="J2" s="71" t="s">
        <v>185</v>
      </c>
      <c r="K2" s="71" t="s">
        <v>185</v>
      </c>
    </row>
    <row r="3" spans="1:11" ht="18.75" thickBot="1">
      <c r="A3" s="21" t="s">
        <v>186</v>
      </c>
      <c r="B3" s="22"/>
      <c r="C3" s="23" t="str">
        <f>Calculator!T9</f>
        <v>M</v>
      </c>
      <c r="F3" s="1">
        <f>IF(C3="M",0,IF(C3&gt;10,1,0))</f>
        <v>0</v>
      </c>
      <c r="G3" s="1">
        <f>IF(C3="M",0,IF(C3&gt;8,1,0))</f>
        <v>0</v>
      </c>
      <c r="H3" s="13">
        <f>IF(C3="M",0,IF(C3&gt;0,1,0))</f>
        <v>0</v>
      </c>
      <c r="J3" s="123" t="e">
        <f>F93</f>
        <v>#REF!</v>
      </c>
      <c r="K3" s="123" t="e">
        <f>G93</f>
        <v>#REF!</v>
      </c>
    </row>
    <row r="4" spans="1:11" ht="18.75" thickBot="1">
      <c r="A4" s="19" t="s">
        <v>187</v>
      </c>
      <c r="B4" s="20"/>
      <c r="C4" s="23" t="str">
        <f>Calculator!T10</f>
        <v>M</v>
      </c>
      <c r="F4" s="1">
        <f t="shared" ref="F4:F67" si="0">IF(C4="M",0,IF(C4&gt;10,1,0))</f>
        <v>0</v>
      </c>
      <c r="G4" s="1">
        <f t="shared" ref="G4:G67" si="1">IF(C4="M",0,IF(C4&gt;8,1,0))</f>
        <v>0</v>
      </c>
      <c r="H4" s="13">
        <f t="shared" ref="H4:H62" si="2">IF(C4="M",0,IF(C4&gt;0,1,0))</f>
        <v>0</v>
      </c>
      <c r="J4" t="e">
        <f>IF(J3&gt;36,"YES","NO")</f>
        <v>#REF!</v>
      </c>
      <c r="K4" t="e">
        <f>IF(K3&gt;36,"YES","NO")</f>
        <v>#REF!</v>
      </c>
    </row>
    <row r="5" spans="1:11" ht="18.75" thickBot="1">
      <c r="A5" s="19" t="s">
        <v>188</v>
      </c>
      <c r="B5" s="20"/>
      <c r="C5" s="23" t="str">
        <f>Calculator!T11</f>
        <v>M</v>
      </c>
      <c r="F5" s="1">
        <f t="shared" si="0"/>
        <v>0</v>
      </c>
      <c r="G5" s="1">
        <f t="shared" si="1"/>
        <v>0</v>
      </c>
      <c r="H5" s="13">
        <f t="shared" si="2"/>
        <v>0</v>
      </c>
    </row>
    <row r="6" spans="1:11" ht="18.75" thickBot="1">
      <c r="A6" s="19" t="s">
        <v>189</v>
      </c>
      <c r="B6" s="20"/>
      <c r="C6" s="23" t="str">
        <f>Calculator!T12</f>
        <v>M</v>
      </c>
      <c r="F6" s="1">
        <f t="shared" si="0"/>
        <v>0</v>
      </c>
      <c r="G6" s="1">
        <f t="shared" si="1"/>
        <v>0</v>
      </c>
      <c r="H6" s="13">
        <f t="shared" si="2"/>
        <v>0</v>
      </c>
    </row>
    <row r="7" spans="1:11" ht="18.75" thickBot="1">
      <c r="A7" s="19" t="s">
        <v>190</v>
      </c>
      <c r="B7" s="20"/>
      <c r="C7" s="23" t="str">
        <f>Calculator!T13</f>
        <v>M</v>
      </c>
      <c r="F7" s="1">
        <f t="shared" si="0"/>
        <v>0</v>
      </c>
      <c r="G7" s="1">
        <f t="shared" si="1"/>
        <v>0</v>
      </c>
      <c r="H7" s="13">
        <f t="shared" si="2"/>
        <v>0</v>
      </c>
    </row>
    <row r="8" spans="1:11" ht="18.75" thickBot="1">
      <c r="A8" s="19" t="s">
        <v>191</v>
      </c>
      <c r="B8" s="20"/>
      <c r="C8" s="23" t="str">
        <f>Calculator!T14</f>
        <v>M</v>
      </c>
      <c r="F8" s="1">
        <f t="shared" si="0"/>
        <v>0</v>
      </c>
      <c r="G8" s="1">
        <f t="shared" si="1"/>
        <v>0</v>
      </c>
      <c r="H8" s="13">
        <f t="shared" si="2"/>
        <v>0</v>
      </c>
    </row>
    <row r="9" spans="1:11" ht="18.75" thickBot="1">
      <c r="A9" s="19" t="s">
        <v>192</v>
      </c>
      <c r="B9" s="20"/>
      <c r="C9" s="23" t="str">
        <f>Calculator!T15</f>
        <v>M</v>
      </c>
      <c r="F9" s="1">
        <f t="shared" si="0"/>
        <v>0</v>
      </c>
      <c r="G9" s="1">
        <f t="shared" si="1"/>
        <v>0</v>
      </c>
      <c r="H9" s="13">
        <f t="shared" si="2"/>
        <v>0</v>
      </c>
    </row>
    <row r="10" spans="1:11" ht="18.75" thickBot="1">
      <c r="A10" s="19" t="s">
        <v>193</v>
      </c>
      <c r="B10" s="20"/>
      <c r="C10" s="23" t="str">
        <f>Calculator!T16</f>
        <v>M</v>
      </c>
      <c r="F10" s="1">
        <f t="shared" si="0"/>
        <v>0</v>
      </c>
      <c r="G10" s="1">
        <f t="shared" si="1"/>
        <v>0</v>
      </c>
      <c r="H10" s="13">
        <f t="shared" si="2"/>
        <v>0</v>
      </c>
    </row>
    <row r="11" spans="1:11" ht="18.75" thickBot="1">
      <c r="A11" s="19" t="s">
        <v>194</v>
      </c>
      <c r="B11" s="20"/>
      <c r="C11" s="23" t="str">
        <f>Calculator!T17</f>
        <v>M</v>
      </c>
      <c r="F11" s="1">
        <f t="shared" si="0"/>
        <v>0</v>
      </c>
      <c r="G11" s="1">
        <f t="shared" si="1"/>
        <v>0</v>
      </c>
      <c r="H11" s="13">
        <f t="shared" si="2"/>
        <v>0</v>
      </c>
    </row>
    <row r="12" spans="1:11" ht="18.75" thickBot="1">
      <c r="A12" s="19" t="s">
        <v>195</v>
      </c>
      <c r="B12" s="20"/>
      <c r="C12" s="23" t="str">
        <f>Calculator!T18</f>
        <v>M</v>
      </c>
      <c r="F12" s="1">
        <f t="shared" si="0"/>
        <v>0</v>
      </c>
      <c r="G12" s="1">
        <f t="shared" si="1"/>
        <v>0</v>
      </c>
      <c r="H12" s="13">
        <f t="shared" si="2"/>
        <v>0</v>
      </c>
    </row>
    <row r="13" spans="1:11" ht="18.75" thickBot="1">
      <c r="A13" s="19" t="s">
        <v>196</v>
      </c>
      <c r="B13" s="20"/>
      <c r="C13" s="23" t="str">
        <f>Calculator!T19</f>
        <v>M</v>
      </c>
      <c r="F13" s="1">
        <f t="shared" si="0"/>
        <v>0</v>
      </c>
      <c r="G13" s="1">
        <f t="shared" si="1"/>
        <v>0</v>
      </c>
      <c r="H13" s="13">
        <f t="shared" si="2"/>
        <v>0</v>
      </c>
    </row>
    <row r="14" spans="1:11" ht="18.75" thickBot="1">
      <c r="A14" s="19" t="s">
        <v>197</v>
      </c>
      <c r="B14" s="20"/>
      <c r="C14" s="23" t="str">
        <f>Calculator!T20</f>
        <v>M</v>
      </c>
      <c r="F14" s="1">
        <f t="shared" si="0"/>
        <v>0</v>
      </c>
      <c r="G14" s="1">
        <f t="shared" si="1"/>
        <v>0</v>
      </c>
      <c r="H14" s="13">
        <f t="shared" si="2"/>
        <v>0</v>
      </c>
    </row>
    <row r="15" spans="1:11" ht="18.75" thickBot="1">
      <c r="A15" s="19" t="s">
        <v>198</v>
      </c>
      <c r="B15" s="20"/>
      <c r="C15" s="23" t="str">
        <f>Calculator!T21</f>
        <v>M</v>
      </c>
      <c r="F15" s="1">
        <f t="shared" si="0"/>
        <v>0</v>
      </c>
      <c r="G15" s="1">
        <f t="shared" si="1"/>
        <v>0</v>
      </c>
      <c r="H15" s="13">
        <f t="shared" si="2"/>
        <v>0</v>
      </c>
    </row>
    <row r="16" spans="1:11" ht="18.75" thickBot="1">
      <c r="A16" s="19" t="s">
        <v>199</v>
      </c>
      <c r="B16" s="20"/>
      <c r="C16" s="23" t="str">
        <f>Calculator!T22</f>
        <v>M</v>
      </c>
      <c r="F16" s="1">
        <f t="shared" si="0"/>
        <v>0</v>
      </c>
      <c r="G16" s="1">
        <f t="shared" si="1"/>
        <v>0</v>
      </c>
      <c r="H16" s="13">
        <f t="shared" si="2"/>
        <v>0</v>
      </c>
    </row>
    <row r="17" spans="1:8" ht="18.75" thickBot="1">
      <c r="A17" s="19" t="s">
        <v>200</v>
      </c>
      <c r="B17" s="20"/>
      <c r="C17" s="23" t="str">
        <f>Calculator!T23</f>
        <v>M</v>
      </c>
      <c r="F17" s="1">
        <f t="shared" si="0"/>
        <v>0</v>
      </c>
      <c r="G17" s="1">
        <f t="shared" si="1"/>
        <v>0</v>
      </c>
      <c r="H17" s="13">
        <f t="shared" si="2"/>
        <v>0</v>
      </c>
    </row>
    <row r="18" spans="1:8" ht="18.75" thickBot="1">
      <c r="A18" s="19" t="s">
        <v>201</v>
      </c>
      <c r="B18" s="20"/>
      <c r="C18" s="23" t="str">
        <f>Calculator!T24</f>
        <v>M</v>
      </c>
      <c r="F18" s="1">
        <f t="shared" si="0"/>
        <v>0</v>
      </c>
      <c r="G18" s="1">
        <f t="shared" si="1"/>
        <v>0</v>
      </c>
      <c r="H18" s="13">
        <f t="shared" si="2"/>
        <v>0</v>
      </c>
    </row>
    <row r="19" spans="1:8" ht="18.75" thickBot="1">
      <c r="A19" s="19" t="s">
        <v>202</v>
      </c>
      <c r="B19" s="20"/>
      <c r="C19" s="23" t="str">
        <f>Calculator!T25</f>
        <v>M</v>
      </c>
      <c r="F19" s="1">
        <f t="shared" si="0"/>
        <v>0</v>
      </c>
      <c r="G19" s="1">
        <f t="shared" si="1"/>
        <v>0</v>
      </c>
      <c r="H19" s="13">
        <f t="shared" si="2"/>
        <v>0</v>
      </c>
    </row>
    <row r="20" spans="1:8" ht="18.75" thickBot="1">
      <c r="A20" s="19" t="s">
        <v>203</v>
      </c>
      <c r="B20" s="20"/>
      <c r="C20" s="23" t="str">
        <f>Calculator!T26</f>
        <v>M</v>
      </c>
      <c r="F20" s="1">
        <f t="shared" si="0"/>
        <v>0</v>
      </c>
      <c r="G20" s="1">
        <f t="shared" si="1"/>
        <v>0</v>
      </c>
      <c r="H20" s="13">
        <f t="shared" si="2"/>
        <v>0</v>
      </c>
    </row>
    <row r="21" spans="1:8" ht="18.75" thickBot="1">
      <c r="A21" s="19" t="s">
        <v>204</v>
      </c>
      <c r="B21" s="20"/>
      <c r="C21" s="23" t="str">
        <f>Calculator!T27</f>
        <v>M</v>
      </c>
      <c r="F21" s="1">
        <f t="shared" si="0"/>
        <v>0</v>
      </c>
      <c r="G21" s="1">
        <f t="shared" si="1"/>
        <v>0</v>
      </c>
      <c r="H21" s="13">
        <f t="shared" si="2"/>
        <v>0</v>
      </c>
    </row>
    <row r="22" spans="1:8" ht="18.75" thickBot="1">
      <c r="A22" s="19" t="s">
        <v>205</v>
      </c>
      <c r="B22" s="20"/>
      <c r="C22" s="23" t="str">
        <f>Calculator!T28</f>
        <v>M</v>
      </c>
      <c r="F22" s="1">
        <f t="shared" si="0"/>
        <v>0</v>
      </c>
      <c r="G22" s="1">
        <f t="shared" si="1"/>
        <v>0</v>
      </c>
      <c r="H22" s="13">
        <f t="shared" si="2"/>
        <v>0</v>
      </c>
    </row>
    <row r="23" spans="1:8" ht="18.75" thickBot="1">
      <c r="A23" s="19" t="s">
        <v>206</v>
      </c>
      <c r="B23" s="20"/>
      <c r="C23" s="23" t="str">
        <f>Calculator!T29</f>
        <v>M</v>
      </c>
      <c r="F23" s="1">
        <f t="shared" si="0"/>
        <v>0</v>
      </c>
      <c r="G23" s="1">
        <f t="shared" si="1"/>
        <v>0</v>
      </c>
      <c r="H23" s="13">
        <f t="shared" si="2"/>
        <v>0</v>
      </c>
    </row>
    <row r="24" spans="1:8" ht="18.75" thickBot="1">
      <c r="A24" s="19" t="s">
        <v>207</v>
      </c>
      <c r="B24" s="20"/>
      <c r="C24" s="23" t="str">
        <f>Calculator!T30</f>
        <v>M</v>
      </c>
      <c r="F24" s="1">
        <f t="shared" si="0"/>
        <v>0</v>
      </c>
      <c r="G24" s="1">
        <f t="shared" si="1"/>
        <v>0</v>
      </c>
      <c r="H24" s="13">
        <f t="shared" si="2"/>
        <v>0</v>
      </c>
    </row>
    <row r="25" spans="1:8" ht="18.75" thickBot="1">
      <c r="A25" s="19" t="s">
        <v>208</v>
      </c>
      <c r="B25" s="20"/>
      <c r="C25" s="23" t="str">
        <f>Calculator!T31</f>
        <v>M</v>
      </c>
      <c r="F25" s="1">
        <f t="shared" si="0"/>
        <v>0</v>
      </c>
      <c r="G25" s="1">
        <f t="shared" si="1"/>
        <v>0</v>
      </c>
      <c r="H25" s="13">
        <f t="shared" si="2"/>
        <v>0</v>
      </c>
    </row>
    <row r="26" spans="1:8" ht="18.75" thickBot="1">
      <c r="A26" s="19" t="s">
        <v>209</v>
      </c>
      <c r="B26" s="20"/>
      <c r="C26" s="23" t="str">
        <f>Calculator!T32</f>
        <v>M</v>
      </c>
      <c r="F26" s="1">
        <f t="shared" si="0"/>
        <v>0</v>
      </c>
      <c r="G26" s="1">
        <f t="shared" si="1"/>
        <v>0</v>
      </c>
      <c r="H26" s="13">
        <f t="shared" si="2"/>
        <v>0</v>
      </c>
    </row>
    <row r="27" spans="1:8" ht="18.75" thickBot="1">
      <c r="A27" s="19" t="s">
        <v>210</v>
      </c>
      <c r="B27" s="20"/>
      <c r="C27" s="23" t="str">
        <f>Calculator!T33</f>
        <v>M</v>
      </c>
      <c r="F27" s="1">
        <f t="shared" si="0"/>
        <v>0</v>
      </c>
      <c r="G27" s="1">
        <f t="shared" si="1"/>
        <v>0</v>
      </c>
      <c r="H27" s="13">
        <f t="shared" si="2"/>
        <v>0</v>
      </c>
    </row>
    <row r="28" spans="1:8" ht="18.75" thickBot="1">
      <c r="A28" s="19" t="s">
        <v>211</v>
      </c>
      <c r="B28" s="20"/>
      <c r="C28" s="23" t="str">
        <f>Calculator!T34</f>
        <v>M</v>
      </c>
      <c r="F28" s="1">
        <f t="shared" si="0"/>
        <v>0</v>
      </c>
      <c r="G28" s="1">
        <f t="shared" si="1"/>
        <v>0</v>
      </c>
      <c r="H28" s="13">
        <f t="shared" si="2"/>
        <v>0</v>
      </c>
    </row>
    <row r="29" spans="1:8" ht="18.75" thickBot="1">
      <c r="A29" s="19" t="s">
        <v>212</v>
      </c>
      <c r="B29" s="20"/>
      <c r="C29" s="23" t="str">
        <f>Calculator!T35</f>
        <v>M</v>
      </c>
      <c r="F29" s="1">
        <f t="shared" si="0"/>
        <v>0</v>
      </c>
      <c r="G29" s="1">
        <f t="shared" si="1"/>
        <v>0</v>
      </c>
      <c r="H29" s="13">
        <f t="shared" si="2"/>
        <v>0</v>
      </c>
    </row>
    <row r="30" spans="1:8" ht="18.75" thickBot="1">
      <c r="A30" s="19" t="s">
        <v>213</v>
      </c>
      <c r="B30" s="20"/>
      <c r="C30" s="23" t="str">
        <f>Calculator!T36</f>
        <v>M</v>
      </c>
      <c r="F30" s="1">
        <f t="shared" si="0"/>
        <v>0</v>
      </c>
      <c r="G30" s="1">
        <f t="shared" si="1"/>
        <v>0</v>
      </c>
      <c r="H30" s="13">
        <f t="shared" si="2"/>
        <v>0</v>
      </c>
    </row>
    <row r="31" spans="1:8" ht="18.75" thickBot="1">
      <c r="A31" s="19" t="s">
        <v>214</v>
      </c>
      <c r="B31" s="20"/>
      <c r="C31" s="23">
        <f>Calculator!T37</f>
        <v>0</v>
      </c>
      <c r="F31" s="1">
        <f t="shared" si="0"/>
        <v>0</v>
      </c>
      <c r="G31" s="1">
        <f t="shared" si="1"/>
        <v>0</v>
      </c>
      <c r="H31" s="13">
        <f t="shared" si="2"/>
        <v>0</v>
      </c>
    </row>
    <row r="32" spans="1:8" ht="18.75" thickBot="1">
      <c r="A32" s="19" t="s">
        <v>215</v>
      </c>
      <c r="B32" s="20"/>
      <c r="C32" s="23">
        <f>Calculator!T38</f>
        <v>0</v>
      </c>
      <c r="F32" s="1">
        <f t="shared" si="0"/>
        <v>0</v>
      </c>
      <c r="G32" s="1">
        <f t="shared" si="1"/>
        <v>0</v>
      </c>
      <c r="H32" s="13">
        <f t="shared" si="2"/>
        <v>0</v>
      </c>
    </row>
    <row r="33" spans="1:8" ht="18.75" thickBot="1">
      <c r="A33" s="19" t="s">
        <v>216</v>
      </c>
      <c r="B33" s="20"/>
      <c r="C33" s="23">
        <f>Calculator!T39</f>
        <v>0</v>
      </c>
      <c r="F33" s="1">
        <f t="shared" si="0"/>
        <v>0</v>
      </c>
      <c r="G33" s="1">
        <f t="shared" si="1"/>
        <v>0</v>
      </c>
      <c r="H33" s="13">
        <f t="shared" si="2"/>
        <v>0</v>
      </c>
    </row>
    <row r="34" spans="1:8" ht="18.75" thickBot="1">
      <c r="A34" s="19" t="s">
        <v>217</v>
      </c>
      <c r="B34" s="20"/>
      <c r="C34" s="23" t="e">
        <f>Calculator!#REF!</f>
        <v>#REF!</v>
      </c>
      <c r="F34" s="1" t="e">
        <f t="shared" si="0"/>
        <v>#REF!</v>
      </c>
      <c r="G34" s="1" t="e">
        <f t="shared" si="1"/>
        <v>#REF!</v>
      </c>
      <c r="H34" s="13" t="e">
        <f t="shared" si="2"/>
        <v>#REF!</v>
      </c>
    </row>
    <row r="35" spans="1:8" ht="18.75" thickBot="1">
      <c r="A35" s="19" t="s">
        <v>218</v>
      </c>
      <c r="B35" s="20"/>
      <c r="C35" s="23" t="e">
        <f>Calculator!#REF!</f>
        <v>#REF!</v>
      </c>
      <c r="F35" s="1" t="e">
        <f t="shared" si="0"/>
        <v>#REF!</v>
      </c>
      <c r="G35" s="1" t="e">
        <f t="shared" si="1"/>
        <v>#REF!</v>
      </c>
      <c r="H35" s="13" t="e">
        <f t="shared" si="2"/>
        <v>#REF!</v>
      </c>
    </row>
    <row r="36" spans="1:8" ht="18.75" thickBot="1">
      <c r="A36" s="19" t="s">
        <v>219</v>
      </c>
      <c r="B36" s="20"/>
      <c r="C36" s="23" t="e">
        <f>Calculator!#REF!</f>
        <v>#REF!</v>
      </c>
      <c r="F36" s="1" t="e">
        <f t="shared" si="0"/>
        <v>#REF!</v>
      </c>
      <c r="G36" s="1" t="e">
        <f t="shared" si="1"/>
        <v>#REF!</v>
      </c>
      <c r="H36" s="13" t="e">
        <f t="shared" si="2"/>
        <v>#REF!</v>
      </c>
    </row>
    <row r="37" spans="1:8" ht="18.75" thickBot="1">
      <c r="A37" s="19" t="s">
        <v>220</v>
      </c>
      <c r="B37" s="20"/>
      <c r="C37" s="23" t="e">
        <f>Calculator!#REF!</f>
        <v>#REF!</v>
      </c>
      <c r="F37" s="1" t="e">
        <f t="shared" si="0"/>
        <v>#REF!</v>
      </c>
      <c r="G37" s="1" t="e">
        <f t="shared" si="1"/>
        <v>#REF!</v>
      </c>
      <c r="H37" s="13" t="e">
        <f t="shared" si="2"/>
        <v>#REF!</v>
      </c>
    </row>
    <row r="38" spans="1:8" ht="18.75" thickBot="1">
      <c r="A38" s="19" t="s">
        <v>221</v>
      </c>
      <c r="B38" s="20"/>
      <c r="C38" s="23" t="e">
        <f>Calculator!#REF!</f>
        <v>#REF!</v>
      </c>
      <c r="F38" s="1" t="e">
        <f t="shared" si="0"/>
        <v>#REF!</v>
      </c>
      <c r="G38" s="1" t="e">
        <f t="shared" si="1"/>
        <v>#REF!</v>
      </c>
      <c r="H38" s="13" t="e">
        <f t="shared" si="2"/>
        <v>#REF!</v>
      </c>
    </row>
    <row r="39" spans="1:8" ht="18.75" thickBot="1">
      <c r="A39" s="19" t="s">
        <v>222</v>
      </c>
      <c r="B39" s="20"/>
      <c r="C39" s="23" t="e">
        <f>Calculator!#REF!</f>
        <v>#REF!</v>
      </c>
      <c r="F39" s="1" t="e">
        <f t="shared" si="0"/>
        <v>#REF!</v>
      </c>
      <c r="G39" s="1" t="e">
        <f t="shared" si="1"/>
        <v>#REF!</v>
      </c>
      <c r="H39" s="13" t="e">
        <f t="shared" si="2"/>
        <v>#REF!</v>
      </c>
    </row>
    <row r="40" spans="1:8" ht="18.75" thickBot="1">
      <c r="A40" s="19" t="s">
        <v>223</v>
      </c>
      <c r="B40" s="20"/>
      <c r="C40" s="23" t="e">
        <f>Calculator!#REF!</f>
        <v>#REF!</v>
      </c>
      <c r="F40" s="1" t="e">
        <f t="shared" si="0"/>
        <v>#REF!</v>
      </c>
      <c r="G40" s="1" t="e">
        <f t="shared" si="1"/>
        <v>#REF!</v>
      </c>
      <c r="H40" s="13" t="e">
        <f t="shared" si="2"/>
        <v>#REF!</v>
      </c>
    </row>
    <row r="41" spans="1:8" ht="18.75" thickBot="1">
      <c r="A41" s="19" t="s">
        <v>224</v>
      </c>
      <c r="B41" s="20"/>
      <c r="C41" s="23" t="e">
        <f>Calculator!#REF!</f>
        <v>#REF!</v>
      </c>
      <c r="F41" s="1" t="e">
        <f t="shared" si="0"/>
        <v>#REF!</v>
      </c>
      <c r="G41" s="1" t="e">
        <f t="shared" si="1"/>
        <v>#REF!</v>
      </c>
      <c r="H41" s="13" t="e">
        <f t="shared" si="2"/>
        <v>#REF!</v>
      </c>
    </row>
    <row r="42" spans="1:8" ht="18.75" thickBot="1">
      <c r="A42" s="19" t="s">
        <v>225</v>
      </c>
      <c r="B42" s="20"/>
      <c r="C42" s="23" t="e">
        <f>Calculator!#REF!</f>
        <v>#REF!</v>
      </c>
      <c r="F42" s="1" t="e">
        <f t="shared" si="0"/>
        <v>#REF!</v>
      </c>
      <c r="G42" s="1" t="e">
        <f t="shared" si="1"/>
        <v>#REF!</v>
      </c>
      <c r="H42" s="13" t="e">
        <f t="shared" si="2"/>
        <v>#REF!</v>
      </c>
    </row>
    <row r="43" spans="1:8" ht="18.75" thickBot="1">
      <c r="A43" s="19" t="s">
        <v>226</v>
      </c>
      <c r="B43" s="20"/>
      <c r="C43" s="23" t="e">
        <f>Calculator!#REF!</f>
        <v>#REF!</v>
      </c>
      <c r="F43" s="1" t="e">
        <f t="shared" si="0"/>
        <v>#REF!</v>
      </c>
      <c r="G43" s="1" t="e">
        <f t="shared" si="1"/>
        <v>#REF!</v>
      </c>
      <c r="H43" s="13" t="e">
        <f t="shared" si="2"/>
        <v>#REF!</v>
      </c>
    </row>
    <row r="44" spans="1:8" ht="18.75" thickBot="1">
      <c r="A44" s="19" t="s">
        <v>227</v>
      </c>
      <c r="B44" s="20"/>
      <c r="C44" s="23" t="e">
        <f>Calculator!#REF!</f>
        <v>#REF!</v>
      </c>
      <c r="F44" s="1" t="e">
        <f t="shared" si="0"/>
        <v>#REF!</v>
      </c>
      <c r="G44" s="1" t="e">
        <f t="shared" si="1"/>
        <v>#REF!</v>
      </c>
      <c r="H44" s="13" t="e">
        <f t="shared" si="2"/>
        <v>#REF!</v>
      </c>
    </row>
    <row r="45" spans="1:8" ht="18.75" thickBot="1">
      <c r="A45" s="19" t="s">
        <v>228</v>
      </c>
      <c r="B45" s="20"/>
      <c r="C45" s="23" t="e">
        <f>Calculator!#REF!</f>
        <v>#REF!</v>
      </c>
      <c r="F45" s="1" t="e">
        <f t="shared" si="0"/>
        <v>#REF!</v>
      </c>
      <c r="G45" s="1" t="e">
        <f t="shared" si="1"/>
        <v>#REF!</v>
      </c>
      <c r="H45" s="13" t="e">
        <f t="shared" si="2"/>
        <v>#REF!</v>
      </c>
    </row>
    <row r="46" spans="1:8" ht="18.75" thickBot="1">
      <c r="A46" s="19" t="s">
        <v>229</v>
      </c>
      <c r="B46" s="20"/>
      <c r="C46" s="23" t="e">
        <f>Calculator!#REF!</f>
        <v>#REF!</v>
      </c>
      <c r="F46" s="1" t="e">
        <f t="shared" si="0"/>
        <v>#REF!</v>
      </c>
      <c r="G46" s="1" t="e">
        <f t="shared" si="1"/>
        <v>#REF!</v>
      </c>
      <c r="H46" s="13" t="e">
        <f t="shared" si="2"/>
        <v>#REF!</v>
      </c>
    </row>
    <row r="47" spans="1:8" ht="18.75" thickBot="1">
      <c r="A47" s="19" t="s">
        <v>230</v>
      </c>
      <c r="B47" s="20"/>
      <c r="C47" s="23" t="e">
        <f>Calculator!#REF!</f>
        <v>#REF!</v>
      </c>
      <c r="F47" s="1" t="e">
        <f t="shared" si="0"/>
        <v>#REF!</v>
      </c>
      <c r="G47" s="1" t="e">
        <f t="shared" si="1"/>
        <v>#REF!</v>
      </c>
      <c r="H47" s="13" t="e">
        <f t="shared" si="2"/>
        <v>#REF!</v>
      </c>
    </row>
    <row r="48" spans="1:8" ht="18.75" thickBot="1">
      <c r="A48" s="19" t="s">
        <v>231</v>
      </c>
      <c r="B48" s="20"/>
      <c r="C48" s="23" t="e">
        <f>Calculator!#REF!</f>
        <v>#REF!</v>
      </c>
      <c r="F48" s="1" t="e">
        <f t="shared" si="0"/>
        <v>#REF!</v>
      </c>
      <c r="G48" s="1" t="e">
        <f t="shared" si="1"/>
        <v>#REF!</v>
      </c>
      <c r="H48" s="13" t="e">
        <f t="shared" si="2"/>
        <v>#REF!</v>
      </c>
    </row>
    <row r="49" spans="1:8" ht="18.75" thickBot="1">
      <c r="A49" s="19" t="s">
        <v>232</v>
      </c>
      <c r="B49" s="20"/>
      <c r="C49" s="23" t="e">
        <f>Calculator!#REF!</f>
        <v>#REF!</v>
      </c>
      <c r="F49" s="1" t="e">
        <f t="shared" si="0"/>
        <v>#REF!</v>
      </c>
      <c r="G49" s="1" t="e">
        <f t="shared" si="1"/>
        <v>#REF!</v>
      </c>
      <c r="H49" s="13" t="e">
        <f t="shared" si="2"/>
        <v>#REF!</v>
      </c>
    </row>
    <row r="50" spans="1:8" ht="18.75" thickBot="1">
      <c r="A50" s="19" t="s">
        <v>233</v>
      </c>
      <c r="B50" s="20"/>
      <c r="C50" s="23" t="e">
        <f>Calculator!#REF!</f>
        <v>#REF!</v>
      </c>
      <c r="F50" s="1" t="e">
        <f t="shared" si="0"/>
        <v>#REF!</v>
      </c>
      <c r="G50" s="1" t="e">
        <f t="shared" si="1"/>
        <v>#REF!</v>
      </c>
      <c r="H50" s="13" t="e">
        <f t="shared" si="2"/>
        <v>#REF!</v>
      </c>
    </row>
    <row r="51" spans="1:8" ht="18.75" thickBot="1">
      <c r="A51" s="19" t="s">
        <v>234</v>
      </c>
      <c r="B51" s="20"/>
      <c r="C51" s="23" t="e">
        <f>Calculator!#REF!</f>
        <v>#REF!</v>
      </c>
      <c r="F51" s="1" t="e">
        <f t="shared" si="0"/>
        <v>#REF!</v>
      </c>
      <c r="G51" s="1" t="e">
        <f t="shared" si="1"/>
        <v>#REF!</v>
      </c>
      <c r="H51" s="13" t="e">
        <f t="shared" si="2"/>
        <v>#REF!</v>
      </c>
    </row>
    <row r="52" spans="1:8" ht="18.75" thickBot="1">
      <c r="A52" s="19" t="s">
        <v>235</v>
      </c>
      <c r="B52" s="20"/>
      <c r="C52" s="23" t="e">
        <f>Calculator!#REF!</f>
        <v>#REF!</v>
      </c>
      <c r="F52" s="1" t="e">
        <f t="shared" si="0"/>
        <v>#REF!</v>
      </c>
      <c r="G52" s="1" t="e">
        <f t="shared" si="1"/>
        <v>#REF!</v>
      </c>
      <c r="H52" s="13" t="e">
        <f t="shared" si="2"/>
        <v>#REF!</v>
      </c>
    </row>
    <row r="53" spans="1:8" ht="18.75" thickBot="1">
      <c r="A53" s="19" t="s">
        <v>236</v>
      </c>
      <c r="B53" s="20"/>
      <c r="C53" s="23" t="e">
        <f>Calculator!#REF!</f>
        <v>#REF!</v>
      </c>
      <c r="F53" s="1" t="e">
        <f t="shared" si="0"/>
        <v>#REF!</v>
      </c>
      <c r="G53" s="1" t="e">
        <f t="shared" si="1"/>
        <v>#REF!</v>
      </c>
      <c r="H53" s="13" t="e">
        <f t="shared" si="2"/>
        <v>#REF!</v>
      </c>
    </row>
    <row r="54" spans="1:8" ht="18.75" thickBot="1">
      <c r="A54" s="19" t="s">
        <v>237</v>
      </c>
      <c r="B54" s="20"/>
      <c r="C54" s="23">
        <f>Calculator!T40</f>
        <v>0</v>
      </c>
      <c r="F54" s="1">
        <f t="shared" si="0"/>
        <v>0</v>
      </c>
      <c r="G54" s="1">
        <f t="shared" si="1"/>
        <v>0</v>
      </c>
      <c r="H54" s="13">
        <f t="shared" si="2"/>
        <v>0</v>
      </c>
    </row>
    <row r="55" spans="1:8" ht="18.75" thickBot="1">
      <c r="A55" s="19" t="s">
        <v>238</v>
      </c>
      <c r="B55" s="20"/>
      <c r="C55" s="23" t="str">
        <f>Calculator!T41</f>
        <v>M</v>
      </c>
      <c r="F55" s="1">
        <f t="shared" si="0"/>
        <v>0</v>
      </c>
      <c r="G55" s="1">
        <f t="shared" si="1"/>
        <v>0</v>
      </c>
      <c r="H55" s="13">
        <f t="shared" si="2"/>
        <v>0</v>
      </c>
    </row>
    <row r="56" spans="1:8" ht="18.75" thickBot="1">
      <c r="A56" s="19" t="s">
        <v>239</v>
      </c>
      <c r="B56" s="20"/>
      <c r="C56" s="23" t="str">
        <f>Calculator!T42</f>
        <v>M</v>
      </c>
      <c r="F56" s="1">
        <f t="shared" si="0"/>
        <v>0</v>
      </c>
      <c r="G56" s="1">
        <f t="shared" si="1"/>
        <v>0</v>
      </c>
      <c r="H56" s="13">
        <f t="shared" si="2"/>
        <v>0</v>
      </c>
    </row>
    <row r="57" spans="1:8" ht="18.75" thickBot="1">
      <c r="A57" s="19" t="s">
        <v>240</v>
      </c>
      <c r="B57" s="20"/>
      <c r="C57" s="23" t="str">
        <f>Calculator!T43</f>
        <v>M</v>
      </c>
      <c r="F57" s="1">
        <f t="shared" si="0"/>
        <v>0</v>
      </c>
      <c r="G57" s="1">
        <f t="shared" si="1"/>
        <v>0</v>
      </c>
      <c r="H57" s="13">
        <f t="shared" si="2"/>
        <v>0</v>
      </c>
    </row>
    <row r="58" spans="1:8" ht="18.75" thickBot="1">
      <c r="A58" s="19" t="s">
        <v>241</v>
      </c>
      <c r="B58" s="20"/>
      <c r="C58" s="23" t="str">
        <f>Calculator!T44</f>
        <v>M</v>
      </c>
      <c r="F58" s="1">
        <f t="shared" si="0"/>
        <v>0</v>
      </c>
      <c r="G58" s="1">
        <f t="shared" si="1"/>
        <v>0</v>
      </c>
      <c r="H58" s="13">
        <f t="shared" si="2"/>
        <v>0</v>
      </c>
    </row>
    <row r="59" spans="1:8" ht="18.75" thickBot="1">
      <c r="A59" s="19" t="s">
        <v>242</v>
      </c>
      <c r="B59" s="20"/>
      <c r="C59" s="23" t="str">
        <f>Calculator!T45</f>
        <v>M</v>
      </c>
      <c r="F59" s="1">
        <f t="shared" si="0"/>
        <v>0</v>
      </c>
      <c r="G59" s="1">
        <f t="shared" si="1"/>
        <v>0</v>
      </c>
      <c r="H59" s="13">
        <f t="shared" si="2"/>
        <v>0</v>
      </c>
    </row>
    <row r="60" spans="1:8" ht="18.75" thickBot="1">
      <c r="A60" s="19" t="s">
        <v>243</v>
      </c>
      <c r="B60" s="20"/>
      <c r="C60" s="23" t="str">
        <f>Calculator!T46</f>
        <v>M</v>
      </c>
      <c r="F60" s="1">
        <f t="shared" si="0"/>
        <v>0</v>
      </c>
      <c r="G60" s="1">
        <f t="shared" si="1"/>
        <v>0</v>
      </c>
      <c r="H60" s="13">
        <f t="shared" si="2"/>
        <v>0</v>
      </c>
    </row>
    <row r="61" spans="1:8" ht="18.75" thickBot="1">
      <c r="A61" s="19" t="s">
        <v>244</v>
      </c>
      <c r="B61" s="20"/>
      <c r="C61" s="23" t="str">
        <f>Calculator!T47</f>
        <v>M</v>
      </c>
      <c r="F61" s="1">
        <f t="shared" si="0"/>
        <v>0</v>
      </c>
      <c r="G61" s="1">
        <f t="shared" si="1"/>
        <v>0</v>
      </c>
      <c r="H61" s="13">
        <f t="shared" si="2"/>
        <v>0</v>
      </c>
    </row>
    <row r="62" spans="1:8" ht="18.75" thickBot="1">
      <c r="A62" s="19" t="s">
        <v>245</v>
      </c>
      <c r="B62" s="20"/>
      <c r="C62" s="23" t="str">
        <f>Calculator!T48</f>
        <v>M</v>
      </c>
      <c r="F62" s="1">
        <f t="shared" si="0"/>
        <v>0</v>
      </c>
      <c r="G62" s="1">
        <f t="shared" si="1"/>
        <v>0</v>
      </c>
      <c r="H62" s="13">
        <f t="shared" si="2"/>
        <v>0</v>
      </c>
    </row>
    <row r="63" spans="1:8" ht="18.75" thickBot="1">
      <c r="A63" s="19" t="s">
        <v>246</v>
      </c>
      <c r="C63" s="23" t="str">
        <f>Calculator!T49</f>
        <v>M</v>
      </c>
      <c r="F63" s="1">
        <f t="shared" si="0"/>
        <v>0</v>
      </c>
      <c r="G63" s="1">
        <f t="shared" si="1"/>
        <v>0</v>
      </c>
      <c r="H63" s="13">
        <f t="shared" ref="H63:H92" si="3">IF(C63="M",0,IF(C63&gt;0,1,0))</f>
        <v>0</v>
      </c>
    </row>
    <row r="64" spans="1:8" ht="18.75" thickBot="1">
      <c r="A64" s="19" t="s">
        <v>247</v>
      </c>
      <c r="C64" s="23" t="str">
        <f>Calculator!T50</f>
        <v>M</v>
      </c>
      <c r="F64" s="1">
        <f t="shared" si="0"/>
        <v>0</v>
      </c>
      <c r="G64" s="1">
        <f t="shared" si="1"/>
        <v>0</v>
      </c>
      <c r="H64" s="13">
        <f t="shared" si="3"/>
        <v>0</v>
      </c>
    </row>
    <row r="65" spans="1:8" ht="18.75" thickBot="1">
      <c r="A65" s="19" t="s">
        <v>248</v>
      </c>
      <c r="C65" s="23" t="str">
        <f>Calculator!T51</f>
        <v>M</v>
      </c>
      <c r="F65" s="1">
        <f t="shared" si="0"/>
        <v>0</v>
      </c>
      <c r="G65" s="1">
        <f t="shared" si="1"/>
        <v>0</v>
      </c>
      <c r="H65" s="13">
        <f t="shared" si="3"/>
        <v>0</v>
      </c>
    </row>
    <row r="66" spans="1:8" ht="18.75" thickBot="1">
      <c r="A66" s="19" t="s">
        <v>249</v>
      </c>
      <c r="C66" s="23" t="str">
        <f>Calculator!T52</f>
        <v>M</v>
      </c>
      <c r="F66" s="1">
        <f t="shared" si="0"/>
        <v>0</v>
      </c>
      <c r="G66" s="1">
        <f t="shared" si="1"/>
        <v>0</v>
      </c>
      <c r="H66" s="13">
        <f t="shared" si="3"/>
        <v>0</v>
      </c>
    </row>
    <row r="67" spans="1:8" ht="18.75" thickBot="1">
      <c r="A67" s="19" t="s">
        <v>250</v>
      </c>
      <c r="C67" s="23" t="str">
        <f>Calculator!T53</f>
        <v>M</v>
      </c>
      <c r="F67" s="1">
        <f t="shared" si="0"/>
        <v>0</v>
      </c>
      <c r="G67" s="1">
        <f t="shared" si="1"/>
        <v>0</v>
      </c>
      <c r="H67" s="13">
        <f t="shared" si="3"/>
        <v>0</v>
      </c>
    </row>
    <row r="68" spans="1:8" ht="18.75" thickBot="1">
      <c r="A68" s="19" t="s">
        <v>251</v>
      </c>
      <c r="C68" s="23" t="str">
        <f>Calculator!T54</f>
        <v>M</v>
      </c>
      <c r="F68" s="1">
        <f t="shared" ref="F68:F92" si="4">IF(C68="M",0,IF(C68&gt;10,1,0))</f>
        <v>0</v>
      </c>
      <c r="G68" s="1">
        <f t="shared" ref="G68:G92" si="5">IF(C68="M",0,IF(C68&gt;8,1,0))</f>
        <v>0</v>
      </c>
      <c r="H68" s="13">
        <f t="shared" si="3"/>
        <v>0</v>
      </c>
    </row>
    <row r="69" spans="1:8" ht="18.75" thickBot="1">
      <c r="A69" s="19" t="s">
        <v>252</v>
      </c>
      <c r="C69" s="23" t="str">
        <f>Calculator!T55</f>
        <v>M</v>
      </c>
      <c r="F69" s="1">
        <f t="shared" si="4"/>
        <v>0</v>
      </c>
      <c r="G69" s="1">
        <f t="shared" si="5"/>
        <v>0</v>
      </c>
      <c r="H69" s="13">
        <f t="shared" si="3"/>
        <v>0</v>
      </c>
    </row>
    <row r="70" spans="1:8" ht="18.75" thickBot="1">
      <c r="A70" s="19" t="s">
        <v>253</v>
      </c>
      <c r="C70" s="23" t="str">
        <f>Calculator!T56</f>
        <v>M</v>
      </c>
      <c r="F70" s="1">
        <f t="shared" si="4"/>
        <v>0</v>
      </c>
      <c r="G70" s="1">
        <f t="shared" si="5"/>
        <v>0</v>
      </c>
      <c r="H70" s="13">
        <f t="shared" si="3"/>
        <v>0</v>
      </c>
    </row>
    <row r="71" spans="1:8" ht="18.75" thickBot="1">
      <c r="A71" s="19" t="s">
        <v>254</v>
      </c>
      <c r="C71" s="23" t="str">
        <f>Calculator!T57</f>
        <v>M</v>
      </c>
      <c r="F71" s="1">
        <f t="shared" si="4"/>
        <v>0</v>
      </c>
      <c r="G71" s="1">
        <f t="shared" si="5"/>
        <v>0</v>
      </c>
      <c r="H71" s="13">
        <f t="shared" si="3"/>
        <v>0</v>
      </c>
    </row>
    <row r="72" spans="1:8" ht="18.75" thickBot="1">
      <c r="A72" s="19" t="s">
        <v>255</v>
      </c>
      <c r="C72" s="23" t="str">
        <f>Calculator!T58</f>
        <v>M</v>
      </c>
      <c r="F72" s="1">
        <f t="shared" si="4"/>
        <v>0</v>
      </c>
      <c r="G72" s="1">
        <f t="shared" si="5"/>
        <v>0</v>
      </c>
      <c r="H72" s="13">
        <f t="shared" si="3"/>
        <v>0</v>
      </c>
    </row>
    <row r="73" spans="1:8" ht="18.75" thickBot="1">
      <c r="A73" s="19" t="s">
        <v>256</v>
      </c>
      <c r="C73" s="23" t="str">
        <f>Calculator!T59</f>
        <v>M</v>
      </c>
      <c r="F73" s="1">
        <f t="shared" si="4"/>
        <v>0</v>
      </c>
      <c r="G73" s="1">
        <f t="shared" si="5"/>
        <v>0</v>
      </c>
      <c r="H73" s="13">
        <f t="shared" si="3"/>
        <v>0</v>
      </c>
    </row>
    <row r="74" spans="1:8" ht="18.75" thickBot="1">
      <c r="A74" s="19" t="s">
        <v>257</v>
      </c>
      <c r="C74" s="23" t="str">
        <f>Calculator!T60</f>
        <v>M</v>
      </c>
      <c r="F74" s="1">
        <f t="shared" si="4"/>
        <v>0</v>
      </c>
      <c r="G74" s="1">
        <f t="shared" si="5"/>
        <v>0</v>
      </c>
      <c r="H74" s="13">
        <f t="shared" si="3"/>
        <v>0</v>
      </c>
    </row>
    <row r="75" spans="1:8" ht="18.75" thickBot="1">
      <c r="A75" s="19" t="s">
        <v>258</v>
      </c>
      <c r="C75" s="23" t="str">
        <f>Calculator!T61</f>
        <v>M</v>
      </c>
      <c r="F75" s="1">
        <f t="shared" si="4"/>
        <v>0</v>
      </c>
      <c r="G75" s="1">
        <f t="shared" si="5"/>
        <v>0</v>
      </c>
      <c r="H75" s="13">
        <f t="shared" si="3"/>
        <v>0</v>
      </c>
    </row>
    <row r="76" spans="1:8" ht="18.75" thickBot="1">
      <c r="A76" s="19" t="s">
        <v>259</v>
      </c>
      <c r="C76" s="23" t="str">
        <f>Calculator!T62</f>
        <v>M</v>
      </c>
      <c r="F76" s="1">
        <f t="shared" si="4"/>
        <v>0</v>
      </c>
      <c r="G76" s="1">
        <f t="shared" si="5"/>
        <v>0</v>
      </c>
      <c r="H76" s="13">
        <f t="shared" si="3"/>
        <v>0</v>
      </c>
    </row>
    <row r="77" spans="1:8" ht="18.75" thickBot="1">
      <c r="A77" s="19" t="s">
        <v>260</v>
      </c>
      <c r="C77" s="23" t="str">
        <f>Calculator!T63</f>
        <v>M</v>
      </c>
      <c r="F77" s="1">
        <f t="shared" si="4"/>
        <v>0</v>
      </c>
      <c r="G77" s="1">
        <f t="shared" si="5"/>
        <v>0</v>
      </c>
      <c r="H77" s="13">
        <f t="shared" si="3"/>
        <v>0</v>
      </c>
    </row>
    <row r="78" spans="1:8" ht="18.75" thickBot="1">
      <c r="A78" s="19" t="s">
        <v>261</v>
      </c>
      <c r="C78" s="23" t="str">
        <f>Calculator!T64</f>
        <v>M</v>
      </c>
      <c r="F78" s="1">
        <f t="shared" si="4"/>
        <v>0</v>
      </c>
      <c r="G78" s="1">
        <f t="shared" si="5"/>
        <v>0</v>
      </c>
      <c r="H78" s="13">
        <f t="shared" si="3"/>
        <v>0</v>
      </c>
    </row>
    <row r="79" spans="1:8" ht="18">
      <c r="A79" s="17" t="s">
        <v>262</v>
      </c>
      <c r="B79" s="18"/>
      <c r="C79" s="23" t="str">
        <f>Calculator!T65</f>
        <v>M</v>
      </c>
      <c r="F79" s="1">
        <f t="shared" si="4"/>
        <v>0</v>
      </c>
      <c r="G79" s="1">
        <f t="shared" si="5"/>
        <v>0</v>
      </c>
      <c r="H79" s="13">
        <f t="shared" si="3"/>
        <v>0</v>
      </c>
    </row>
    <row r="80" spans="1:8" ht="18">
      <c r="A80" s="19" t="s">
        <v>263</v>
      </c>
      <c r="B80" s="20"/>
      <c r="C80" s="24" t="str">
        <f>Calculator!T66</f>
        <v>M</v>
      </c>
      <c r="F80" s="1">
        <f t="shared" si="4"/>
        <v>0</v>
      </c>
      <c r="G80" s="1">
        <f t="shared" si="5"/>
        <v>0</v>
      </c>
      <c r="H80" s="13">
        <f t="shared" si="3"/>
        <v>0</v>
      </c>
    </row>
    <row r="81" spans="1:8" ht="18">
      <c r="A81" s="19" t="s">
        <v>264</v>
      </c>
      <c r="B81" s="20"/>
      <c r="C81" s="24" t="str">
        <f>Calculator!T67</f>
        <v>M</v>
      </c>
      <c r="F81" s="1">
        <f t="shared" si="4"/>
        <v>0</v>
      </c>
      <c r="G81" s="1">
        <f t="shared" si="5"/>
        <v>0</v>
      </c>
      <c r="H81" s="13">
        <f t="shared" si="3"/>
        <v>0</v>
      </c>
    </row>
    <row r="82" spans="1:8" ht="18">
      <c r="A82" s="19" t="s">
        <v>265</v>
      </c>
      <c r="B82" s="20"/>
      <c r="C82" s="24" t="str">
        <f>Calculator!T68</f>
        <v>M</v>
      </c>
      <c r="F82" s="1">
        <f t="shared" si="4"/>
        <v>0</v>
      </c>
      <c r="G82" s="1">
        <f t="shared" si="5"/>
        <v>0</v>
      </c>
      <c r="H82" s="13">
        <f t="shared" si="3"/>
        <v>0</v>
      </c>
    </row>
    <row r="83" spans="1:8" ht="18">
      <c r="A83" s="19" t="s">
        <v>266</v>
      </c>
      <c r="B83" s="20"/>
      <c r="C83" s="24" t="str">
        <f>Calculator!T69</f>
        <v>M</v>
      </c>
      <c r="F83" s="1">
        <f t="shared" si="4"/>
        <v>0</v>
      </c>
      <c r="G83" s="1">
        <f t="shared" si="5"/>
        <v>0</v>
      </c>
      <c r="H83" s="13">
        <f t="shared" si="3"/>
        <v>0</v>
      </c>
    </row>
    <row r="84" spans="1:8" ht="18">
      <c r="A84" s="19" t="s">
        <v>267</v>
      </c>
      <c r="B84" s="20"/>
      <c r="C84" s="24" t="str">
        <f>Calculator!T70</f>
        <v>M</v>
      </c>
      <c r="F84" s="1">
        <f t="shared" si="4"/>
        <v>0</v>
      </c>
      <c r="G84" s="1">
        <f t="shared" si="5"/>
        <v>0</v>
      </c>
      <c r="H84" s="13">
        <f t="shared" si="3"/>
        <v>0</v>
      </c>
    </row>
    <row r="85" spans="1:8" ht="18">
      <c r="A85" s="19" t="s">
        <v>268</v>
      </c>
      <c r="B85" s="20"/>
      <c r="C85" s="24" t="str">
        <f>Calculator!T71</f>
        <v>M</v>
      </c>
      <c r="F85" s="1">
        <f t="shared" si="4"/>
        <v>0</v>
      </c>
      <c r="G85" s="1">
        <f t="shared" si="5"/>
        <v>0</v>
      </c>
      <c r="H85" s="13">
        <f t="shared" si="3"/>
        <v>0</v>
      </c>
    </row>
    <row r="86" spans="1:8" ht="18">
      <c r="A86" s="19" t="s">
        <v>269</v>
      </c>
      <c r="B86" s="20"/>
      <c r="C86" s="24" t="str">
        <f>Calculator!T72</f>
        <v>M</v>
      </c>
      <c r="F86" s="1">
        <f t="shared" si="4"/>
        <v>0</v>
      </c>
      <c r="G86" s="1">
        <f t="shared" si="5"/>
        <v>0</v>
      </c>
      <c r="H86" s="13">
        <f t="shared" si="3"/>
        <v>0</v>
      </c>
    </row>
    <row r="87" spans="1:8" ht="18">
      <c r="A87" s="19" t="s">
        <v>270</v>
      </c>
      <c r="B87" s="20"/>
      <c r="C87" s="24" t="str">
        <f>Calculator!T73</f>
        <v>M</v>
      </c>
      <c r="F87" s="1">
        <f t="shared" si="4"/>
        <v>0</v>
      </c>
      <c r="G87" s="1">
        <f t="shared" si="5"/>
        <v>0</v>
      </c>
      <c r="H87" s="13">
        <f t="shared" si="3"/>
        <v>0</v>
      </c>
    </row>
    <row r="88" spans="1:8" ht="18">
      <c r="A88" s="19" t="s">
        <v>271</v>
      </c>
      <c r="B88" s="20"/>
      <c r="C88" s="24" t="str">
        <f>Calculator!T74</f>
        <v>M</v>
      </c>
      <c r="F88" s="1">
        <f t="shared" si="4"/>
        <v>0</v>
      </c>
      <c r="G88" s="1">
        <f t="shared" si="5"/>
        <v>0</v>
      </c>
      <c r="H88" s="13">
        <f t="shared" si="3"/>
        <v>0</v>
      </c>
    </row>
    <row r="89" spans="1:8" ht="18">
      <c r="A89" s="19" t="s">
        <v>272</v>
      </c>
      <c r="B89" s="20"/>
      <c r="C89" s="24" t="str">
        <f>Calculator!T75</f>
        <v>M</v>
      </c>
      <c r="F89" s="1">
        <f t="shared" si="4"/>
        <v>0</v>
      </c>
      <c r="G89" s="1">
        <f t="shared" si="5"/>
        <v>0</v>
      </c>
      <c r="H89" s="13">
        <f t="shared" si="3"/>
        <v>0</v>
      </c>
    </row>
    <row r="90" spans="1:8" ht="18">
      <c r="A90" s="19" t="s">
        <v>273</v>
      </c>
      <c r="B90" s="20"/>
      <c r="C90" s="24" t="str">
        <f>Calculator!T76</f>
        <v>M</v>
      </c>
      <c r="F90" s="1">
        <f t="shared" si="4"/>
        <v>0</v>
      </c>
      <c r="G90" s="1">
        <f t="shared" si="5"/>
        <v>0</v>
      </c>
      <c r="H90" s="13">
        <f t="shared" si="3"/>
        <v>0</v>
      </c>
    </row>
    <row r="91" spans="1:8" ht="18">
      <c r="A91" s="19" t="s">
        <v>274</v>
      </c>
      <c r="B91" s="20"/>
      <c r="C91" s="24" t="str">
        <f>Calculator!T77</f>
        <v>M</v>
      </c>
      <c r="F91" s="1">
        <f t="shared" si="4"/>
        <v>0</v>
      </c>
      <c r="G91" s="1">
        <f t="shared" si="5"/>
        <v>0</v>
      </c>
      <c r="H91" s="13">
        <f t="shared" si="3"/>
        <v>0</v>
      </c>
    </row>
    <row r="92" spans="1:8" ht="18">
      <c r="A92" s="19" t="s">
        <v>275</v>
      </c>
      <c r="B92" s="20"/>
      <c r="C92" s="24" t="str">
        <f>Calculator!T78</f>
        <v>M</v>
      </c>
      <c r="F92" s="1">
        <f t="shared" si="4"/>
        <v>0</v>
      </c>
      <c r="G92" s="1">
        <f t="shared" si="5"/>
        <v>0</v>
      </c>
      <c r="H92" s="13">
        <f t="shared" si="3"/>
        <v>0</v>
      </c>
    </row>
    <row r="93" spans="1:8">
      <c r="A93" s="14"/>
      <c r="F93" s="1" t="e">
        <f>SUM(F3:F92)</f>
        <v>#REF!</v>
      </c>
      <c r="G93" s="1" t="e">
        <f>SUM(G3:G92)</f>
        <v>#REF!</v>
      </c>
      <c r="H93" s="13" t="e">
        <f>SUM(H3:H92)</f>
        <v>#REF!</v>
      </c>
    </row>
    <row r="94" spans="1:8" ht="18">
      <c r="A94" s="6"/>
      <c r="C94" s="8"/>
    </row>
    <row r="95" spans="1:8">
      <c r="C95" s="7"/>
    </row>
    <row r="96" spans="1:8" ht="18">
      <c r="A96" s="6"/>
      <c r="C96" s="8"/>
      <c r="F96" s="7"/>
    </row>
    <row r="97" spans="1:8" ht="18">
      <c r="A97" s="6"/>
      <c r="C97" s="9"/>
      <c r="F97" s="7"/>
    </row>
    <row r="98" spans="1:8" ht="18">
      <c r="A98" s="6"/>
      <c r="C98" s="8"/>
      <c r="F98" s="4"/>
      <c r="G98" s="4"/>
      <c r="H98" s="4"/>
    </row>
    <row r="99" spans="1:8">
      <c r="A99" s="613"/>
      <c r="B99" s="613"/>
      <c r="C99" s="613"/>
      <c r="F99" s="4"/>
      <c r="G99" s="4"/>
      <c r="H99" s="4"/>
    </row>
    <row r="100" spans="1:8">
      <c r="A100" s="613"/>
      <c r="B100" s="614"/>
      <c r="C100" s="614"/>
    </row>
    <row r="101" spans="1:8">
      <c r="A101" s="10"/>
      <c r="B101" s="1"/>
      <c r="C101" s="1"/>
    </row>
    <row r="102" spans="1:8" ht="18">
      <c r="A102" s="6"/>
      <c r="B102" s="11"/>
      <c r="C102" s="12"/>
    </row>
  </sheetData>
  <sheetProtection selectLockedCells="1"/>
  <mergeCells count="7">
    <mergeCell ref="A99:C99"/>
    <mergeCell ref="A100:C100"/>
    <mergeCell ref="H1:H2"/>
    <mergeCell ref="D1:D2"/>
    <mergeCell ref="E1:E2"/>
    <mergeCell ref="F1:F2"/>
    <mergeCell ref="G1:G2"/>
  </mergeCells>
  <phoneticPr fontId="0" type="noConversion"/>
  <pageMargins left="0.75" right="0.75" top="1" bottom="1" header="0.5" footer="0.5"/>
  <pageSetup scale="71" fitToHeight="2" orientation="portrait"/>
  <headerFooter alignWithMargins="0">
    <oddHeader>&amp;L&amp;"Berlin Sans FB Demi,Bold"&amp;12Site No: ___ ___ ___&amp;C&amp;"Berlin Sans FB Demi,Bold"&amp;12Subject ID: ___ ___ ___ ___&amp;R&amp;"Berlin Sans FB Demi,Bold"&amp;12Alpha Code: ___ ___ ___ ___</oddHeader>
    <oddFooter>&amp;L&amp;P&amp;CNIAAA/VA CS#1027 - Quetiapine for Alcohol Dependence&amp;R&amp;D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1"/>
  </sheetPr>
  <dimension ref="A1:X23"/>
  <sheetViews>
    <sheetView zoomScale="85" workbookViewId="0">
      <selection activeCell="B4" sqref="B4"/>
    </sheetView>
  </sheetViews>
  <sheetFormatPr defaultColWidth="0" defaultRowHeight="12.75"/>
  <cols>
    <col min="1" max="1" width="12.85546875" style="2" customWidth="1"/>
    <col min="2" max="2" width="8.7109375" customWidth="1"/>
    <col min="3" max="4" width="8.42578125" customWidth="1"/>
    <col min="5" max="6" width="8.7109375" customWidth="1"/>
    <col min="7" max="7" width="8.42578125" customWidth="1"/>
    <col min="8" max="8" width="8.7109375" customWidth="1"/>
    <col min="9" max="9" width="8.42578125" customWidth="1"/>
    <col min="10" max="10" width="8.7109375" customWidth="1"/>
    <col min="11" max="11" width="8.42578125" customWidth="1"/>
    <col min="12" max="16" width="8.7109375" customWidth="1"/>
    <col min="17" max="17" width="12" customWidth="1"/>
    <col min="18" max="18" width="9.140625" hidden="1" customWidth="1"/>
  </cols>
  <sheetData>
    <row r="1" spans="1:24" ht="18.75" thickBot="1">
      <c r="A1" s="80"/>
      <c r="B1" s="619" t="s">
        <v>276</v>
      </c>
      <c r="C1" s="619"/>
      <c r="D1" s="619"/>
      <c r="E1" s="619"/>
      <c r="F1" s="619"/>
      <c r="G1" s="619"/>
      <c r="H1" s="619"/>
      <c r="I1" s="619"/>
      <c r="J1" s="619"/>
      <c r="K1" s="619"/>
      <c r="L1" s="619"/>
      <c r="M1" s="619"/>
      <c r="N1" s="619"/>
      <c r="O1" s="619"/>
      <c r="P1" s="619"/>
      <c r="Q1" s="620"/>
      <c r="S1" t="s">
        <v>277</v>
      </c>
    </row>
    <row r="2" spans="1:24" s="75" customFormat="1" ht="24" customHeight="1" thickBot="1">
      <c r="A2" s="209"/>
      <c r="B2" s="621" t="s">
        <v>278</v>
      </c>
      <c r="C2" s="621"/>
      <c r="D2" s="621"/>
      <c r="E2" s="621" t="s">
        <v>279</v>
      </c>
      <c r="F2" s="621"/>
      <c r="G2" s="621"/>
      <c r="H2" s="621" t="s">
        <v>280</v>
      </c>
      <c r="I2" s="621"/>
      <c r="J2" s="621"/>
      <c r="K2" s="621" t="s">
        <v>281</v>
      </c>
      <c r="L2" s="621"/>
      <c r="M2" s="621"/>
      <c r="N2" s="621" t="s">
        <v>282</v>
      </c>
      <c r="O2" s="621"/>
      <c r="P2" s="622"/>
      <c r="Q2" s="89"/>
      <c r="R2" s="74"/>
    </row>
    <row r="3" spans="1:24" s="77" customFormat="1" ht="41.25" customHeight="1">
      <c r="A3" s="210" t="s">
        <v>19</v>
      </c>
      <c r="B3" s="207" t="s">
        <v>22</v>
      </c>
      <c r="C3" s="207" t="s">
        <v>23</v>
      </c>
      <c r="D3" s="207" t="s">
        <v>283</v>
      </c>
      <c r="E3" s="207" t="s">
        <v>22</v>
      </c>
      <c r="F3" s="207" t="s">
        <v>23</v>
      </c>
      <c r="G3" s="207" t="s">
        <v>284</v>
      </c>
      <c r="H3" s="207" t="s">
        <v>22</v>
      </c>
      <c r="I3" s="207" t="s">
        <v>23</v>
      </c>
      <c r="J3" s="207" t="s">
        <v>283</v>
      </c>
      <c r="K3" s="207" t="s">
        <v>22</v>
      </c>
      <c r="L3" s="207" t="s">
        <v>23</v>
      </c>
      <c r="M3" s="207" t="s">
        <v>283</v>
      </c>
      <c r="N3" s="207" t="s">
        <v>22</v>
      </c>
      <c r="O3" s="207" t="s">
        <v>25</v>
      </c>
      <c r="P3" s="211" t="s">
        <v>284</v>
      </c>
      <c r="Q3" s="208" t="s">
        <v>26</v>
      </c>
      <c r="R3" s="76"/>
    </row>
    <row r="4" spans="1:24">
      <c r="A4" s="212" t="s">
        <v>285</v>
      </c>
      <c r="B4" s="81"/>
      <c r="C4" s="81"/>
      <c r="D4" s="81"/>
      <c r="E4" s="81"/>
      <c r="F4" s="81"/>
      <c r="G4" s="81"/>
      <c r="H4" s="81"/>
      <c r="I4" s="81"/>
      <c r="J4" s="81"/>
      <c r="K4" s="81"/>
      <c r="L4" s="81"/>
      <c r="M4" s="81"/>
      <c r="N4" s="81"/>
      <c r="O4" s="81"/>
      <c r="P4" s="86"/>
      <c r="Q4" s="244" t="str">
        <f>IF(X4=0,"M",((B4*C4)*D4/0.6) + ((E4*F4)*G4/0.6) +((H4*I4)*J4/0.6) +((K4*L4)*M4/0.6) + ((N4*O4)*P4/0.6))</f>
        <v>M</v>
      </c>
      <c r="S4" s="41" t="str">
        <f>IF(OR(B4="",C4="",D4=""),"M",1)</f>
        <v>M</v>
      </c>
      <c r="T4" s="41" t="str">
        <f>IF(OR(E4="",F4="",G4=""),"M",1)</f>
        <v>M</v>
      </c>
      <c r="U4" s="41" t="str">
        <f>IF(OR(H4="",I4="",J4=""),"M",1)</f>
        <v>M</v>
      </c>
      <c r="V4" s="41" t="str">
        <f>IF(OR(K4="",L4="",M4=""),"M",1)</f>
        <v>M</v>
      </c>
      <c r="W4" s="41" t="str">
        <f>IF(OR(N4="",O4="",P4=""),"M",1)</f>
        <v>M</v>
      </c>
      <c r="X4" s="41">
        <f>IF(AND(S4="M",T4="M",U4="M",V4="M",W4="M"),0,1)</f>
        <v>0</v>
      </c>
    </row>
    <row r="5" spans="1:24">
      <c r="A5" s="213" t="s">
        <v>286</v>
      </c>
      <c r="B5" s="81"/>
      <c r="C5" s="81"/>
      <c r="D5" s="81"/>
      <c r="E5" s="81"/>
      <c r="F5" s="81"/>
      <c r="G5" s="81"/>
      <c r="H5" s="81"/>
      <c r="I5" s="81"/>
      <c r="J5" s="81"/>
      <c r="K5" s="81"/>
      <c r="L5" s="81"/>
      <c r="M5" s="81"/>
      <c r="N5" s="81"/>
      <c r="O5" s="81"/>
      <c r="P5" s="86"/>
      <c r="Q5" s="244" t="str">
        <f t="shared" ref="Q5:Q10" si="0">IF(X5=0,"M",((B5*C5)*D5/0.6) + ((E5*F5)*G5/0.6) +((H5*I5)*J5/0.6) +((K5*L5)*M5/0.6) + ((N5*O5)*P5/0.6))</f>
        <v>M</v>
      </c>
      <c r="S5" s="41" t="str">
        <f t="shared" ref="S5:S10" si="1">IF(OR(B5="",C5="",D5=""),"M",1)</f>
        <v>M</v>
      </c>
      <c r="T5" s="41" t="str">
        <f t="shared" ref="T5:T10" si="2">IF(OR(E5="",F5="",G5=""),"M",1)</f>
        <v>M</v>
      </c>
      <c r="U5" s="41" t="str">
        <f t="shared" ref="U5:U10" si="3">IF(OR(H5="",I5="",J5=""),"M",1)</f>
        <v>M</v>
      </c>
      <c r="V5" s="41" t="str">
        <f t="shared" ref="V5:V10" si="4">IF(OR(K5="",L5="",M5=""),"M",1)</f>
        <v>M</v>
      </c>
      <c r="W5" s="41" t="str">
        <f t="shared" ref="W5:W10" si="5">IF(OR(N5="",O5="",P5=""),"M",1)</f>
        <v>M</v>
      </c>
      <c r="X5" s="41">
        <f t="shared" ref="X5:X10" si="6">IF(AND(S5="M",T5="M",U5="M",V5="M",W5="M"),0,1)</f>
        <v>0</v>
      </c>
    </row>
    <row r="6" spans="1:24">
      <c r="A6" s="212" t="s">
        <v>287</v>
      </c>
      <c r="B6" s="81"/>
      <c r="C6" s="81"/>
      <c r="D6" s="81"/>
      <c r="E6" s="81"/>
      <c r="F6" s="81"/>
      <c r="G6" s="81"/>
      <c r="H6" s="81"/>
      <c r="I6" s="81"/>
      <c r="J6" s="81"/>
      <c r="K6" s="81"/>
      <c r="L6" s="81"/>
      <c r="M6" s="81"/>
      <c r="N6" s="81"/>
      <c r="O6" s="81"/>
      <c r="P6" s="86"/>
      <c r="Q6" s="244" t="str">
        <f t="shared" si="0"/>
        <v>M</v>
      </c>
      <c r="S6" s="41" t="str">
        <f t="shared" si="1"/>
        <v>M</v>
      </c>
      <c r="T6" s="41" t="str">
        <f t="shared" si="2"/>
        <v>M</v>
      </c>
      <c r="U6" s="41" t="str">
        <f t="shared" si="3"/>
        <v>M</v>
      </c>
      <c r="V6" s="41" t="str">
        <f t="shared" si="4"/>
        <v>M</v>
      </c>
      <c r="W6" s="41" t="str">
        <f t="shared" si="5"/>
        <v>M</v>
      </c>
      <c r="X6" s="41">
        <f t="shared" si="6"/>
        <v>0</v>
      </c>
    </row>
    <row r="7" spans="1:24">
      <c r="A7" s="213" t="s">
        <v>288</v>
      </c>
      <c r="B7" s="81"/>
      <c r="C7" s="81"/>
      <c r="D7" s="81"/>
      <c r="E7" s="81"/>
      <c r="F7" s="81"/>
      <c r="G7" s="81"/>
      <c r="H7" s="81"/>
      <c r="I7" s="81"/>
      <c r="J7" s="81"/>
      <c r="K7" s="81"/>
      <c r="L7" s="81"/>
      <c r="M7" s="81"/>
      <c r="N7" s="81"/>
      <c r="O7" s="81"/>
      <c r="P7" s="86"/>
      <c r="Q7" s="244" t="str">
        <f t="shared" si="0"/>
        <v>M</v>
      </c>
      <c r="S7" s="41" t="str">
        <f t="shared" si="1"/>
        <v>M</v>
      </c>
      <c r="T7" s="41" t="str">
        <f t="shared" si="2"/>
        <v>M</v>
      </c>
      <c r="U7" s="41" t="str">
        <f t="shared" si="3"/>
        <v>M</v>
      </c>
      <c r="V7" s="41" t="str">
        <f t="shared" si="4"/>
        <v>M</v>
      </c>
      <c r="W7" s="41" t="str">
        <f t="shared" si="5"/>
        <v>M</v>
      </c>
      <c r="X7" s="41">
        <f t="shared" si="6"/>
        <v>0</v>
      </c>
    </row>
    <row r="8" spans="1:24">
      <c r="A8" s="212" t="s">
        <v>289</v>
      </c>
      <c r="B8" s="81"/>
      <c r="C8" s="81"/>
      <c r="D8" s="81"/>
      <c r="E8" s="81"/>
      <c r="F8" s="81"/>
      <c r="G8" s="81"/>
      <c r="H8" s="81"/>
      <c r="I8" s="81"/>
      <c r="J8" s="81"/>
      <c r="K8" s="81"/>
      <c r="L8" s="81"/>
      <c r="M8" s="81"/>
      <c r="N8" s="81"/>
      <c r="O8" s="81"/>
      <c r="P8" s="86"/>
      <c r="Q8" s="244" t="str">
        <f t="shared" si="0"/>
        <v>M</v>
      </c>
      <c r="S8" s="41" t="str">
        <f t="shared" si="1"/>
        <v>M</v>
      </c>
      <c r="T8" s="41" t="str">
        <f t="shared" si="2"/>
        <v>M</v>
      </c>
      <c r="U8" s="41" t="str">
        <f t="shared" si="3"/>
        <v>M</v>
      </c>
      <c r="V8" s="41" t="str">
        <f t="shared" si="4"/>
        <v>M</v>
      </c>
      <c r="W8" s="41" t="str">
        <f t="shared" si="5"/>
        <v>M</v>
      </c>
      <c r="X8" s="41">
        <f t="shared" si="6"/>
        <v>0</v>
      </c>
    </row>
    <row r="9" spans="1:24">
      <c r="A9" s="213" t="s">
        <v>290</v>
      </c>
      <c r="B9" s="81"/>
      <c r="C9" s="81"/>
      <c r="D9" s="81"/>
      <c r="E9" s="81"/>
      <c r="F9" s="81"/>
      <c r="G9" s="81"/>
      <c r="H9" s="81"/>
      <c r="I9" s="81"/>
      <c r="J9" s="81"/>
      <c r="K9" s="81"/>
      <c r="L9" s="81"/>
      <c r="M9" s="81"/>
      <c r="N9" s="81"/>
      <c r="O9" s="81"/>
      <c r="P9" s="86"/>
      <c r="Q9" s="244" t="str">
        <f t="shared" si="0"/>
        <v>M</v>
      </c>
      <c r="S9" s="41" t="str">
        <f t="shared" si="1"/>
        <v>M</v>
      </c>
      <c r="T9" s="41" t="str">
        <f t="shared" si="2"/>
        <v>M</v>
      </c>
      <c r="U9" s="41" t="str">
        <f t="shared" si="3"/>
        <v>M</v>
      </c>
      <c r="V9" s="41" t="str">
        <f t="shared" si="4"/>
        <v>M</v>
      </c>
      <c r="W9" s="41" t="str">
        <f t="shared" si="5"/>
        <v>M</v>
      </c>
      <c r="X9" s="41">
        <f t="shared" si="6"/>
        <v>0</v>
      </c>
    </row>
    <row r="10" spans="1:24" ht="13.5" thickBot="1">
      <c r="A10" s="214" t="s">
        <v>291</v>
      </c>
      <c r="B10" s="215"/>
      <c r="C10" s="215"/>
      <c r="D10" s="215"/>
      <c r="E10" s="215"/>
      <c r="F10" s="215"/>
      <c r="G10" s="215"/>
      <c r="H10" s="215"/>
      <c r="I10" s="215"/>
      <c r="J10" s="215"/>
      <c r="K10" s="215"/>
      <c r="L10" s="215"/>
      <c r="M10" s="215"/>
      <c r="N10" s="215"/>
      <c r="O10" s="215"/>
      <c r="P10" s="216"/>
      <c r="Q10" s="244" t="str">
        <f t="shared" si="0"/>
        <v>M</v>
      </c>
      <c r="S10" s="41" t="str">
        <f t="shared" si="1"/>
        <v>M</v>
      </c>
      <c r="T10" s="41" t="str">
        <f t="shared" si="2"/>
        <v>M</v>
      </c>
      <c r="U10" s="41" t="str">
        <f t="shared" si="3"/>
        <v>M</v>
      </c>
      <c r="V10" s="41" t="str">
        <f t="shared" si="4"/>
        <v>M</v>
      </c>
      <c r="W10" s="41" t="str">
        <f t="shared" si="5"/>
        <v>M</v>
      </c>
      <c r="X10" s="41">
        <f t="shared" si="6"/>
        <v>0</v>
      </c>
    </row>
    <row r="12" spans="1:24" hidden="1"/>
    <row r="13" spans="1:24" hidden="1"/>
    <row r="14" spans="1:24" ht="18" hidden="1">
      <c r="A14" s="80"/>
      <c r="B14" s="619" t="s">
        <v>292</v>
      </c>
      <c r="C14" s="619"/>
      <c r="D14" s="619"/>
      <c r="E14" s="619"/>
      <c r="F14" s="619"/>
      <c r="G14" s="619"/>
      <c r="H14" s="619"/>
      <c r="I14" s="619"/>
      <c r="J14" s="619"/>
      <c r="K14" s="619"/>
      <c r="L14" s="619"/>
      <c r="M14" s="619"/>
      <c r="N14" s="619"/>
      <c r="O14" s="619"/>
      <c r="P14" s="619"/>
      <c r="Q14" s="620"/>
    </row>
    <row r="15" spans="1:24" s="75" customFormat="1" ht="24" hidden="1" customHeight="1">
      <c r="A15" s="97"/>
      <c r="B15" s="624" t="s">
        <v>278</v>
      </c>
      <c r="C15" s="624"/>
      <c r="D15" s="624"/>
      <c r="E15" s="625" t="s">
        <v>293</v>
      </c>
      <c r="F15" s="625"/>
      <c r="G15" s="625"/>
      <c r="H15" s="626" t="s">
        <v>280</v>
      </c>
      <c r="I15" s="626"/>
      <c r="J15" s="626"/>
      <c r="K15" s="627" t="s">
        <v>281</v>
      </c>
      <c r="L15" s="627"/>
      <c r="M15" s="627"/>
      <c r="N15" s="623" t="s">
        <v>294</v>
      </c>
      <c r="O15" s="623"/>
      <c r="P15" s="623"/>
      <c r="Q15" s="103"/>
      <c r="R15" s="74"/>
    </row>
    <row r="16" spans="1:24" s="77" customFormat="1" ht="39.75" hidden="1" customHeight="1">
      <c r="A16" s="98" t="s">
        <v>19</v>
      </c>
      <c r="B16" s="90" t="s">
        <v>22</v>
      </c>
      <c r="C16" s="90" t="s">
        <v>23</v>
      </c>
      <c r="D16" s="90" t="s">
        <v>283</v>
      </c>
      <c r="E16" s="91" t="s">
        <v>22</v>
      </c>
      <c r="F16" s="91" t="s">
        <v>23</v>
      </c>
      <c r="G16" s="91" t="s">
        <v>284</v>
      </c>
      <c r="H16" s="101" t="s">
        <v>22</v>
      </c>
      <c r="I16" s="101" t="s">
        <v>23</v>
      </c>
      <c r="J16" s="101" t="s">
        <v>283</v>
      </c>
      <c r="K16" s="102" t="s">
        <v>22</v>
      </c>
      <c r="L16" s="102" t="s">
        <v>23</v>
      </c>
      <c r="M16" s="102" t="s">
        <v>283</v>
      </c>
      <c r="N16" s="92" t="s">
        <v>22</v>
      </c>
      <c r="O16" s="92" t="s">
        <v>23</v>
      </c>
      <c r="P16" s="92" t="s">
        <v>284</v>
      </c>
      <c r="Q16" s="90" t="s">
        <v>26</v>
      </c>
      <c r="R16" s="76"/>
    </row>
    <row r="17" spans="1:17" hidden="1">
      <c r="A17" s="99" t="s">
        <v>285</v>
      </c>
      <c r="B17" s="81"/>
      <c r="C17" s="81"/>
      <c r="D17" s="81"/>
      <c r="E17" s="81"/>
      <c r="F17" s="81"/>
      <c r="G17" s="81"/>
      <c r="H17" s="81"/>
      <c r="I17" s="81"/>
      <c r="J17" s="81"/>
      <c r="K17" s="81"/>
      <c r="L17" s="81"/>
      <c r="M17" s="81"/>
      <c r="N17" s="81"/>
      <c r="O17" s="81"/>
      <c r="P17" s="81"/>
      <c r="Q17" s="104">
        <f t="shared" ref="Q17:Q23" si="7">((B17*C17)*D17/0.5) + ((E17*F17)*G17/0.5) +((H17*I17)*J17/0.5) +((K17*L17)*M17/0.5) + ((N17*O17)*P17/0.5)</f>
        <v>0</v>
      </c>
    </row>
    <row r="18" spans="1:17" hidden="1">
      <c r="A18" s="100" t="s">
        <v>286</v>
      </c>
      <c r="B18" s="81"/>
      <c r="C18" s="81"/>
      <c r="D18" s="81"/>
      <c r="E18" s="81"/>
      <c r="F18" s="81"/>
      <c r="G18" s="81"/>
      <c r="H18" s="81"/>
      <c r="I18" s="81"/>
      <c r="J18" s="81"/>
      <c r="K18" s="81"/>
      <c r="L18" s="81"/>
      <c r="M18" s="81"/>
      <c r="N18" s="81"/>
      <c r="O18" s="81"/>
      <c r="P18" s="81"/>
      <c r="Q18" s="104">
        <f t="shared" si="7"/>
        <v>0</v>
      </c>
    </row>
    <row r="19" spans="1:17" hidden="1">
      <c r="A19" s="99" t="s">
        <v>287</v>
      </c>
      <c r="B19" s="81"/>
      <c r="C19" s="81"/>
      <c r="D19" s="81"/>
      <c r="E19" s="81"/>
      <c r="F19" s="81"/>
      <c r="G19" s="81"/>
      <c r="H19" s="81"/>
      <c r="I19" s="81"/>
      <c r="J19" s="81"/>
      <c r="K19" s="81"/>
      <c r="L19" s="81"/>
      <c r="M19" s="81"/>
      <c r="N19" s="81"/>
      <c r="O19" s="81"/>
      <c r="P19" s="81"/>
      <c r="Q19" s="104">
        <f t="shared" si="7"/>
        <v>0</v>
      </c>
    </row>
    <row r="20" spans="1:17" hidden="1">
      <c r="A20" s="100" t="s">
        <v>288</v>
      </c>
      <c r="B20" s="81"/>
      <c r="C20" s="81"/>
      <c r="D20" s="81"/>
      <c r="E20" s="81"/>
      <c r="F20" s="81"/>
      <c r="G20" s="81"/>
      <c r="H20" s="81"/>
      <c r="I20" s="81"/>
      <c r="J20" s="81"/>
      <c r="K20" s="81"/>
      <c r="L20" s="81"/>
      <c r="M20" s="81"/>
      <c r="N20" s="81"/>
      <c r="O20" s="81"/>
      <c r="P20" s="81"/>
      <c r="Q20" s="104">
        <f t="shared" si="7"/>
        <v>0</v>
      </c>
    </row>
    <row r="21" spans="1:17" hidden="1">
      <c r="A21" s="99" t="s">
        <v>289</v>
      </c>
      <c r="B21" s="81"/>
      <c r="C21" s="81"/>
      <c r="D21" s="81"/>
      <c r="E21" s="81"/>
      <c r="F21" s="81"/>
      <c r="G21" s="81"/>
      <c r="H21" s="81"/>
      <c r="I21" s="81"/>
      <c r="J21" s="81"/>
      <c r="K21" s="81"/>
      <c r="L21" s="81"/>
      <c r="M21" s="81"/>
      <c r="N21" s="81"/>
      <c r="O21" s="81"/>
      <c r="P21" s="81"/>
      <c r="Q21" s="104">
        <f t="shared" si="7"/>
        <v>0</v>
      </c>
    </row>
    <row r="22" spans="1:17" hidden="1">
      <c r="A22" s="100" t="s">
        <v>290</v>
      </c>
      <c r="B22" s="81"/>
      <c r="C22" s="81"/>
      <c r="D22" s="81"/>
      <c r="E22" s="81"/>
      <c r="F22" s="81"/>
      <c r="G22" s="81"/>
      <c r="H22" s="81"/>
      <c r="I22" s="81"/>
      <c r="J22" s="81"/>
      <c r="K22" s="81"/>
      <c r="L22" s="81"/>
      <c r="M22" s="81"/>
      <c r="N22" s="81"/>
      <c r="O22" s="81"/>
      <c r="P22" s="81"/>
      <c r="Q22" s="104">
        <f t="shared" si="7"/>
        <v>0</v>
      </c>
    </row>
    <row r="23" spans="1:17" hidden="1">
      <c r="A23" s="99" t="s">
        <v>291</v>
      </c>
      <c r="B23" s="81"/>
      <c r="C23" s="81"/>
      <c r="D23" s="81"/>
      <c r="E23" s="81"/>
      <c r="F23" s="81"/>
      <c r="G23" s="81"/>
      <c r="H23" s="81"/>
      <c r="I23" s="81"/>
      <c r="J23" s="81"/>
      <c r="K23" s="81"/>
      <c r="L23" s="81"/>
      <c r="M23" s="81"/>
      <c r="N23" s="81"/>
      <c r="O23" s="81"/>
      <c r="P23" s="81"/>
      <c r="Q23" s="104">
        <f t="shared" si="7"/>
        <v>0</v>
      </c>
    </row>
  </sheetData>
  <sheetProtection password="8144" sheet="1" objects="1" scenarios="1"/>
  <mergeCells count="12">
    <mergeCell ref="B1:Q1"/>
    <mergeCell ref="N2:P2"/>
    <mergeCell ref="N15:P15"/>
    <mergeCell ref="B14:Q14"/>
    <mergeCell ref="B2:D2"/>
    <mergeCell ref="B15:D15"/>
    <mergeCell ref="E15:G15"/>
    <mergeCell ref="H15:J15"/>
    <mergeCell ref="K15:M15"/>
    <mergeCell ref="E2:G2"/>
    <mergeCell ref="H2:J2"/>
    <mergeCell ref="K2:M2"/>
  </mergeCells>
  <phoneticPr fontId="22" type="noConversion"/>
  <conditionalFormatting sqref="Q4:Q10">
    <cfRule type="cellIs" dxfId="8" priority="1" stopIfTrue="1" operator="equal">
      <formula>"M"</formula>
    </cfRule>
  </conditionalFormatting>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I37"/>
  <sheetViews>
    <sheetView zoomScale="122" zoomScaleNormal="122" workbookViewId="0">
      <selection activeCell="B5" sqref="B5:C6"/>
    </sheetView>
  </sheetViews>
  <sheetFormatPr defaultColWidth="8.85546875" defaultRowHeight="12.75"/>
  <cols>
    <col min="1" max="1" width="4.140625" customWidth="1"/>
    <col min="2" max="2" width="13.42578125" customWidth="1"/>
    <col min="3" max="3" width="102.140625" customWidth="1"/>
    <col min="4" max="4" width="17.42578125" customWidth="1"/>
    <col min="5" max="5" width="10.7109375" customWidth="1"/>
    <col min="6" max="6" width="3.42578125" customWidth="1"/>
    <col min="7" max="7" width="12.28515625" customWidth="1"/>
  </cols>
  <sheetData>
    <row r="1" spans="2:9" ht="20.25" customHeight="1"/>
    <row r="2" spans="2:9" ht="12.75" customHeight="1">
      <c r="B2" s="628" t="s">
        <v>295</v>
      </c>
      <c r="C2" s="629"/>
      <c r="D2" s="629"/>
      <c r="E2" s="629"/>
    </row>
    <row r="3" spans="2:9">
      <c r="B3" s="629"/>
      <c r="C3" s="629"/>
      <c r="D3" s="629"/>
      <c r="E3" s="629"/>
    </row>
    <row r="4" spans="2:9" ht="13.5" thickBot="1"/>
    <row r="5" spans="2:9" ht="15">
      <c r="B5" s="725"/>
      <c r="C5" s="726"/>
      <c r="D5" s="319" t="s">
        <v>296</v>
      </c>
      <c r="E5" s="320">
        <f>Calculator!H4</f>
        <v>0</v>
      </c>
    </row>
    <row r="6" spans="2:9" ht="15.75" thickBot="1">
      <c r="B6" s="727"/>
      <c r="C6" s="728"/>
      <c r="D6" s="321" t="s">
        <v>297</v>
      </c>
      <c r="E6" s="318" t="str">
        <f>IF(Calculator!H5="","",IF(Calculator!H5=1,"MALE","FEMALE"))</f>
        <v/>
      </c>
      <c r="I6" t="s">
        <v>298</v>
      </c>
    </row>
    <row r="7" spans="2:9" ht="18.75" thickBot="1">
      <c r="D7" s="300"/>
      <c r="E7" s="301"/>
    </row>
    <row r="8" spans="2:9">
      <c r="B8" s="630" t="str">
        <f>Calculator!CI9</f>
        <v>There are 28 days of missing drinking data in 28-day baseline assessment period. Missing Baseline drinking data must be collected prior to randomization.</v>
      </c>
      <c r="C8" s="631"/>
      <c r="D8" s="631"/>
      <c r="E8" s="632"/>
    </row>
    <row r="9" spans="2:9" ht="28.5" customHeight="1" thickBot="1">
      <c r="B9" s="633"/>
      <c r="C9" s="634"/>
      <c r="D9" s="634"/>
      <c r="E9" s="635"/>
    </row>
    <row r="10" spans="2:9" ht="13.5" thickBot="1">
      <c r="C10" s="639"/>
      <c r="D10" s="639"/>
      <c r="E10" s="161"/>
      <c r="F10" s="4"/>
    </row>
    <row r="11" spans="2:9" ht="9" customHeight="1" thickBot="1">
      <c r="B11" s="239"/>
      <c r="C11" s="640"/>
      <c r="D11" s="641"/>
      <c r="E11" s="642"/>
      <c r="F11" s="4"/>
    </row>
    <row r="12" spans="2:9" ht="42.75" customHeight="1" thickBot="1">
      <c r="B12" s="237" t="s">
        <v>299</v>
      </c>
      <c r="C12" s="636" t="str">
        <f>IF(E6="male",Calculator!AH9,"")</f>
        <v/>
      </c>
      <c r="D12" s="637"/>
      <c r="E12" s="638"/>
      <c r="F12" s="4"/>
    </row>
    <row r="13" spans="2:9" ht="42.75" customHeight="1" thickBot="1">
      <c r="B13" s="237" t="s">
        <v>300</v>
      </c>
      <c r="C13" s="636" t="str">
        <f>IF(E6="male",Calculator!AH10,"")</f>
        <v/>
      </c>
      <c r="D13" s="637"/>
      <c r="E13" s="638"/>
      <c r="F13" s="4"/>
    </row>
    <row r="14" spans="2:9" ht="42.75" customHeight="1" thickBot="1">
      <c r="B14" s="237" t="s">
        <v>301</v>
      </c>
      <c r="C14" s="636" t="str">
        <f>IF(E6="male",Calculator!AH11,"")</f>
        <v/>
      </c>
      <c r="D14" s="637"/>
      <c r="E14" s="638"/>
      <c r="F14" s="4"/>
    </row>
    <row r="15" spans="2:9" ht="42.75" customHeight="1" thickBot="1">
      <c r="B15" s="237" t="s">
        <v>302</v>
      </c>
      <c r="C15" s="636" t="str">
        <f>IF(E6="male",Calculator!AH12,"")</f>
        <v/>
      </c>
      <c r="D15" s="637"/>
      <c r="E15" s="638"/>
      <c r="F15" s="4"/>
    </row>
    <row r="16" spans="2:9" ht="42.75" customHeight="1" thickBot="1">
      <c r="B16" s="237" t="s">
        <v>303</v>
      </c>
      <c r="C16" s="636" t="str">
        <f>IF(E6="MALE",Calculator!AH13,"")</f>
        <v/>
      </c>
      <c r="D16" s="643"/>
      <c r="E16" s="644"/>
      <c r="F16" s="4"/>
    </row>
    <row r="17" spans="2:6" ht="6.75" customHeight="1" thickBot="1">
      <c r="B17" s="239"/>
      <c r="C17" s="547"/>
      <c r="D17" s="548"/>
      <c r="E17" s="549"/>
      <c r="F17" s="4"/>
    </row>
    <row r="18" spans="2:6" ht="42.75" customHeight="1" thickBot="1">
      <c r="B18" s="238">
        <v>1</v>
      </c>
      <c r="C18" s="636" t="str">
        <f>IF(E6="female","","Did the subject meet the average minimum drinking criteria of 28 SDUs each week over the 4 weeks of baseline?")</f>
        <v>Did the subject meet the average minimum drinking criteria of 28 SDUs each week over the 4 weeks of baseline?</v>
      </c>
      <c r="D18" s="645"/>
      <c r="E18" s="551" t="str">
        <f>IF(E6="FEMALE","",IF(Calculator!AD14&gt;27.4999,"YES","NO"))</f>
        <v>NO</v>
      </c>
      <c r="F18" s="4"/>
    </row>
    <row r="19" spans="2:6" ht="42.75" customHeight="1" thickBot="1">
      <c r="B19" s="238">
        <v>2</v>
      </c>
      <c r="C19" s="226" t="str">
        <f>IF(E6="female","","Did the subject meet the minimum criteria of at least FOUR Heavy Drinking Day (5 or more SDUs) in each week of baseline?")</f>
        <v>Did the subject meet the minimum criteria of at least FOUR Heavy Drinking Day (5 or more SDUs) in each week of baseline?</v>
      </c>
      <c r="D19" s="550"/>
      <c r="E19" s="228" t="str">
        <f>IF(E6="FEMALE","",IF(E6="MALE",Calculator!AH18,"NO"))</f>
        <v>NO</v>
      </c>
      <c r="F19" s="4"/>
    </row>
    <row r="20" spans="2:6" ht="42.75" customHeight="1" thickBot="1">
      <c r="B20" s="238">
        <v>3</v>
      </c>
      <c r="C20" s="226" t="str">
        <f>IF(E6="female","","Did the subject meet all of the TLFB randomization criteria?")</f>
        <v>Did the subject meet all of the TLFB randomization criteria?</v>
      </c>
      <c r="D20" s="550"/>
      <c r="E20" s="552" t="str">
        <f>IF(E6="FEMALE","",IF(AND(E18="YES",E19="YES"), "YES", "NO"))</f>
        <v>NO</v>
      </c>
    </row>
    <row r="21" spans="2:6" ht="12.75" customHeight="1">
      <c r="C21" s="553"/>
      <c r="D21" s="554"/>
      <c r="E21" s="555"/>
    </row>
    <row r="22" spans="2:6" ht="12.75" customHeight="1" thickBot="1">
      <c r="C22" s="553"/>
      <c r="D22" s="554"/>
      <c r="E22" s="555"/>
    </row>
    <row r="23" spans="2:6" ht="7.5" customHeight="1" thickBot="1">
      <c r="B23" s="239"/>
      <c r="C23" s="640"/>
      <c r="D23" s="641"/>
      <c r="E23" s="642"/>
    </row>
    <row r="24" spans="2:6" ht="42.75" customHeight="1" thickBot="1">
      <c r="B24" s="240" t="s">
        <v>299</v>
      </c>
      <c r="C24" s="646" t="str">
        <f>IF(E6="FEMALE",Calculator!AH9,"")</f>
        <v/>
      </c>
      <c r="D24" s="648"/>
      <c r="E24" s="649"/>
    </row>
    <row r="25" spans="2:6" ht="42.75" customHeight="1" thickBot="1">
      <c r="B25" s="240" t="s">
        <v>300</v>
      </c>
      <c r="C25" s="646" t="str">
        <f>IF(E6="FEMALE",Calculator!AH10,"")</f>
        <v/>
      </c>
      <c r="D25" s="648"/>
      <c r="E25" s="649"/>
    </row>
    <row r="26" spans="2:6" ht="42.75" customHeight="1" thickBot="1">
      <c r="B26" s="240" t="s">
        <v>301</v>
      </c>
      <c r="C26" s="646" t="str">
        <f>IF(E6="FEMALE",Calculator!AH11,"")</f>
        <v/>
      </c>
      <c r="D26" s="648"/>
      <c r="E26" s="649"/>
    </row>
    <row r="27" spans="2:6" ht="42.75" customHeight="1" thickBot="1">
      <c r="B27" s="240" t="s">
        <v>302</v>
      </c>
      <c r="C27" s="646" t="str">
        <f>IF(E6="FEMALE",Calculator!AH12,"")</f>
        <v/>
      </c>
      <c r="D27" s="648"/>
      <c r="E27" s="649"/>
    </row>
    <row r="28" spans="2:6" ht="42.75" customHeight="1" thickBot="1">
      <c r="B28" s="240" t="s">
        <v>303</v>
      </c>
      <c r="C28" s="646" t="str">
        <f>IF(E6="female", Calculator!AH13,"")</f>
        <v/>
      </c>
      <c r="D28" s="650"/>
      <c r="E28" s="651"/>
    </row>
    <row r="29" spans="2:6" ht="9" customHeight="1" thickBot="1">
      <c r="B29" s="239"/>
      <c r="C29" s="547"/>
      <c r="D29" s="548"/>
      <c r="E29" s="549"/>
    </row>
    <row r="30" spans="2:6" ht="42.75" customHeight="1" thickBot="1">
      <c r="B30" s="241">
        <v>1</v>
      </c>
      <c r="C30" s="646" t="str">
        <f>IF(E6="male","","Did the subject meet the average minimum drinking criteria of 21 SDUs each week over the 4 weeks of baseline?")</f>
        <v>Did the subject meet the average minimum drinking criteria of 21 SDUs each week over the 4 weeks of baseline?</v>
      </c>
      <c r="D30" s="647"/>
      <c r="E30" s="557" t="str">
        <f>IF(E6="MALE","",IF(Calculator!AD14&gt;20.4999,"YES","NO"))</f>
        <v>NO</v>
      </c>
    </row>
    <row r="31" spans="2:6" ht="42.75" customHeight="1" thickBot="1">
      <c r="B31" s="241">
        <v>2</v>
      </c>
      <c r="C31" s="227" t="str">
        <f>IF(E6="male","","Did the subject meet the minimum criteria of at least FOUR Heavy Drinking Day (4 or more SDUs) in each week of baseline?")</f>
        <v>Did the subject meet the minimum criteria of at least FOUR Heavy Drinking Day (4 or more SDUs) in each week of baseline?</v>
      </c>
      <c r="D31" s="556"/>
      <c r="E31" s="242" t="str">
        <f>IF(E6="MALE","",IF(E6="FEMALE",Calculator!AH18,"NO"))</f>
        <v>NO</v>
      </c>
    </row>
    <row r="32" spans="2:6" ht="42.75" customHeight="1" thickBot="1">
      <c r="B32" s="241">
        <v>3</v>
      </c>
      <c r="C32" s="227" t="str">
        <f>IF(E6="male","","Did the subject meet all of the TLFB randomization criteria?")</f>
        <v>Did the subject meet all of the TLFB randomization criteria?</v>
      </c>
      <c r="D32" s="556"/>
      <c r="E32" s="558" t="str">
        <f>IF(E6="MALE","",IF(AND(E30="YES",E31="YES"), "YES", "NO"))</f>
        <v>NO</v>
      </c>
    </row>
    <row r="33" spans="3:5" ht="31.5" customHeight="1">
      <c r="C33" s="50"/>
      <c r="D33" s="50"/>
      <c r="E33" s="50"/>
    </row>
    <row r="37" spans="3:5" ht="18">
      <c r="C37" s="243" t="s">
        <v>304</v>
      </c>
      <c r="D37" s="50"/>
      <c r="E37" s="50"/>
    </row>
  </sheetData>
  <sheetProtection algorithmName="SHA-512" hashValue="/eb7PJXvjd3H0rBNRHuqa5QYIsSG63DxkocFSwKsPBk8JIxOCnDEY28q8CYse130cqcWzbanaH9tVgA4BqojtA==" saltValue="+LFBr/PckvYG4ZH1AYlGHg==" spinCount="100000" sheet="1" objects="1" scenarios="1"/>
  <mergeCells count="18">
    <mergeCell ref="C16:E16"/>
    <mergeCell ref="C18:D18"/>
    <mergeCell ref="C23:E23"/>
    <mergeCell ref="C30:D30"/>
    <mergeCell ref="C24:E24"/>
    <mergeCell ref="C25:E25"/>
    <mergeCell ref="C26:E26"/>
    <mergeCell ref="C27:E27"/>
    <mergeCell ref="C28:E28"/>
    <mergeCell ref="B2:E3"/>
    <mergeCell ref="B5:C6"/>
    <mergeCell ref="B8:E9"/>
    <mergeCell ref="C12:E12"/>
    <mergeCell ref="C15:E15"/>
    <mergeCell ref="C14:E14"/>
    <mergeCell ref="C13:E13"/>
    <mergeCell ref="C10:D10"/>
    <mergeCell ref="C11:E11"/>
  </mergeCells>
  <phoneticPr fontId="0" type="noConversion"/>
  <pageMargins left="0.75" right="0.75" top="1" bottom="1" header="0.5" footer="0.5"/>
  <pageSetup scale="60" orientation="portrait"/>
  <headerFooter alignWithMargins="0">
    <oddHeader xml:space="preserve">&amp;C&amp;"Berlin Sans FB Demi,Bold"&amp;12
</oddHeader>
  </headerFooter>
  <rowBreaks count="2" manualBreakCount="2">
    <brk id="32" max="16383" man="1"/>
    <brk id="34"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62"/>
  </sheetPr>
  <dimension ref="A1:IV190"/>
  <sheetViews>
    <sheetView zoomScale="123" zoomScaleNormal="123" workbookViewId="0">
      <pane xSplit="3" ySplit="8" topLeftCell="D9" activePane="bottomRight" state="frozen"/>
      <selection pane="bottomRight" activeCell="O4" sqref="O4:P4"/>
      <selection pane="bottomLeft" activeCell="A9" sqref="A9"/>
      <selection pane="topRight" activeCell="D1" sqref="D1"/>
    </sheetView>
  </sheetViews>
  <sheetFormatPr defaultColWidth="2.28515625" defaultRowHeight="15.75"/>
  <cols>
    <col min="1" max="1" width="11.85546875" customWidth="1"/>
    <col min="2" max="2" width="13.7109375" customWidth="1"/>
    <col min="3" max="3" width="14.42578125" customWidth="1"/>
    <col min="4" max="4" width="11.7109375" customWidth="1"/>
    <col min="5" max="7" width="7.85546875" style="1" customWidth="1"/>
    <col min="8" max="19" width="7.85546875" customWidth="1"/>
    <col min="20" max="21" width="11.7109375" style="73" customWidth="1"/>
    <col min="22" max="22" width="24.5703125" style="73" customWidth="1"/>
    <col min="23" max="24" width="13.140625" style="73" hidden="1" customWidth="1"/>
    <col min="25" max="25" width="14.42578125" style="73" hidden="1" customWidth="1"/>
    <col min="26" max="26" width="20.85546875" style="73" hidden="1" customWidth="1"/>
    <col min="27" max="27" width="13.85546875" style="73" hidden="1" customWidth="1"/>
    <col min="28" max="28" width="13.28515625" style="73" hidden="1" customWidth="1"/>
    <col min="29" max="29" width="20" style="73" hidden="1" customWidth="1"/>
    <col min="30" max="30" width="17.7109375" style="73" hidden="1" customWidth="1"/>
    <col min="31" max="39" width="13.140625" style="73" hidden="1" customWidth="1"/>
    <col min="40" max="40" width="8.140625" hidden="1" customWidth="1"/>
    <col min="41" max="41" width="15" hidden="1" customWidth="1"/>
    <col min="42" max="42" width="16.28515625" hidden="1" customWidth="1"/>
    <col min="43" max="45" width="7.85546875" hidden="1" customWidth="1"/>
    <col min="46" max="46" width="11.140625" hidden="1" customWidth="1"/>
    <col min="47" max="48" width="17.42578125" hidden="1" customWidth="1"/>
    <col min="49" max="49" width="18.28515625" hidden="1" customWidth="1"/>
    <col min="50" max="50" width="11.42578125" hidden="1" customWidth="1"/>
    <col min="51" max="51" width="10.7109375" hidden="1" customWidth="1"/>
    <col min="52" max="52" width="11" hidden="1" customWidth="1"/>
    <col min="53" max="53" width="24.140625" hidden="1" customWidth="1"/>
    <col min="54" max="54" width="24.42578125" hidden="1" customWidth="1"/>
    <col min="55" max="55" width="2.42578125" hidden="1" customWidth="1"/>
    <col min="56" max="56" width="18.7109375" hidden="1" customWidth="1"/>
    <col min="57" max="57" width="8.42578125" hidden="1" customWidth="1"/>
    <col min="58" max="58" width="9" style="71" hidden="1" customWidth="1"/>
    <col min="59" max="59" width="8.140625" style="71" hidden="1" customWidth="1"/>
    <col min="60" max="60" width="7.85546875" style="71" hidden="1" customWidth="1"/>
    <col min="61" max="61" width="7" style="71" hidden="1" customWidth="1"/>
    <col min="62" max="62" width="7.85546875" style="71" hidden="1" customWidth="1"/>
    <col min="63" max="63" width="8.140625" style="71" hidden="1" customWidth="1"/>
    <col min="64" max="64" width="3" style="71" hidden="1" customWidth="1"/>
    <col min="65" max="65" width="8.7109375" hidden="1" customWidth="1"/>
    <col min="66" max="66" width="9.28515625" hidden="1" customWidth="1"/>
    <col min="67" max="67" width="8.42578125" hidden="1" customWidth="1"/>
    <col min="68" max="68" width="8.140625" hidden="1" customWidth="1"/>
    <col min="69" max="69" width="7.28515625" hidden="1" customWidth="1"/>
    <col min="70" max="70" width="8.140625" hidden="1" customWidth="1"/>
    <col min="71" max="71" width="8.42578125" hidden="1" customWidth="1"/>
    <col min="72" max="73" width="11.42578125" hidden="1" customWidth="1"/>
    <col min="74" max="78" width="6.7109375" hidden="1" customWidth="1"/>
    <col min="79" max="79" width="21" hidden="1" customWidth="1"/>
    <col min="80" max="80" width="3.42578125" hidden="1" customWidth="1"/>
    <col min="81" max="81" width="3" hidden="1" customWidth="1"/>
    <col min="82" max="82" width="148.140625" hidden="1" customWidth="1"/>
    <col min="83" max="255" width="10.85546875" hidden="1" customWidth="1"/>
    <col min="256" max="256" width="2.28515625" hidden="1" customWidth="1"/>
    <col min="257" max="1841" width="0" hidden="1" customWidth="1"/>
  </cols>
  <sheetData>
    <row r="1" spans="1:82" ht="18">
      <c r="A1" s="566" t="s">
        <v>0</v>
      </c>
      <c r="B1" s="567"/>
      <c r="C1" s="568"/>
      <c r="D1" s="25"/>
      <c r="F1" s="121"/>
      <c r="G1" s="121"/>
      <c r="H1" s="121"/>
      <c r="J1" s="121" t="s">
        <v>1</v>
      </c>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BF1"/>
      <c r="BG1"/>
      <c r="BM1" s="71"/>
      <c r="BN1" s="71"/>
    </row>
    <row r="2" spans="1:82" ht="16.5" thickBot="1">
      <c r="A2" s="569"/>
      <c r="B2" s="570"/>
      <c r="C2" s="571"/>
      <c r="D2" s="25"/>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BF2"/>
      <c r="BG2"/>
      <c r="BM2" s="71"/>
      <c r="BN2" s="71"/>
    </row>
    <row r="3" spans="1:82" ht="16.5" thickBot="1">
      <c r="B3" s="25"/>
      <c r="C3" s="25"/>
      <c r="D3" s="1"/>
      <c r="E3" s="595" t="s">
        <v>2</v>
      </c>
      <c r="F3" s="596"/>
      <c r="G3" s="596"/>
      <c r="H3" s="596"/>
      <c r="I3" s="597"/>
      <c r="J3" s="83"/>
      <c r="K3" s="657" t="s">
        <v>305</v>
      </c>
      <c r="L3" s="658"/>
      <c r="M3" s="658"/>
      <c r="N3" s="658"/>
      <c r="O3" s="658"/>
      <c r="P3" s="659"/>
      <c r="Q3" s="36"/>
      <c r="R3" s="29"/>
      <c r="S3" s="36"/>
      <c r="T3" s="26"/>
      <c r="U3" s="26"/>
      <c r="V3" s="26"/>
      <c r="W3" s="660" t="s">
        <v>4</v>
      </c>
      <c r="X3" s="661"/>
      <c r="Y3" s="119"/>
      <c r="Z3" s="26"/>
      <c r="AA3" s="26"/>
      <c r="AB3" s="26"/>
      <c r="AC3" s="26"/>
      <c r="AD3" s="26"/>
      <c r="AE3" s="26"/>
      <c r="AF3" s="26"/>
      <c r="AG3" s="26"/>
      <c r="AH3" s="26"/>
      <c r="AI3" s="26"/>
      <c r="AJ3" s="26"/>
      <c r="AK3" s="26"/>
      <c r="AL3" s="26"/>
      <c r="AM3" s="26"/>
      <c r="AN3" s="559"/>
      <c r="AR3" s="559"/>
      <c r="AS3" s="559"/>
      <c r="AT3" s="559"/>
      <c r="AU3" s="559"/>
      <c r="AV3" s="559"/>
      <c r="BF3"/>
      <c r="BM3" s="71"/>
    </row>
    <row r="4" spans="1:82" ht="31.5" customHeight="1" thickBot="1">
      <c r="A4" s="572" t="s">
        <v>5</v>
      </c>
      <c r="B4" s="573"/>
      <c r="C4" s="156"/>
      <c r="D4" s="84"/>
      <c r="E4" s="592" t="s">
        <v>6</v>
      </c>
      <c r="F4" s="593"/>
      <c r="G4" s="594"/>
      <c r="H4" s="576"/>
      <c r="I4" s="577"/>
      <c r="J4" s="84"/>
      <c r="K4" s="663" t="s">
        <v>7</v>
      </c>
      <c r="L4" s="664"/>
      <c r="M4" s="664"/>
      <c r="N4" s="664"/>
      <c r="O4" s="665"/>
      <c r="P4" s="666"/>
      <c r="Q4" s="82"/>
      <c r="R4" s="25"/>
      <c r="T4" s="128"/>
      <c r="U4" s="128"/>
      <c r="V4" s="151"/>
      <c r="W4" s="662" t="s">
        <v>8</v>
      </c>
      <c r="X4" s="661"/>
      <c r="Y4" s="120">
        <f>O5-O4</f>
        <v>0</v>
      </c>
      <c r="Z4" s="151"/>
      <c r="AA4" s="151"/>
      <c r="AB4" s="151"/>
      <c r="AC4" s="151"/>
      <c r="AD4" s="151"/>
      <c r="AE4" s="151"/>
      <c r="AF4" s="151"/>
      <c r="AG4" s="151"/>
      <c r="AH4" s="151"/>
      <c r="AI4" s="151"/>
      <c r="AJ4" s="151"/>
      <c r="AK4" s="151"/>
      <c r="AL4" s="151"/>
      <c r="AM4" s="151"/>
      <c r="AN4" s="559"/>
      <c r="AR4" s="559"/>
      <c r="AS4" s="559"/>
      <c r="AT4" s="559"/>
      <c r="AU4" s="559"/>
      <c r="AV4" s="559"/>
      <c r="BF4"/>
      <c r="BM4" s="71"/>
    </row>
    <row r="5" spans="1:82" ht="31.5" customHeight="1" thickBot="1">
      <c r="B5" s="25"/>
      <c r="C5" s="25"/>
      <c r="D5" s="1"/>
      <c r="E5" s="592" t="s">
        <v>306</v>
      </c>
      <c r="F5" s="593"/>
      <c r="G5" s="594"/>
      <c r="H5" s="576"/>
      <c r="I5" s="577"/>
      <c r="J5" s="84"/>
      <c r="K5" s="496"/>
      <c r="L5" s="497"/>
      <c r="M5" s="497"/>
      <c r="N5" s="497"/>
      <c r="O5" s="509"/>
      <c r="P5" s="26"/>
      <c r="T5" s="511"/>
      <c r="U5" s="25"/>
      <c r="V5" s="152"/>
      <c r="W5" s="152"/>
      <c r="X5" s="152"/>
      <c r="Y5" s="152"/>
      <c r="Z5" s="152"/>
      <c r="AA5" s="152"/>
      <c r="AB5" s="152"/>
      <c r="AC5" s="152"/>
      <c r="AD5" s="152"/>
      <c r="AE5" s="152"/>
      <c r="AF5" s="152"/>
      <c r="AG5" s="152"/>
      <c r="AH5" s="152"/>
      <c r="AI5" s="152"/>
      <c r="AJ5" s="152"/>
      <c r="AK5" s="152"/>
      <c r="AL5" s="152"/>
      <c r="AM5" s="152"/>
      <c r="AN5" s="559"/>
      <c r="AO5" s="559"/>
      <c r="AP5" s="559"/>
      <c r="AQ5" s="559"/>
      <c r="AR5" s="559"/>
      <c r="AS5" s="559"/>
      <c r="AT5" s="559"/>
      <c r="AU5" s="559"/>
      <c r="AV5" s="559"/>
      <c r="BF5"/>
      <c r="BM5" s="71"/>
    </row>
    <row r="6" spans="1:82" ht="16.5" thickBot="1">
      <c r="A6" s="25"/>
      <c r="B6" s="25"/>
      <c r="C6" s="85"/>
      <c r="D6" s="72"/>
      <c r="E6" s="72"/>
      <c r="F6" s="72"/>
      <c r="G6" s="25"/>
      <c r="H6" s="25"/>
      <c r="I6" s="25"/>
      <c r="J6" s="25"/>
      <c r="K6" s="25"/>
      <c r="L6" s="25"/>
      <c r="M6" s="25"/>
      <c r="N6" s="25"/>
      <c r="O6" s="25"/>
      <c r="P6" s="25"/>
      <c r="Q6" s="25"/>
      <c r="R6" s="25"/>
      <c r="S6" s="25"/>
      <c r="T6" s="128"/>
      <c r="U6" s="128"/>
      <c r="V6" s="128"/>
      <c r="W6" s="128"/>
      <c r="X6" s="128"/>
      <c r="Y6" s="128"/>
      <c r="Z6" s="128"/>
      <c r="AA6" s="128"/>
      <c r="AB6" s="128"/>
      <c r="AC6" s="128"/>
      <c r="AD6" s="128"/>
      <c r="AE6" s="128"/>
      <c r="AF6" s="128"/>
      <c r="AG6" s="128"/>
      <c r="AH6" s="128"/>
      <c r="AI6" s="128"/>
      <c r="AJ6" s="128"/>
      <c r="AK6" s="128"/>
      <c r="AL6" s="128"/>
      <c r="AM6" s="128"/>
      <c r="AY6" s="124"/>
      <c r="AZ6" s="124"/>
      <c r="BA6" s="124"/>
      <c r="BB6" s="124"/>
      <c r="BC6" s="124"/>
      <c r="BD6" s="124"/>
      <c r="BE6" s="652" t="s">
        <v>10</v>
      </c>
      <c r="BF6" s="652"/>
      <c r="BG6" s="652"/>
      <c r="BH6" s="652"/>
      <c r="BI6" s="652"/>
      <c r="BJ6" s="652"/>
      <c r="BK6" s="652"/>
      <c r="BL6" s="131"/>
      <c r="BM6" s="652" t="s">
        <v>11</v>
      </c>
      <c r="BN6" s="652"/>
      <c r="BO6" s="652"/>
      <c r="BP6" s="652"/>
      <c r="BQ6" s="652"/>
      <c r="BR6" s="652"/>
      <c r="BS6" s="652"/>
      <c r="BV6" s="124"/>
      <c r="BW6" s="124"/>
      <c r="BX6" s="124"/>
      <c r="BY6" s="124"/>
      <c r="BZ6" s="124"/>
      <c r="CA6" s="124"/>
      <c r="CB6" s="124"/>
      <c r="CC6" s="124"/>
      <c r="CD6" s="124"/>
    </row>
    <row r="7" spans="1:82" s="283" customFormat="1" ht="24" customHeight="1" thickBot="1">
      <c r="A7" s="275"/>
      <c r="B7" s="276"/>
      <c r="C7" s="276"/>
      <c r="D7" s="277"/>
      <c r="E7" s="584" t="s">
        <v>12</v>
      </c>
      <c r="F7" s="585"/>
      <c r="G7" s="586"/>
      <c r="H7" s="584" t="s">
        <v>13</v>
      </c>
      <c r="I7" s="585"/>
      <c r="J7" s="586"/>
      <c r="K7" s="584" t="s">
        <v>14</v>
      </c>
      <c r="L7" s="585"/>
      <c r="M7" s="586"/>
      <c r="N7" s="584" t="s">
        <v>15</v>
      </c>
      <c r="O7" s="585"/>
      <c r="P7" s="586"/>
      <c r="Q7" s="584" t="s">
        <v>16</v>
      </c>
      <c r="R7" s="585"/>
      <c r="S7" s="586"/>
      <c r="T7" s="278"/>
      <c r="U7" s="279"/>
      <c r="V7" s="280"/>
      <c r="W7" s="280"/>
      <c r="X7" s="281"/>
      <c r="Y7" s="281"/>
      <c r="Z7" s="281"/>
      <c r="AA7" s="281"/>
      <c r="AB7" s="281"/>
      <c r="AC7" s="281"/>
      <c r="AD7" s="281"/>
      <c r="AE7" s="281"/>
      <c r="AF7" s="281"/>
      <c r="AG7" s="281"/>
      <c r="AH7" s="281"/>
      <c r="AI7" s="281"/>
      <c r="AJ7" s="281"/>
      <c r="AK7" s="281"/>
      <c r="AL7" s="281"/>
      <c r="AM7" s="281"/>
      <c r="AN7" s="282"/>
      <c r="AO7" s="264"/>
      <c r="AP7" s="264"/>
      <c r="AQ7" s="264"/>
      <c r="AR7" s="264"/>
      <c r="AS7" s="264"/>
      <c r="AT7" s="264"/>
      <c r="AU7" s="264"/>
      <c r="AV7" s="264"/>
      <c r="AW7" s="265"/>
      <c r="AY7" s="284"/>
      <c r="AZ7" s="284"/>
      <c r="BA7" s="284"/>
      <c r="BB7" s="284"/>
      <c r="BC7" s="285"/>
      <c r="BD7" s="284"/>
      <c r="BE7" s="286">
        <v>2</v>
      </c>
      <c r="BF7" s="286">
        <v>3</v>
      </c>
      <c r="BG7" s="286">
        <v>4</v>
      </c>
      <c r="BH7" s="286">
        <v>5</v>
      </c>
      <c r="BI7" s="286">
        <v>6</v>
      </c>
      <c r="BJ7" s="286">
        <v>7</v>
      </c>
      <c r="BK7" s="286">
        <v>1</v>
      </c>
      <c r="BL7" s="285"/>
      <c r="BM7" s="286">
        <v>2</v>
      </c>
      <c r="BN7" s="286">
        <v>3</v>
      </c>
      <c r="BO7" s="286">
        <v>4</v>
      </c>
      <c r="BP7" s="286">
        <v>5</v>
      </c>
      <c r="BQ7" s="286">
        <v>6</v>
      </c>
      <c r="BR7" s="286">
        <v>7</v>
      </c>
      <c r="BS7" s="286">
        <v>1</v>
      </c>
      <c r="BV7" s="653" t="s">
        <v>17</v>
      </c>
      <c r="BW7" s="654"/>
      <c r="BX7" s="654"/>
      <c r="BY7" s="654"/>
      <c r="BZ7" s="655"/>
      <c r="CA7" s="287"/>
      <c r="CB7" s="287"/>
      <c r="CC7" s="287"/>
      <c r="CD7" s="287"/>
    </row>
    <row r="8" spans="1:82" s="266" customFormat="1" ht="60.75" customHeight="1" thickBot="1">
      <c r="A8" s="288" t="s">
        <v>18</v>
      </c>
      <c r="B8" s="289" t="s">
        <v>19</v>
      </c>
      <c r="C8" s="289" t="s">
        <v>20</v>
      </c>
      <c r="D8" s="290" t="s">
        <v>307</v>
      </c>
      <c r="E8" s="288" t="s">
        <v>22</v>
      </c>
      <c r="F8" s="291" t="s">
        <v>23</v>
      </c>
      <c r="G8" s="290" t="s">
        <v>24</v>
      </c>
      <c r="H8" s="288" t="s">
        <v>22</v>
      </c>
      <c r="I8" s="291" t="s">
        <v>23</v>
      </c>
      <c r="J8" s="290" t="s">
        <v>24</v>
      </c>
      <c r="K8" s="288" t="s">
        <v>22</v>
      </c>
      <c r="L8" s="291" t="s">
        <v>23</v>
      </c>
      <c r="M8" s="290" t="s">
        <v>24</v>
      </c>
      <c r="N8" s="288" t="s">
        <v>22</v>
      </c>
      <c r="O8" s="291" t="s">
        <v>23</v>
      </c>
      <c r="P8" s="290" t="s">
        <v>24</v>
      </c>
      <c r="Q8" s="288" t="s">
        <v>22</v>
      </c>
      <c r="R8" s="291" t="s">
        <v>25</v>
      </c>
      <c r="S8" s="290" t="s">
        <v>24</v>
      </c>
      <c r="T8" s="292" t="s">
        <v>26</v>
      </c>
      <c r="U8" s="293" t="s">
        <v>308</v>
      </c>
      <c r="V8" s="294"/>
      <c r="W8" s="294" t="s">
        <v>309</v>
      </c>
      <c r="X8" s="294"/>
      <c r="Y8" s="295" t="s">
        <v>310</v>
      </c>
      <c r="Z8" s="296" t="s">
        <v>311</v>
      </c>
      <c r="AA8" s="273"/>
      <c r="AB8" s="274"/>
      <c r="AC8" s="283"/>
      <c r="AE8" s="264"/>
      <c r="AF8" s="297"/>
      <c r="AG8" s="283"/>
      <c r="AH8" s="283"/>
      <c r="AI8" s="297"/>
      <c r="AJ8" s="297"/>
      <c r="AK8" s="283"/>
      <c r="AM8" s="264"/>
      <c r="AN8" s="298"/>
      <c r="AO8" s="264"/>
      <c r="AP8" s="264"/>
      <c r="AQ8" s="264"/>
      <c r="AR8" s="264"/>
      <c r="AS8" s="264"/>
      <c r="AT8" s="264"/>
      <c r="AU8" s="264"/>
      <c r="AV8" s="264"/>
      <c r="AW8" s="299"/>
      <c r="AX8" s="267"/>
      <c r="AY8" s="268" t="s">
        <v>35</v>
      </c>
      <c r="AZ8" s="268" t="s">
        <v>36</v>
      </c>
      <c r="BA8" s="269" t="s">
        <v>37</v>
      </c>
      <c r="BB8" s="269" t="s">
        <v>38</v>
      </c>
      <c r="BC8" s="270"/>
      <c r="BD8" s="271" t="s">
        <v>39</v>
      </c>
      <c r="BE8" s="271" t="s">
        <v>40</v>
      </c>
      <c r="BF8" s="271" t="s">
        <v>41</v>
      </c>
      <c r="BG8" s="271" t="s">
        <v>42</v>
      </c>
      <c r="BH8" s="271" t="s">
        <v>43</v>
      </c>
      <c r="BI8" s="271" t="s">
        <v>44</v>
      </c>
      <c r="BJ8" s="271" t="s">
        <v>45</v>
      </c>
      <c r="BK8" s="271" t="s">
        <v>46</v>
      </c>
      <c r="BL8" s="270"/>
      <c r="BM8" s="271" t="s">
        <v>47</v>
      </c>
      <c r="BN8" s="271" t="s">
        <v>48</v>
      </c>
      <c r="BO8" s="271" t="s">
        <v>49</v>
      </c>
      <c r="BP8" s="271" t="s">
        <v>50</v>
      </c>
      <c r="BQ8" s="271" t="s">
        <v>51</v>
      </c>
      <c r="BR8" s="271" t="s">
        <v>52</v>
      </c>
      <c r="BS8" s="271" t="s">
        <v>53</v>
      </c>
      <c r="BV8" s="272" t="s">
        <v>54</v>
      </c>
      <c r="BW8" s="272" t="s">
        <v>55</v>
      </c>
      <c r="BX8" s="272" t="s">
        <v>56</v>
      </c>
      <c r="BY8" s="272" t="s">
        <v>57</v>
      </c>
      <c r="BZ8" s="272" t="s">
        <v>58</v>
      </c>
      <c r="CA8" s="271" t="s">
        <v>59</v>
      </c>
      <c r="CB8" s="272"/>
      <c r="CC8" s="272"/>
      <c r="CD8" s="272" t="s">
        <v>60</v>
      </c>
    </row>
    <row r="9" spans="1:82" ht="17.25" customHeight="1">
      <c r="A9" s="250">
        <v>-28</v>
      </c>
      <c r="B9" s="251">
        <f t="shared" ref="B9:C36" si="0">B10-1</f>
        <v>-28</v>
      </c>
      <c r="C9" s="252">
        <f>C10-1</f>
        <v>-28</v>
      </c>
      <c r="D9" s="560"/>
      <c r="E9" s="109"/>
      <c r="F9" s="110"/>
      <c r="G9" s="111"/>
      <c r="H9" s="109"/>
      <c r="I9" s="110"/>
      <c r="J9" s="111"/>
      <c r="K9" s="109"/>
      <c r="L9" s="110"/>
      <c r="M9" s="111"/>
      <c r="N9" s="109"/>
      <c r="O9" s="110"/>
      <c r="P9" s="111"/>
      <c r="Q9" s="109"/>
      <c r="R9" s="110"/>
      <c r="S9" s="232"/>
      <c r="T9" s="235" t="str">
        <f>IF(CA9=0,"M",IF(D9="p1",AY9,IF(D9="p2",AZ9,IF(D9="A",0,((E9*F9)*G9/0.6)+((H9*I9)*J9/0.6)+((K9*L9)*M9/0.6)+((N9*O9)*P9/0.6)+((Q9*R9)*S9/0.6)))))</f>
        <v>M</v>
      </c>
      <c r="U9" s="253" t="str">
        <f>IF(T9=Calculator!T9,"VALID","ERROR")</f>
        <v>VALID</v>
      </c>
      <c r="V9" s="148"/>
      <c r="W9" s="174">
        <f t="shared" ref="W9:W36" si="1">IF(U9="error",1,IF(U9="Valid",0,0))</f>
        <v>0</v>
      </c>
      <c r="X9" s="128"/>
      <c r="Y9" s="206">
        <f>SUM(W9:W36)</f>
        <v>0</v>
      </c>
      <c r="Z9" s="155" t="s">
        <v>312</v>
      </c>
      <c r="AA9" s="128"/>
      <c r="AB9" s="128"/>
      <c r="AC9" s="27"/>
      <c r="AD9"/>
      <c r="AE9"/>
      <c r="AF9" s="182"/>
      <c r="AG9" s="27"/>
      <c r="AH9" s="27"/>
      <c r="AI9" s="27"/>
      <c r="AJ9" s="27"/>
      <c r="AK9" s="27"/>
      <c r="AL9"/>
      <c r="AM9"/>
      <c r="AN9" s="128"/>
      <c r="AY9" s="127" t="b">
        <f t="shared" ref="AY9:AY37" si="2">IF(BA9=1,BK9,IF(BA9=2,BE9,IF(BA9=3,BF9,IF(BA9=4,BG9,IF(BA9=5,BH9,IF(BA9=6,BI9,IF(BA9=7,BJ9)))))))</f>
        <v>0</v>
      </c>
      <c r="AZ9" s="127" t="b">
        <f t="shared" ref="AZ9:AZ37" si="3">IF(BB9=1,BS9,IF(BB9=2,BM9,IF(BB9=3,BN9,IF(BB9=4,BO9,IF(BB9=5,BP9,IF(BB9=6,BQ9,IF(BB9=7,BR9)))))))</f>
        <v>0</v>
      </c>
      <c r="BA9" s="127" t="str">
        <f t="shared" ref="BA9:BA37" si="4">IF(D9="p1",BD9,"no")</f>
        <v>no</v>
      </c>
      <c r="BB9" s="127" t="str">
        <f t="shared" ref="BB9:BB37" si="5">IF(D9="p2",BD9,"no")</f>
        <v>no</v>
      </c>
      <c r="BC9" s="133"/>
      <c r="BD9" s="127" t="e">
        <f t="shared" ref="BD9:BD37" si="6">WEEKDAY(C9)</f>
        <v>#NUM!</v>
      </c>
      <c r="BE9" s="132" t="str">
        <f>'Dup P1 Chart'!Q4</f>
        <v>M</v>
      </c>
      <c r="BF9" s="132" t="str">
        <f>'Dup P1 Chart'!Q5</f>
        <v>M</v>
      </c>
      <c r="BG9" s="132" t="str">
        <f>'Dup P1 Chart'!Q6</f>
        <v>M</v>
      </c>
      <c r="BH9" s="132" t="str">
        <f>'Dup P1 Chart'!Q7</f>
        <v>M</v>
      </c>
      <c r="BI9" s="132" t="str">
        <f>'Dup P1 Chart'!Q8</f>
        <v>M</v>
      </c>
      <c r="BJ9" s="132" t="str">
        <f>'Dup P1 Chart'!Q9</f>
        <v>M</v>
      </c>
      <c r="BK9" s="132" t="str">
        <f>'Dup P1 Chart'!Q10</f>
        <v>M</v>
      </c>
      <c r="BL9" s="130"/>
      <c r="BM9" s="41">
        <f>'Dup P1 Chart'!Q17</f>
        <v>0</v>
      </c>
      <c r="BN9" s="41">
        <f>'Dup P1 Chart'!Q18</f>
        <v>0</v>
      </c>
      <c r="BO9" s="41">
        <f>'Dup P1 Chart'!Q19</f>
        <v>0</v>
      </c>
      <c r="BP9" s="41">
        <f>'Dup P1 Chart'!Q20</f>
        <v>0</v>
      </c>
      <c r="BQ9" s="41">
        <f>'Dup P1 Chart'!Q21</f>
        <v>0</v>
      </c>
      <c r="BR9" s="41">
        <f>'Dup P1 Chart'!Q22</f>
        <v>0</v>
      </c>
      <c r="BS9" s="41">
        <f>'Dup P1 Chart'!Q23</f>
        <v>0</v>
      </c>
      <c r="BV9" s="55" t="str">
        <f t="shared" ref="BV9:BV36" si="7">IF(OR(E9="",F9="",G9=""),"M",1)</f>
        <v>M</v>
      </c>
      <c r="BW9" s="55" t="str">
        <f t="shared" ref="BW9:BW36" si="8">IF(OR(H9="",I9="",J9=""),"M",1)</f>
        <v>M</v>
      </c>
      <c r="BX9" s="55" t="str">
        <f t="shared" ref="BX9:BX36" si="9">IF(OR(K9="",L9="",M9=""),"M",1)</f>
        <v>M</v>
      </c>
      <c r="BY9" s="55" t="str">
        <f t="shared" ref="BY9:BY36" si="10">IF(OR(N9="",O9="",P9=""),"M",1)</f>
        <v>M</v>
      </c>
      <c r="BZ9" s="55" t="str">
        <f t="shared" ref="BZ9:BZ36" si="11">IF(OR(Q9="",R9="",S9=""),"M",1)</f>
        <v>M</v>
      </c>
      <c r="CA9" s="55">
        <f t="shared" ref="CA9:CA36" si="12">IF(AND(BV9="M",BW9="M",BX9="M",BY9="M",BZ9="M",D9=""),0,1)</f>
        <v>0</v>
      </c>
      <c r="CB9" s="41">
        <f>SUM(CA9:CA36)</f>
        <v>0</v>
      </c>
      <c r="CC9" s="41"/>
      <c r="CD9" s="125" t="str">
        <f>IF(CB9=28,CD19,CD13)</f>
        <v>There are 28 days of missing drinking data in 28-day baseline assessment period. Missing Baseline drinking data must be collected prior to randomization.</v>
      </c>
    </row>
    <row r="10" spans="1:82" ht="17.25" customHeight="1">
      <c r="A10" s="93">
        <v>-27</v>
      </c>
      <c r="B10" s="94">
        <f t="shared" si="0"/>
        <v>-27</v>
      </c>
      <c r="C10" s="95">
        <f t="shared" si="0"/>
        <v>-27</v>
      </c>
      <c r="D10" s="108"/>
      <c r="E10" s="112"/>
      <c r="F10" s="113"/>
      <c r="G10" s="114"/>
      <c r="H10" s="112"/>
      <c r="I10" s="113"/>
      <c r="J10" s="114"/>
      <c r="K10" s="112"/>
      <c r="L10" s="113"/>
      <c r="M10" s="114"/>
      <c r="N10" s="112"/>
      <c r="O10" s="113"/>
      <c r="P10" s="114"/>
      <c r="Q10" s="112"/>
      <c r="R10" s="113"/>
      <c r="S10" s="233"/>
      <c r="T10" s="231" t="str">
        <f t="shared" ref="T10:T36" si="13">IF(CA10=0,"M",IF(D10="p1",AY10,IF(D10="p2",AZ10,IF(D10="A",0,((E10*F10)*G10/0.6)+((H10*I10)*J10/0.6)+((K10*L10)*M10/0.6)+((N10*O10)*P10/0.6)+((Q10*R10)*S10/0.6)))))</f>
        <v>M</v>
      </c>
      <c r="U10" s="254" t="str">
        <f>IF(T10=Calculator!T10,"VALID","ERROR")</f>
        <v>VALID</v>
      </c>
      <c r="V10" s="148"/>
      <c r="W10" s="174">
        <f t="shared" si="1"/>
        <v>0</v>
      </c>
      <c r="X10" s="128"/>
      <c r="Y10" s="206"/>
      <c r="Z10" s="155"/>
      <c r="AA10" s="128"/>
      <c r="AB10" s="128"/>
      <c r="AC10" s="148"/>
      <c r="AD10" s="148"/>
      <c r="AE10" s="148"/>
      <c r="AF10" s="148"/>
      <c r="AG10" s="148"/>
      <c r="AH10" s="148"/>
      <c r="AI10" s="148"/>
      <c r="AJ10" s="148"/>
      <c r="AK10" s="148"/>
      <c r="AL10" s="148"/>
      <c r="AM10" s="148"/>
      <c r="AN10" s="128"/>
      <c r="AY10" s="127" t="b">
        <f t="shared" si="2"/>
        <v>0</v>
      </c>
      <c r="AZ10" s="127" t="b">
        <f t="shared" si="3"/>
        <v>0</v>
      </c>
      <c r="BA10" s="127" t="str">
        <f t="shared" si="4"/>
        <v>no</v>
      </c>
      <c r="BB10" s="127" t="str">
        <f t="shared" si="5"/>
        <v>no</v>
      </c>
      <c r="BC10" s="133"/>
      <c r="BD10" s="127" t="e">
        <f t="shared" si="6"/>
        <v>#NUM!</v>
      </c>
      <c r="BE10" s="132" t="str">
        <f t="shared" ref="BE10:BE37" si="14">BE9</f>
        <v>M</v>
      </c>
      <c r="BF10" s="132" t="str">
        <f t="shared" ref="BF10:BK25" si="15">BF9</f>
        <v>M</v>
      </c>
      <c r="BG10" s="132" t="str">
        <f t="shared" si="15"/>
        <v>M</v>
      </c>
      <c r="BH10" s="132" t="str">
        <f t="shared" si="15"/>
        <v>M</v>
      </c>
      <c r="BI10" s="132" t="str">
        <f t="shared" si="15"/>
        <v>M</v>
      </c>
      <c r="BJ10" s="132" t="str">
        <f t="shared" si="15"/>
        <v>M</v>
      </c>
      <c r="BK10" s="132" t="str">
        <f t="shared" si="15"/>
        <v>M</v>
      </c>
      <c r="BL10" s="130"/>
      <c r="BM10" s="132">
        <f t="shared" ref="BM10:BM37" si="16">BM9</f>
        <v>0</v>
      </c>
      <c r="BN10" s="132">
        <f t="shared" ref="BN10:BS25" si="17">BN9</f>
        <v>0</v>
      </c>
      <c r="BO10" s="132">
        <f t="shared" si="17"/>
        <v>0</v>
      </c>
      <c r="BP10" s="132">
        <f t="shared" si="17"/>
        <v>0</v>
      </c>
      <c r="BQ10" s="132">
        <f t="shared" si="17"/>
        <v>0</v>
      </c>
      <c r="BR10" s="132">
        <f t="shared" si="17"/>
        <v>0</v>
      </c>
      <c r="BS10" s="132">
        <f t="shared" si="17"/>
        <v>0</v>
      </c>
      <c r="BV10" s="55" t="str">
        <f t="shared" si="7"/>
        <v>M</v>
      </c>
      <c r="BW10" s="55" t="str">
        <f t="shared" si="8"/>
        <v>M</v>
      </c>
      <c r="BX10" s="55" t="str">
        <f t="shared" si="9"/>
        <v>M</v>
      </c>
      <c r="BY10" s="55" t="str">
        <f t="shared" si="10"/>
        <v>M</v>
      </c>
      <c r="BZ10" s="55" t="str">
        <f t="shared" si="11"/>
        <v>M</v>
      </c>
      <c r="CA10" s="55">
        <f t="shared" si="12"/>
        <v>0</v>
      </c>
      <c r="CB10" s="41">
        <v>28</v>
      </c>
      <c r="CC10" s="41"/>
      <c r="CD10" s="125"/>
    </row>
    <row r="11" spans="1:82" ht="17.25" customHeight="1">
      <c r="A11" s="137">
        <v>-26</v>
      </c>
      <c r="B11" s="94">
        <f t="shared" si="0"/>
        <v>-26</v>
      </c>
      <c r="C11" s="95">
        <f t="shared" si="0"/>
        <v>-26</v>
      </c>
      <c r="D11" s="138"/>
      <c r="E11" s="112"/>
      <c r="F11" s="113"/>
      <c r="G11" s="114"/>
      <c r="H11" s="112"/>
      <c r="I11" s="113"/>
      <c r="J11" s="114"/>
      <c r="K11" s="112"/>
      <c r="L11" s="113"/>
      <c r="M11" s="114"/>
      <c r="N11" s="112"/>
      <c r="O11" s="113"/>
      <c r="P11" s="114"/>
      <c r="Q11" s="112"/>
      <c r="R11" s="113"/>
      <c r="S11" s="233"/>
      <c r="T11" s="231" t="str">
        <f t="shared" si="13"/>
        <v>M</v>
      </c>
      <c r="U11" s="254" t="str">
        <f>IF(T11=Calculator!T11,"VALID","ERROR")</f>
        <v>VALID</v>
      </c>
      <c r="V11" s="148"/>
      <c r="W11" s="174">
        <f t="shared" si="1"/>
        <v>0</v>
      </c>
      <c r="X11" s="128"/>
      <c r="Y11" s="206">
        <f>SUM(W41:W134)</f>
        <v>0</v>
      </c>
      <c r="Z11" s="155" t="s">
        <v>313</v>
      </c>
      <c r="AA11" s="128"/>
      <c r="AB11" s="128"/>
      <c r="AC11" s="27"/>
      <c r="AD11" s="77"/>
      <c r="AE11"/>
      <c r="AF11" s="182"/>
      <c r="AG11" s="27"/>
      <c r="AH11" s="27"/>
      <c r="AI11" s="182"/>
      <c r="AJ11" s="182"/>
      <c r="AK11" s="27"/>
      <c r="AL11" s="37"/>
      <c r="AM11" s="26"/>
      <c r="AN11" s="128"/>
      <c r="AY11" s="127" t="b">
        <f t="shared" si="2"/>
        <v>0</v>
      </c>
      <c r="AZ11" s="127" t="b">
        <f t="shared" si="3"/>
        <v>0</v>
      </c>
      <c r="BA11" s="127" t="str">
        <f t="shared" si="4"/>
        <v>no</v>
      </c>
      <c r="BB11" s="127" t="str">
        <f t="shared" si="5"/>
        <v>no</v>
      </c>
      <c r="BC11" s="133"/>
      <c r="BD11" s="127" t="e">
        <f t="shared" si="6"/>
        <v>#NUM!</v>
      </c>
      <c r="BE11" s="132" t="str">
        <f t="shared" si="14"/>
        <v>M</v>
      </c>
      <c r="BF11" s="132" t="str">
        <f t="shared" si="15"/>
        <v>M</v>
      </c>
      <c r="BG11" s="132" t="str">
        <f t="shared" si="15"/>
        <v>M</v>
      </c>
      <c r="BH11" s="132" t="str">
        <f t="shared" si="15"/>
        <v>M</v>
      </c>
      <c r="BI11" s="132" t="str">
        <f t="shared" si="15"/>
        <v>M</v>
      </c>
      <c r="BJ11" s="132" t="str">
        <f t="shared" si="15"/>
        <v>M</v>
      </c>
      <c r="BK11" s="132" t="str">
        <f t="shared" si="15"/>
        <v>M</v>
      </c>
      <c r="BL11" s="130"/>
      <c r="BM11" s="132">
        <f t="shared" si="16"/>
        <v>0</v>
      </c>
      <c r="BN11" s="132">
        <f t="shared" si="17"/>
        <v>0</v>
      </c>
      <c r="BO11" s="132">
        <f t="shared" si="17"/>
        <v>0</v>
      </c>
      <c r="BP11" s="132">
        <f t="shared" si="17"/>
        <v>0</v>
      </c>
      <c r="BQ11" s="132">
        <f t="shared" si="17"/>
        <v>0</v>
      </c>
      <c r="BR11" s="132">
        <f t="shared" si="17"/>
        <v>0</v>
      </c>
      <c r="BS11" s="132">
        <f t="shared" si="17"/>
        <v>0</v>
      </c>
      <c r="BV11" s="55" t="str">
        <f t="shared" si="7"/>
        <v>M</v>
      </c>
      <c r="BW11" s="55" t="str">
        <f t="shared" si="8"/>
        <v>M</v>
      </c>
      <c r="BX11" s="55" t="str">
        <f t="shared" si="9"/>
        <v>M</v>
      </c>
      <c r="BY11" s="55" t="str">
        <f t="shared" si="10"/>
        <v>M</v>
      </c>
      <c r="BZ11" s="55" t="str">
        <f t="shared" si="11"/>
        <v>M</v>
      </c>
      <c r="CA11" s="55">
        <f t="shared" si="12"/>
        <v>0</v>
      </c>
      <c r="CB11" s="41"/>
      <c r="CC11" s="41"/>
      <c r="CD11" s="125"/>
    </row>
    <row r="12" spans="1:82" ht="17.25" customHeight="1" thickBot="1">
      <c r="A12" s="93">
        <v>-25</v>
      </c>
      <c r="B12" s="94">
        <f t="shared" si="0"/>
        <v>-25</v>
      </c>
      <c r="C12" s="95">
        <f t="shared" si="0"/>
        <v>-25</v>
      </c>
      <c r="D12" s="108"/>
      <c r="E12" s="112"/>
      <c r="F12" s="113"/>
      <c r="G12" s="114"/>
      <c r="H12" s="112"/>
      <c r="I12" s="113"/>
      <c r="J12" s="114"/>
      <c r="K12" s="112"/>
      <c r="L12" s="113"/>
      <c r="M12" s="114"/>
      <c r="N12" s="112"/>
      <c r="O12" s="113"/>
      <c r="P12" s="114"/>
      <c r="Q12" s="112"/>
      <c r="R12" s="113"/>
      <c r="S12" s="233"/>
      <c r="T12" s="231" t="str">
        <f t="shared" si="13"/>
        <v>M</v>
      </c>
      <c r="U12" s="254" t="str">
        <f>IF(T12=Calculator!T12,"VALID","ERROR")</f>
        <v>VALID</v>
      </c>
      <c r="V12" s="148"/>
      <c r="W12" s="174">
        <f t="shared" si="1"/>
        <v>0</v>
      </c>
      <c r="X12" s="128"/>
      <c r="Y12" s="153">
        <f>Y11+Y10+Y9</f>
        <v>0</v>
      </c>
      <c r="Z12" s="154" t="s">
        <v>65</v>
      </c>
      <c r="AA12" s="128"/>
      <c r="AB12" s="128"/>
      <c r="AC12" s="26"/>
      <c r="AD12"/>
      <c r="AE12"/>
      <c r="AF12" s="26"/>
      <c r="AG12" s="26"/>
      <c r="AH12" s="26"/>
      <c r="AI12" s="26"/>
      <c r="AJ12" s="26"/>
      <c r="AK12" s="26"/>
      <c r="AL12" s="26"/>
      <c r="AM12" s="26"/>
      <c r="AN12" s="128"/>
      <c r="AY12" s="127" t="b">
        <f t="shared" si="2"/>
        <v>0</v>
      </c>
      <c r="AZ12" s="127" t="b">
        <f t="shared" si="3"/>
        <v>0</v>
      </c>
      <c r="BA12" s="127" t="str">
        <f t="shared" si="4"/>
        <v>no</v>
      </c>
      <c r="BB12" s="127" t="str">
        <f t="shared" si="5"/>
        <v>no</v>
      </c>
      <c r="BC12" s="133"/>
      <c r="BD12" s="127" t="e">
        <f t="shared" si="6"/>
        <v>#NUM!</v>
      </c>
      <c r="BE12" s="132" t="str">
        <f t="shared" si="14"/>
        <v>M</v>
      </c>
      <c r="BF12" s="132" t="str">
        <f t="shared" si="15"/>
        <v>M</v>
      </c>
      <c r="BG12" s="132" t="str">
        <f t="shared" si="15"/>
        <v>M</v>
      </c>
      <c r="BH12" s="132" t="str">
        <f t="shared" si="15"/>
        <v>M</v>
      </c>
      <c r="BI12" s="132" t="str">
        <f t="shared" si="15"/>
        <v>M</v>
      </c>
      <c r="BJ12" s="132" t="str">
        <f t="shared" si="15"/>
        <v>M</v>
      </c>
      <c r="BK12" s="132" t="str">
        <f t="shared" si="15"/>
        <v>M</v>
      </c>
      <c r="BL12" s="130"/>
      <c r="BM12" s="132">
        <f t="shared" si="16"/>
        <v>0</v>
      </c>
      <c r="BN12" s="132">
        <f t="shared" si="17"/>
        <v>0</v>
      </c>
      <c r="BO12" s="132">
        <f t="shared" si="17"/>
        <v>0</v>
      </c>
      <c r="BP12" s="132">
        <f t="shared" si="17"/>
        <v>0</v>
      </c>
      <c r="BQ12" s="132">
        <f t="shared" si="17"/>
        <v>0</v>
      </c>
      <c r="BR12" s="132">
        <f t="shared" si="17"/>
        <v>0</v>
      </c>
      <c r="BS12" s="132">
        <f t="shared" si="17"/>
        <v>0</v>
      </c>
      <c r="BV12" s="55" t="str">
        <f t="shared" si="7"/>
        <v>M</v>
      </c>
      <c r="BW12" s="55" t="str">
        <f t="shared" si="8"/>
        <v>M</v>
      </c>
      <c r="BX12" s="55" t="str">
        <f t="shared" si="9"/>
        <v>M</v>
      </c>
      <c r="BY12" s="55" t="str">
        <f t="shared" si="10"/>
        <v>M</v>
      </c>
      <c r="BZ12" s="55" t="str">
        <f t="shared" si="11"/>
        <v>M</v>
      </c>
      <c r="CA12" s="55">
        <f t="shared" si="12"/>
        <v>0</v>
      </c>
      <c r="CB12" s="41"/>
      <c r="CC12" s="41"/>
      <c r="CD12" s="125"/>
    </row>
    <row r="13" spans="1:82" ht="17.25" customHeight="1">
      <c r="A13" s="137">
        <v>-24</v>
      </c>
      <c r="B13" s="94">
        <f t="shared" si="0"/>
        <v>-24</v>
      </c>
      <c r="C13" s="95">
        <f>C14-1</f>
        <v>-24</v>
      </c>
      <c r="D13" s="138"/>
      <c r="E13" s="112"/>
      <c r="F13" s="113"/>
      <c r="G13" s="114"/>
      <c r="H13" s="112"/>
      <c r="I13" s="113"/>
      <c r="J13" s="114"/>
      <c r="K13" s="112"/>
      <c r="L13" s="113"/>
      <c r="M13" s="114"/>
      <c r="N13" s="112"/>
      <c r="O13" s="113"/>
      <c r="P13" s="114"/>
      <c r="Q13" s="112"/>
      <c r="R13" s="113"/>
      <c r="S13" s="233"/>
      <c r="T13" s="231" t="str">
        <f t="shared" si="13"/>
        <v>M</v>
      </c>
      <c r="U13" s="254" t="str">
        <f>IF(T13=Calculator!T13,"VALID","ERROR")</f>
        <v>VALID</v>
      </c>
      <c r="V13" s="148"/>
      <c r="W13" s="174">
        <f t="shared" si="1"/>
        <v>0</v>
      </c>
      <c r="X13" s="128"/>
      <c r="Y13" s="128"/>
      <c r="Z13" s="128"/>
      <c r="AA13" s="128"/>
      <c r="AB13" s="128"/>
      <c r="AC13" s="26"/>
      <c r="AD13"/>
      <c r="AE13"/>
      <c r="AF13" s="26"/>
      <c r="AG13" s="26"/>
      <c r="AH13" s="26"/>
      <c r="AI13" s="26"/>
      <c r="AJ13" s="26"/>
      <c r="AK13" s="26"/>
      <c r="AL13" s="26"/>
      <c r="AM13" s="26"/>
      <c r="AN13" s="128"/>
      <c r="AY13" s="127" t="b">
        <f t="shared" si="2"/>
        <v>0</v>
      </c>
      <c r="AZ13" s="127" t="b">
        <f t="shared" si="3"/>
        <v>0</v>
      </c>
      <c r="BA13" s="127" t="str">
        <f t="shared" si="4"/>
        <v>no</v>
      </c>
      <c r="BB13" s="127" t="str">
        <f t="shared" si="5"/>
        <v>no</v>
      </c>
      <c r="BC13" s="133"/>
      <c r="BD13" s="127" t="e">
        <f t="shared" si="6"/>
        <v>#NUM!</v>
      </c>
      <c r="BE13" s="132" t="str">
        <f t="shared" si="14"/>
        <v>M</v>
      </c>
      <c r="BF13" s="132" t="str">
        <f t="shared" si="15"/>
        <v>M</v>
      </c>
      <c r="BG13" s="132" t="str">
        <f t="shared" si="15"/>
        <v>M</v>
      </c>
      <c r="BH13" s="132" t="str">
        <f t="shared" si="15"/>
        <v>M</v>
      </c>
      <c r="BI13" s="132" t="str">
        <f t="shared" si="15"/>
        <v>M</v>
      </c>
      <c r="BJ13" s="132" t="str">
        <f t="shared" si="15"/>
        <v>M</v>
      </c>
      <c r="BK13" s="132" t="str">
        <f t="shared" si="15"/>
        <v>M</v>
      </c>
      <c r="BL13" s="130"/>
      <c r="BM13" s="132">
        <f t="shared" si="16"/>
        <v>0</v>
      </c>
      <c r="BN13" s="132">
        <f t="shared" si="17"/>
        <v>0</v>
      </c>
      <c r="BO13" s="132">
        <f t="shared" si="17"/>
        <v>0</v>
      </c>
      <c r="BP13" s="132">
        <f t="shared" si="17"/>
        <v>0</v>
      </c>
      <c r="BQ13" s="132">
        <f t="shared" si="17"/>
        <v>0</v>
      </c>
      <c r="BR13" s="132">
        <f t="shared" si="17"/>
        <v>0</v>
      </c>
      <c r="BS13" s="132">
        <f t="shared" si="17"/>
        <v>0</v>
      </c>
      <c r="BV13" s="55" t="str">
        <f t="shared" si="7"/>
        <v>M</v>
      </c>
      <c r="BW13" s="55" t="str">
        <f t="shared" si="8"/>
        <v>M</v>
      </c>
      <c r="BX13" s="55" t="str">
        <f t="shared" si="9"/>
        <v>M</v>
      </c>
      <c r="BY13" s="55" t="str">
        <f t="shared" si="10"/>
        <v>M</v>
      </c>
      <c r="BZ13" s="55" t="str">
        <f t="shared" si="11"/>
        <v>M</v>
      </c>
      <c r="CA13" s="55">
        <f t="shared" si="12"/>
        <v>0</v>
      </c>
      <c r="CB13" s="41"/>
      <c r="CC13" s="41"/>
      <c r="CD13" s="125" t="str">
        <f>CONCATENATE("There ",CD15," ",CD16," ",CD17," of missing drinking data in 28-day baseline assessment period. ",CD18)</f>
        <v>There are 28 days of missing drinking data in 28-day baseline assessment period. Missing Baseline drinking data must be collected prior to randomization.</v>
      </c>
    </row>
    <row r="14" spans="1:82" ht="17.25" customHeight="1">
      <c r="A14" s="93">
        <v>-23</v>
      </c>
      <c r="B14" s="94">
        <f t="shared" si="0"/>
        <v>-23</v>
      </c>
      <c r="C14" s="95">
        <f t="shared" si="0"/>
        <v>-23</v>
      </c>
      <c r="D14" s="108"/>
      <c r="E14" s="112"/>
      <c r="F14" s="113"/>
      <c r="G14" s="114"/>
      <c r="H14" s="112"/>
      <c r="I14" s="113"/>
      <c r="J14" s="114"/>
      <c r="K14" s="112"/>
      <c r="L14" s="113"/>
      <c r="M14" s="114"/>
      <c r="N14" s="112"/>
      <c r="O14" s="113"/>
      <c r="P14" s="114"/>
      <c r="Q14" s="112"/>
      <c r="R14" s="113"/>
      <c r="S14" s="233"/>
      <c r="T14" s="231" t="str">
        <f t="shared" si="13"/>
        <v>M</v>
      </c>
      <c r="U14" s="254" t="str">
        <f>IF(T14=Calculator!T14,"VALID","ERROR")</f>
        <v>VALID</v>
      </c>
      <c r="V14" s="148"/>
      <c r="W14" s="174">
        <f t="shared" si="1"/>
        <v>0</v>
      </c>
      <c r="X14" s="128"/>
      <c r="Y14" s="128"/>
      <c r="Z14" s="128"/>
      <c r="AA14" s="128" t="s">
        <v>314</v>
      </c>
      <c r="AB14" s="128" t="str">
        <f>IF(Y12=0,"are",IF(Y12=1,"is",IF(Y12&gt;1,"are","")))</f>
        <v>are</v>
      </c>
      <c r="AC14" s="128" t="str">
        <f>IF(Y12=0,"days",IF(Y12=1,"day",IF(Y12&gt;1,"days","")))</f>
        <v>days</v>
      </c>
      <c r="AD14"/>
      <c r="AE14"/>
      <c r="AF14" s="182"/>
      <c r="AG14" s="182"/>
      <c r="AH14" s="148"/>
      <c r="AI14" s="27"/>
      <c r="AJ14" s="27"/>
      <c r="AK14" s="27"/>
      <c r="AL14" s="26"/>
      <c r="AM14" s="26"/>
      <c r="AN14" s="128"/>
      <c r="AY14" s="127" t="b">
        <f t="shared" si="2"/>
        <v>0</v>
      </c>
      <c r="AZ14" s="127" t="b">
        <f t="shared" si="3"/>
        <v>0</v>
      </c>
      <c r="BA14" s="127" t="str">
        <f t="shared" si="4"/>
        <v>no</v>
      </c>
      <c r="BB14" s="127" t="str">
        <f t="shared" si="5"/>
        <v>no</v>
      </c>
      <c r="BC14" s="133"/>
      <c r="BD14" s="127" t="e">
        <f t="shared" si="6"/>
        <v>#NUM!</v>
      </c>
      <c r="BE14" s="132" t="str">
        <f t="shared" si="14"/>
        <v>M</v>
      </c>
      <c r="BF14" s="132" t="str">
        <f t="shared" si="15"/>
        <v>M</v>
      </c>
      <c r="BG14" s="132" t="str">
        <f t="shared" si="15"/>
        <v>M</v>
      </c>
      <c r="BH14" s="132" t="str">
        <f t="shared" si="15"/>
        <v>M</v>
      </c>
      <c r="BI14" s="132" t="str">
        <f t="shared" si="15"/>
        <v>M</v>
      </c>
      <c r="BJ14" s="132" t="str">
        <f t="shared" si="15"/>
        <v>M</v>
      </c>
      <c r="BK14" s="132" t="str">
        <f t="shared" si="15"/>
        <v>M</v>
      </c>
      <c r="BL14" s="130"/>
      <c r="BM14" s="132">
        <f t="shared" si="16"/>
        <v>0</v>
      </c>
      <c r="BN14" s="132">
        <f t="shared" si="17"/>
        <v>0</v>
      </c>
      <c r="BO14" s="132">
        <f t="shared" si="17"/>
        <v>0</v>
      </c>
      <c r="BP14" s="132">
        <f t="shared" si="17"/>
        <v>0</v>
      </c>
      <c r="BQ14" s="132">
        <f t="shared" si="17"/>
        <v>0</v>
      </c>
      <c r="BR14" s="132">
        <f t="shared" si="17"/>
        <v>0</v>
      </c>
      <c r="BS14" s="132">
        <f t="shared" si="17"/>
        <v>0</v>
      </c>
      <c r="BV14" s="55" t="str">
        <f t="shared" si="7"/>
        <v>M</v>
      </c>
      <c r="BW14" s="55" t="str">
        <f t="shared" si="8"/>
        <v>M</v>
      </c>
      <c r="BX14" s="55" t="str">
        <f t="shared" si="9"/>
        <v>M</v>
      </c>
      <c r="BY14" s="55" t="str">
        <f t="shared" si="10"/>
        <v>M</v>
      </c>
      <c r="BZ14" s="55" t="str">
        <f t="shared" si="11"/>
        <v>M</v>
      </c>
      <c r="CA14" s="55">
        <f t="shared" si="12"/>
        <v>0</v>
      </c>
      <c r="CB14" s="41"/>
      <c r="CC14" s="41"/>
      <c r="CD14" s="125"/>
    </row>
    <row r="15" spans="1:82" ht="17.25" customHeight="1">
      <c r="A15" s="137">
        <v>-22</v>
      </c>
      <c r="B15" s="94">
        <f t="shared" si="0"/>
        <v>-22</v>
      </c>
      <c r="C15" s="95">
        <f t="shared" si="0"/>
        <v>-22</v>
      </c>
      <c r="D15" s="138"/>
      <c r="E15" s="112"/>
      <c r="F15" s="113"/>
      <c r="G15" s="114"/>
      <c r="H15" s="112"/>
      <c r="I15" s="113"/>
      <c r="J15" s="114"/>
      <c r="K15" s="112"/>
      <c r="L15" s="113"/>
      <c r="M15" s="114"/>
      <c r="N15" s="112"/>
      <c r="O15" s="113"/>
      <c r="P15" s="114"/>
      <c r="Q15" s="112"/>
      <c r="R15" s="113"/>
      <c r="S15" s="233"/>
      <c r="T15" s="231" t="str">
        <f t="shared" si="13"/>
        <v>M</v>
      </c>
      <c r="U15" s="254" t="str">
        <f>IF(T15=Calculator!T15,"VALID","ERROR")</f>
        <v>VALID</v>
      </c>
      <c r="V15" s="148"/>
      <c r="W15" s="174">
        <f t="shared" si="1"/>
        <v>0</v>
      </c>
      <c r="X15" s="129"/>
      <c r="Y15"/>
      <c r="Z15"/>
      <c r="AA15" s="129"/>
      <c r="AB15" s="129"/>
      <c r="AC15" s="148"/>
      <c r="AD15" s="148"/>
      <c r="AE15" s="148"/>
      <c r="AF15" s="148"/>
      <c r="AG15" s="148"/>
      <c r="AH15" s="148"/>
      <c r="AI15" s="148"/>
      <c r="AJ15" s="148"/>
      <c r="AK15" s="148"/>
      <c r="AL15" s="148"/>
      <c r="AM15" s="148"/>
      <c r="AN15" s="128"/>
      <c r="AY15" s="127" t="b">
        <f t="shared" si="2"/>
        <v>0</v>
      </c>
      <c r="AZ15" s="127" t="b">
        <f t="shared" si="3"/>
        <v>0</v>
      </c>
      <c r="BA15" s="127" t="str">
        <f t="shared" si="4"/>
        <v>no</v>
      </c>
      <c r="BB15" s="127" t="str">
        <f t="shared" si="5"/>
        <v>no</v>
      </c>
      <c r="BC15" s="133"/>
      <c r="BD15" s="127" t="e">
        <f t="shared" si="6"/>
        <v>#NUM!</v>
      </c>
      <c r="BE15" s="132" t="str">
        <f t="shared" si="14"/>
        <v>M</v>
      </c>
      <c r="BF15" s="132" t="str">
        <f t="shared" si="15"/>
        <v>M</v>
      </c>
      <c r="BG15" s="132" t="str">
        <f t="shared" si="15"/>
        <v>M</v>
      </c>
      <c r="BH15" s="132" t="str">
        <f t="shared" si="15"/>
        <v>M</v>
      </c>
      <c r="BI15" s="132" t="str">
        <f t="shared" si="15"/>
        <v>M</v>
      </c>
      <c r="BJ15" s="132" t="str">
        <f t="shared" si="15"/>
        <v>M</v>
      </c>
      <c r="BK15" s="132" t="str">
        <f t="shared" si="15"/>
        <v>M</v>
      </c>
      <c r="BL15" s="130"/>
      <c r="BM15" s="132">
        <f t="shared" si="16"/>
        <v>0</v>
      </c>
      <c r="BN15" s="132">
        <f t="shared" si="17"/>
        <v>0</v>
      </c>
      <c r="BO15" s="132">
        <f t="shared" si="17"/>
        <v>0</v>
      </c>
      <c r="BP15" s="132">
        <f t="shared" si="17"/>
        <v>0</v>
      </c>
      <c r="BQ15" s="132">
        <f t="shared" si="17"/>
        <v>0</v>
      </c>
      <c r="BR15" s="132">
        <f t="shared" si="17"/>
        <v>0</v>
      </c>
      <c r="BS15" s="132">
        <f t="shared" si="17"/>
        <v>0</v>
      </c>
      <c r="BV15" s="55" t="str">
        <f t="shared" si="7"/>
        <v>M</v>
      </c>
      <c r="BW15" s="55" t="str">
        <f t="shared" si="8"/>
        <v>M</v>
      </c>
      <c r="BX15" s="55" t="str">
        <f t="shared" si="9"/>
        <v>M</v>
      </c>
      <c r="BY15" s="55" t="str">
        <f t="shared" si="10"/>
        <v>M</v>
      </c>
      <c r="BZ15" s="55" t="str">
        <f t="shared" si="11"/>
        <v>M</v>
      </c>
      <c r="CA15" s="55">
        <f t="shared" si="12"/>
        <v>0</v>
      </c>
      <c r="CB15" s="41"/>
      <c r="CC15" s="41"/>
      <c r="CD15" s="125" t="str">
        <f>IF(CD16=1,"is","are")</f>
        <v>are</v>
      </c>
    </row>
    <row r="16" spans="1:82" ht="17.25" customHeight="1">
      <c r="A16" s="93">
        <v>-21</v>
      </c>
      <c r="B16" s="94">
        <f t="shared" si="0"/>
        <v>-21</v>
      </c>
      <c r="C16" s="95">
        <f t="shared" si="0"/>
        <v>-21</v>
      </c>
      <c r="D16" s="108"/>
      <c r="E16" s="112"/>
      <c r="F16" s="113"/>
      <c r="G16" s="114"/>
      <c r="H16" s="112"/>
      <c r="I16" s="113"/>
      <c r="J16" s="114"/>
      <c r="K16" s="112"/>
      <c r="L16" s="113"/>
      <c r="M16" s="114"/>
      <c r="N16" s="112"/>
      <c r="O16" s="113"/>
      <c r="P16" s="114"/>
      <c r="Q16" s="112"/>
      <c r="R16" s="113"/>
      <c r="S16" s="233"/>
      <c r="T16" s="231" t="str">
        <f t="shared" si="13"/>
        <v>M</v>
      </c>
      <c r="U16" s="254" t="str">
        <f>IF(T16=Calculator!T16,"VALID","ERROR")</f>
        <v>VALID</v>
      </c>
      <c r="V16" s="148"/>
      <c r="W16" s="174">
        <f t="shared" si="1"/>
        <v>0</v>
      </c>
      <c r="X16" s="129"/>
      <c r="Y16"/>
      <c r="Z16" s="128" t="s">
        <v>315</v>
      </c>
      <c r="AA16" s="129"/>
      <c r="AB16" s="129"/>
      <c r="AC16" s="27"/>
      <c r="AD16" s="77"/>
      <c r="AE16"/>
      <c r="AF16" s="182"/>
      <c r="AG16" s="27"/>
      <c r="AH16" s="27"/>
      <c r="AI16" s="182"/>
      <c r="AJ16" s="182"/>
      <c r="AK16" s="27"/>
      <c r="AL16" s="37"/>
      <c r="AM16" s="26"/>
      <c r="AN16" s="128"/>
      <c r="AY16" s="127" t="b">
        <f t="shared" si="2"/>
        <v>0</v>
      </c>
      <c r="AZ16" s="127" t="b">
        <f t="shared" si="3"/>
        <v>0</v>
      </c>
      <c r="BA16" s="127" t="str">
        <f t="shared" si="4"/>
        <v>no</v>
      </c>
      <c r="BB16" s="127" t="str">
        <f t="shared" si="5"/>
        <v>no</v>
      </c>
      <c r="BC16" s="133"/>
      <c r="BD16" s="127" t="e">
        <f t="shared" si="6"/>
        <v>#NUM!</v>
      </c>
      <c r="BE16" s="132" t="str">
        <f t="shared" si="14"/>
        <v>M</v>
      </c>
      <c r="BF16" s="132" t="str">
        <f t="shared" si="15"/>
        <v>M</v>
      </c>
      <c r="BG16" s="132" t="str">
        <f t="shared" si="15"/>
        <v>M</v>
      </c>
      <c r="BH16" s="132" t="str">
        <f t="shared" si="15"/>
        <v>M</v>
      </c>
      <c r="BI16" s="132" t="str">
        <f t="shared" si="15"/>
        <v>M</v>
      </c>
      <c r="BJ16" s="132" t="str">
        <f t="shared" si="15"/>
        <v>M</v>
      </c>
      <c r="BK16" s="132" t="str">
        <f t="shared" si="15"/>
        <v>M</v>
      </c>
      <c r="BL16" s="130"/>
      <c r="BM16" s="132">
        <f t="shared" si="16"/>
        <v>0</v>
      </c>
      <c r="BN16" s="132">
        <f t="shared" si="17"/>
        <v>0</v>
      </c>
      <c r="BO16" s="132">
        <f t="shared" si="17"/>
        <v>0</v>
      </c>
      <c r="BP16" s="132">
        <f t="shared" si="17"/>
        <v>0</v>
      </c>
      <c r="BQ16" s="132">
        <f t="shared" si="17"/>
        <v>0</v>
      </c>
      <c r="BR16" s="132">
        <f t="shared" si="17"/>
        <v>0</v>
      </c>
      <c r="BS16" s="132">
        <f t="shared" si="17"/>
        <v>0</v>
      </c>
      <c r="BV16" s="55" t="str">
        <f t="shared" si="7"/>
        <v>M</v>
      </c>
      <c r="BW16" s="55" t="str">
        <f t="shared" si="8"/>
        <v>M</v>
      </c>
      <c r="BX16" s="55" t="str">
        <f t="shared" si="9"/>
        <v>M</v>
      </c>
      <c r="BY16" s="55" t="str">
        <f t="shared" si="10"/>
        <v>M</v>
      </c>
      <c r="BZ16" s="55" t="str">
        <f t="shared" si="11"/>
        <v>M</v>
      </c>
      <c r="CA16" s="55">
        <f t="shared" si="12"/>
        <v>0</v>
      </c>
      <c r="CB16" s="41"/>
      <c r="CC16" s="41"/>
      <c r="CD16" s="202">
        <f>CB10-CB9</f>
        <v>28</v>
      </c>
    </row>
    <row r="17" spans="1:82" ht="17.25" customHeight="1">
      <c r="A17" s="137">
        <v>-20</v>
      </c>
      <c r="B17" s="94">
        <f t="shared" si="0"/>
        <v>-20</v>
      </c>
      <c r="C17" s="95">
        <f t="shared" si="0"/>
        <v>-20</v>
      </c>
      <c r="D17" s="138"/>
      <c r="E17" s="112"/>
      <c r="F17" s="113"/>
      <c r="G17" s="114"/>
      <c r="H17" s="112"/>
      <c r="I17" s="113"/>
      <c r="J17" s="114"/>
      <c r="K17" s="112"/>
      <c r="L17" s="113"/>
      <c r="M17" s="114"/>
      <c r="N17" s="112"/>
      <c r="O17" s="113"/>
      <c r="P17" s="114"/>
      <c r="Q17" s="112"/>
      <c r="R17" s="113"/>
      <c r="S17" s="233"/>
      <c r="T17" s="231" t="str">
        <f t="shared" si="13"/>
        <v>M</v>
      </c>
      <c r="U17" s="254" t="str">
        <f>IF(T17=Calculator!T17,"VALID","ERROR")</f>
        <v>VALID</v>
      </c>
      <c r="V17" s="148"/>
      <c r="W17" s="174">
        <f t="shared" si="1"/>
        <v>0</v>
      </c>
      <c r="X17" s="129"/>
      <c r="Y17"/>
      <c r="Z17" s="128" t="s">
        <v>316</v>
      </c>
      <c r="AA17" s="129"/>
      <c r="AB17" s="129"/>
      <c r="AC17" s="26"/>
      <c r="AD17"/>
      <c r="AE17"/>
      <c r="AF17" s="26"/>
      <c r="AG17" s="26"/>
      <c r="AH17" s="26"/>
      <c r="AI17" s="26"/>
      <c r="AJ17" s="26"/>
      <c r="AK17" s="26"/>
      <c r="AL17" s="26"/>
      <c r="AM17" s="26"/>
      <c r="AN17" s="128"/>
      <c r="AY17" s="127" t="b">
        <f t="shared" si="2"/>
        <v>0</v>
      </c>
      <c r="AZ17" s="127" t="b">
        <f t="shared" si="3"/>
        <v>0</v>
      </c>
      <c r="BA17" s="127" t="str">
        <f t="shared" si="4"/>
        <v>no</v>
      </c>
      <c r="BB17" s="127" t="str">
        <f t="shared" si="5"/>
        <v>no</v>
      </c>
      <c r="BC17" s="133"/>
      <c r="BD17" s="127" t="e">
        <f t="shared" si="6"/>
        <v>#NUM!</v>
      </c>
      <c r="BE17" s="132" t="str">
        <f t="shared" si="14"/>
        <v>M</v>
      </c>
      <c r="BF17" s="132" t="str">
        <f t="shared" si="15"/>
        <v>M</v>
      </c>
      <c r="BG17" s="132" t="str">
        <f t="shared" si="15"/>
        <v>M</v>
      </c>
      <c r="BH17" s="132" t="str">
        <f t="shared" si="15"/>
        <v>M</v>
      </c>
      <c r="BI17" s="132" t="str">
        <f t="shared" si="15"/>
        <v>M</v>
      </c>
      <c r="BJ17" s="132" t="str">
        <f t="shared" si="15"/>
        <v>M</v>
      </c>
      <c r="BK17" s="132" t="str">
        <f t="shared" si="15"/>
        <v>M</v>
      </c>
      <c r="BL17" s="130"/>
      <c r="BM17" s="132">
        <f t="shared" si="16"/>
        <v>0</v>
      </c>
      <c r="BN17" s="132">
        <f t="shared" si="17"/>
        <v>0</v>
      </c>
      <c r="BO17" s="132">
        <f t="shared" si="17"/>
        <v>0</v>
      </c>
      <c r="BP17" s="132">
        <f t="shared" si="17"/>
        <v>0</v>
      </c>
      <c r="BQ17" s="132">
        <f t="shared" si="17"/>
        <v>0</v>
      </c>
      <c r="BR17" s="132">
        <f t="shared" si="17"/>
        <v>0</v>
      </c>
      <c r="BS17" s="132">
        <f t="shared" si="17"/>
        <v>0</v>
      </c>
      <c r="BV17" s="55" t="str">
        <f t="shared" si="7"/>
        <v>M</v>
      </c>
      <c r="BW17" s="55" t="str">
        <f t="shared" si="8"/>
        <v>M</v>
      </c>
      <c r="BX17" s="55" t="str">
        <f t="shared" si="9"/>
        <v>M</v>
      </c>
      <c r="BY17" s="55" t="str">
        <f t="shared" si="10"/>
        <v>M</v>
      </c>
      <c r="BZ17" s="55" t="str">
        <f t="shared" si="11"/>
        <v>M</v>
      </c>
      <c r="CA17" s="55">
        <f t="shared" si="12"/>
        <v>0</v>
      </c>
      <c r="CB17" s="41"/>
      <c r="CC17" s="41"/>
      <c r="CD17" s="125" t="str">
        <f>IF(CD16=1,"day","days")</f>
        <v>days</v>
      </c>
    </row>
    <row r="18" spans="1:82" ht="17.25" customHeight="1">
      <c r="A18" s="93">
        <v>-19</v>
      </c>
      <c r="B18" s="94">
        <f t="shared" si="0"/>
        <v>-19</v>
      </c>
      <c r="C18" s="95">
        <f t="shared" si="0"/>
        <v>-19</v>
      </c>
      <c r="D18" s="108"/>
      <c r="E18" s="112"/>
      <c r="F18" s="113"/>
      <c r="G18" s="114"/>
      <c r="H18" s="112"/>
      <c r="I18" s="113"/>
      <c r="J18" s="114"/>
      <c r="K18" s="112"/>
      <c r="L18" s="113"/>
      <c r="M18" s="114"/>
      <c r="N18" s="112"/>
      <c r="O18" s="113"/>
      <c r="P18" s="114"/>
      <c r="Q18" s="112"/>
      <c r="R18" s="113"/>
      <c r="S18" s="233"/>
      <c r="T18" s="231" t="str">
        <f t="shared" si="13"/>
        <v>M</v>
      </c>
      <c r="U18" s="254" t="str">
        <f>IF(T18=Calculator!T18,"VALID","ERROR")</f>
        <v>VALID</v>
      </c>
      <c r="V18" s="148"/>
      <c r="W18" s="174">
        <f t="shared" si="1"/>
        <v>0</v>
      </c>
      <c r="X18" s="129"/>
      <c r="Y18"/>
      <c r="Z18"/>
      <c r="AA18" s="129"/>
      <c r="AB18" s="129"/>
      <c r="AC18" s="26"/>
      <c r="AD18"/>
      <c r="AE18"/>
      <c r="AF18" s="26"/>
      <c r="AG18" s="26"/>
      <c r="AH18" s="26"/>
      <c r="AI18" s="26"/>
      <c r="AJ18" s="26"/>
      <c r="AK18" s="26"/>
      <c r="AL18" s="26"/>
      <c r="AM18" s="26"/>
      <c r="AN18" s="128"/>
      <c r="AY18" s="127" t="b">
        <f t="shared" si="2"/>
        <v>0</v>
      </c>
      <c r="AZ18" s="127" t="b">
        <f t="shared" si="3"/>
        <v>0</v>
      </c>
      <c r="BA18" s="127" t="str">
        <f t="shared" si="4"/>
        <v>no</v>
      </c>
      <c r="BB18" s="127" t="str">
        <f t="shared" si="5"/>
        <v>no</v>
      </c>
      <c r="BC18" s="133"/>
      <c r="BD18" s="127" t="e">
        <f t="shared" si="6"/>
        <v>#NUM!</v>
      </c>
      <c r="BE18" s="132" t="str">
        <f t="shared" si="14"/>
        <v>M</v>
      </c>
      <c r="BF18" s="132" t="str">
        <f t="shared" si="15"/>
        <v>M</v>
      </c>
      <c r="BG18" s="132" t="str">
        <f t="shared" si="15"/>
        <v>M</v>
      </c>
      <c r="BH18" s="132" t="str">
        <f t="shared" si="15"/>
        <v>M</v>
      </c>
      <c r="BI18" s="132" t="str">
        <f t="shared" si="15"/>
        <v>M</v>
      </c>
      <c r="BJ18" s="132" t="str">
        <f t="shared" si="15"/>
        <v>M</v>
      </c>
      <c r="BK18" s="132" t="str">
        <f t="shared" si="15"/>
        <v>M</v>
      </c>
      <c r="BL18" s="130"/>
      <c r="BM18" s="132">
        <f t="shared" si="16"/>
        <v>0</v>
      </c>
      <c r="BN18" s="132">
        <f t="shared" si="17"/>
        <v>0</v>
      </c>
      <c r="BO18" s="132">
        <f t="shared" si="17"/>
        <v>0</v>
      </c>
      <c r="BP18" s="132">
        <f t="shared" si="17"/>
        <v>0</v>
      </c>
      <c r="BQ18" s="132">
        <f t="shared" si="17"/>
        <v>0</v>
      </c>
      <c r="BR18" s="132">
        <f t="shared" si="17"/>
        <v>0</v>
      </c>
      <c r="BS18" s="132">
        <f t="shared" si="17"/>
        <v>0</v>
      </c>
      <c r="BV18" s="55" t="str">
        <f t="shared" si="7"/>
        <v>M</v>
      </c>
      <c r="BW18" s="55" t="str">
        <f t="shared" si="8"/>
        <v>M</v>
      </c>
      <c r="BX18" s="55" t="str">
        <f t="shared" si="9"/>
        <v>M</v>
      </c>
      <c r="BY18" s="55" t="str">
        <f t="shared" si="10"/>
        <v>M</v>
      </c>
      <c r="BZ18" s="55" t="str">
        <f t="shared" si="11"/>
        <v>M</v>
      </c>
      <c r="CA18" s="55">
        <f t="shared" si="12"/>
        <v>0</v>
      </c>
      <c r="CB18" s="41"/>
      <c r="CC18" s="41"/>
      <c r="CD18" s="125" t="s">
        <v>67</v>
      </c>
    </row>
    <row r="19" spans="1:82" ht="17.25" customHeight="1">
      <c r="A19" s="137">
        <v>-18</v>
      </c>
      <c r="B19" s="94">
        <f t="shared" si="0"/>
        <v>-18</v>
      </c>
      <c r="C19" s="95">
        <f t="shared" si="0"/>
        <v>-18</v>
      </c>
      <c r="D19" s="138"/>
      <c r="E19" s="112"/>
      <c r="F19" s="113"/>
      <c r="G19" s="114"/>
      <c r="H19" s="112"/>
      <c r="I19" s="113"/>
      <c r="J19" s="114"/>
      <c r="K19" s="112"/>
      <c r="L19" s="113"/>
      <c r="M19" s="114"/>
      <c r="N19" s="112"/>
      <c r="O19" s="113"/>
      <c r="P19" s="114"/>
      <c r="Q19" s="112"/>
      <c r="R19" s="113"/>
      <c r="S19" s="233"/>
      <c r="T19" s="231" t="str">
        <f t="shared" si="13"/>
        <v>M</v>
      </c>
      <c r="U19" s="254" t="str">
        <f>IF(T19=Calculator!T19,"VALID","ERROR")</f>
        <v>VALID</v>
      </c>
      <c r="V19" s="148"/>
      <c r="W19" s="174">
        <f t="shared" si="1"/>
        <v>0</v>
      </c>
      <c r="X19" s="129"/>
      <c r="Y19"/>
      <c r="Z19" s="50" t="str">
        <f>IF(Y12 &gt;0,Z16,IF(Y12=0,Z17))</f>
        <v xml:space="preserve">If all of the subject's drinking data has been entered, this CRF should be printed and filed in the subject's chart.  This excel sheet should be saved for direct import </v>
      </c>
      <c r="AA19" s="129"/>
      <c r="AB19" s="129"/>
      <c r="AC19" s="27"/>
      <c r="AD19"/>
      <c r="AE19"/>
      <c r="AF19" s="182"/>
      <c r="AG19" s="182"/>
      <c r="AH19" s="181"/>
      <c r="AI19" s="27"/>
      <c r="AJ19" s="27"/>
      <c r="AK19" s="27"/>
      <c r="AL19" s="26"/>
      <c r="AM19" s="26"/>
      <c r="AN19" s="128"/>
      <c r="AY19" s="127" t="b">
        <f t="shared" si="2"/>
        <v>0</v>
      </c>
      <c r="AZ19" s="127" t="b">
        <f t="shared" si="3"/>
        <v>0</v>
      </c>
      <c r="BA19" s="127" t="str">
        <f t="shared" si="4"/>
        <v>no</v>
      </c>
      <c r="BB19" s="127" t="str">
        <f t="shared" si="5"/>
        <v>no</v>
      </c>
      <c r="BC19" s="133"/>
      <c r="BD19" s="127" t="e">
        <f t="shared" si="6"/>
        <v>#NUM!</v>
      </c>
      <c r="BE19" s="132" t="str">
        <f t="shared" si="14"/>
        <v>M</v>
      </c>
      <c r="BF19" s="132" t="str">
        <f t="shared" si="15"/>
        <v>M</v>
      </c>
      <c r="BG19" s="132" t="str">
        <f t="shared" si="15"/>
        <v>M</v>
      </c>
      <c r="BH19" s="132" t="str">
        <f t="shared" si="15"/>
        <v>M</v>
      </c>
      <c r="BI19" s="132" t="str">
        <f t="shared" si="15"/>
        <v>M</v>
      </c>
      <c r="BJ19" s="132" t="str">
        <f t="shared" si="15"/>
        <v>M</v>
      </c>
      <c r="BK19" s="132" t="str">
        <f t="shared" si="15"/>
        <v>M</v>
      </c>
      <c r="BL19" s="130"/>
      <c r="BM19" s="132">
        <f t="shared" si="16"/>
        <v>0</v>
      </c>
      <c r="BN19" s="132">
        <f t="shared" si="17"/>
        <v>0</v>
      </c>
      <c r="BO19" s="132">
        <f t="shared" si="17"/>
        <v>0</v>
      </c>
      <c r="BP19" s="132">
        <f t="shared" si="17"/>
        <v>0</v>
      </c>
      <c r="BQ19" s="132">
        <f t="shared" si="17"/>
        <v>0</v>
      </c>
      <c r="BR19" s="132">
        <f t="shared" si="17"/>
        <v>0</v>
      </c>
      <c r="BS19" s="132">
        <f t="shared" si="17"/>
        <v>0</v>
      </c>
      <c r="BV19" s="55" t="str">
        <f t="shared" si="7"/>
        <v>M</v>
      </c>
      <c r="BW19" s="55" t="str">
        <f t="shared" si="8"/>
        <v>M</v>
      </c>
      <c r="BX19" s="55" t="str">
        <f t="shared" si="9"/>
        <v>M</v>
      </c>
      <c r="BY19" s="55" t="str">
        <f t="shared" si="10"/>
        <v>M</v>
      </c>
      <c r="BZ19" s="55" t="str">
        <f t="shared" si="11"/>
        <v>M</v>
      </c>
      <c r="CA19" s="55">
        <f t="shared" si="12"/>
        <v>0</v>
      </c>
      <c r="CB19" s="41"/>
      <c r="CC19" s="41"/>
      <c r="CD19" s="125" t="s">
        <v>68</v>
      </c>
    </row>
    <row r="20" spans="1:82" ht="17.25" customHeight="1">
      <c r="A20" s="93">
        <v>-17</v>
      </c>
      <c r="B20" s="94">
        <f t="shared" si="0"/>
        <v>-17</v>
      </c>
      <c r="C20" s="95">
        <f t="shared" si="0"/>
        <v>-17</v>
      </c>
      <c r="D20" s="108"/>
      <c r="E20" s="112"/>
      <c r="F20" s="113"/>
      <c r="G20" s="114"/>
      <c r="H20" s="112"/>
      <c r="I20" s="113"/>
      <c r="J20" s="114"/>
      <c r="K20" s="112"/>
      <c r="L20" s="113"/>
      <c r="M20" s="114"/>
      <c r="N20" s="112"/>
      <c r="O20" s="113"/>
      <c r="P20" s="114"/>
      <c r="Q20" s="112"/>
      <c r="R20" s="113"/>
      <c r="S20" s="233"/>
      <c r="T20" s="231" t="str">
        <f t="shared" si="13"/>
        <v>M</v>
      </c>
      <c r="U20" s="254" t="str">
        <f>IF(T20=Calculator!T20,"VALID","ERROR")</f>
        <v>VALID</v>
      </c>
      <c r="V20" s="148"/>
      <c r="W20" s="174">
        <f t="shared" si="1"/>
        <v>0</v>
      </c>
      <c r="X20" s="129"/>
      <c r="Y20" s="128"/>
      <c r="Z20" s="129"/>
      <c r="AA20" s="129"/>
      <c r="AB20" s="129"/>
      <c r="AC20" s="148"/>
      <c r="AD20" s="148"/>
      <c r="AE20" s="148"/>
      <c r="AF20" s="148"/>
      <c r="AG20" s="128"/>
      <c r="AH20" s="148"/>
      <c r="AI20" s="148"/>
      <c r="AJ20" s="148"/>
      <c r="AK20" s="148"/>
      <c r="AL20" s="148"/>
      <c r="AM20" s="148"/>
      <c r="AN20" s="128"/>
      <c r="AY20" s="127" t="b">
        <f t="shared" si="2"/>
        <v>0</v>
      </c>
      <c r="AZ20" s="127" t="b">
        <f t="shared" si="3"/>
        <v>0</v>
      </c>
      <c r="BA20" s="127" t="str">
        <f t="shared" si="4"/>
        <v>no</v>
      </c>
      <c r="BB20" s="127" t="str">
        <f t="shared" si="5"/>
        <v>no</v>
      </c>
      <c r="BC20" s="133"/>
      <c r="BD20" s="127" t="e">
        <f t="shared" si="6"/>
        <v>#NUM!</v>
      </c>
      <c r="BE20" s="132" t="str">
        <f t="shared" si="14"/>
        <v>M</v>
      </c>
      <c r="BF20" s="132" t="str">
        <f t="shared" si="15"/>
        <v>M</v>
      </c>
      <c r="BG20" s="132" t="str">
        <f t="shared" si="15"/>
        <v>M</v>
      </c>
      <c r="BH20" s="132" t="str">
        <f t="shared" si="15"/>
        <v>M</v>
      </c>
      <c r="BI20" s="132" t="str">
        <f t="shared" si="15"/>
        <v>M</v>
      </c>
      <c r="BJ20" s="132" t="str">
        <f t="shared" si="15"/>
        <v>M</v>
      </c>
      <c r="BK20" s="132" t="str">
        <f t="shared" si="15"/>
        <v>M</v>
      </c>
      <c r="BL20" s="130"/>
      <c r="BM20" s="132">
        <f t="shared" si="16"/>
        <v>0</v>
      </c>
      <c r="BN20" s="132">
        <f t="shared" si="17"/>
        <v>0</v>
      </c>
      <c r="BO20" s="132">
        <f t="shared" si="17"/>
        <v>0</v>
      </c>
      <c r="BP20" s="132">
        <f t="shared" si="17"/>
        <v>0</v>
      </c>
      <c r="BQ20" s="132">
        <f t="shared" si="17"/>
        <v>0</v>
      </c>
      <c r="BR20" s="132">
        <f t="shared" si="17"/>
        <v>0</v>
      </c>
      <c r="BS20" s="132">
        <f t="shared" si="17"/>
        <v>0</v>
      </c>
      <c r="BV20" s="55" t="str">
        <f t="shared" si="7"/>
        <v>M</v>
      </c>
      <c r="BW20" s="55" t="str">
        <f t="shared" si="8"/>
        <v>M</v>
      </c>
      <c r="BX20" s="55" t="str">
        <f t="shared" si="9"/>
        <v>M</v>
      </c>
      <c r="BY20" s="55" t="str">
        <f t="shared" si="10"/>
        <v>M</v>
      </c>
      <c r="BZ20" s="55" t="str">
        <f t="shared" si="11"/>
        <v>M</v>
      </c>
      <c r="CA20" s="55">
        <f t="shared" si="12"/>
        <v>0</v>
      </c>
      <c r="CB20" s="41"/>
      <c r="CC20" s="41"/>
      <c r="CD20" s="125"/>
    </row>
    <row r="21" spans="1:82" ht="17.25" customHeight="1">
      <c r="A21" s="137">
        <v>-16</v>
      </c>
      <c r="B21" s="94">
        <f t="shared" si="0"/>
        <v>-16</v>
      </c>
      <c r="C21" s="95">
        <f t="shared" si="0"/>
        <v>-16</v>
      </c>
      <c r="D21" s="138"/>
      <c r="E21" s="112"/>
      <c r="F21" s="113"/>
      <c r="G21" s="114"/>
      <c r="H21" s="112"/>
      <c r="I21" s="113"/>
      <c r="J21" s="114"/>
      <c r="K21" s="112"/>
      <c r="L21" s="113"/>
      <c r="M21" s="114"/>
      <c r="N21" s="112"/>
      <c r="O21" s="113"/>
      <c r="P21" s="114"/>
      <c r="Q21" s="112"/>
      <c r="R21" s="113"/>
      <c r="S21" s="233"/>
      <c r="T21" s="231" t="str">
        <f t="shared" si="13"/>
        <v>M</v>
      </c>
      <c r="U21" s="254" t="str">
        <f>IF(T21=Calculator!T21,"VALID","ERROR")</f>
        <v>VALID</v>
      </c>
      <c r="V21" s="148"/>
      <c r="W21" s="174">
        <f t="shared" si="1"/>
        <v>0</v>
      </c>
      <c r="X21" s="129"/>
      <c r="Y21" s="128"/>
      <c r="Z21" s="129"/>
      <c r="AA21" s="129"/>
      <c r="AB21" s="129"/>
      <c r="AC21" s="148"/>
      <c r="AD21" s="148"/>
      <c r="AE21" s="148"/>
      <c r="AF21" s="148"/>
      <c r="AG21" s="148"/>
      <c r="AH21" s="148"/>
      <c r="AI21" s="148"/>
      <c r="AJ21" s="148"/>
      <c r="AK21" s="148"/>
      <c r="AL21" s="148"/>
      <c r="AM21" s="148"/>
      <c r="AN21" s="128"/>
      <c r="AY21" s="127" t="b">
        <f t="shared" si="2"/>
        <v>0</v>
      </c>
      <c r="AZ21" s="127" t="b">
        <f t="shared" si="3"/>
        <v>0</v>
      </c>
      <c r="BA21" s="127" t="str">
        <f t="shared" si="4"/>
        <v>no</v>
      </c>
      <c r="BB21" s="127" t="str">
        <f t="shared" si="5"/>
        <v>no</v>
      </c>
      <c r="BC21" s="133"/>
      <c r="BD21" s="127" t="e">
        <f t="shared" si="6"/>
        <v>#NUM!</v>
      </c>
      <c r="BE21" s="132" t="str">
        <f t="shared" si="14"/>
        <v>M</v>
      </c>
      <c r="BF21" s="132" t="str">
        <f t="shared" si="15"/>
        <v>M</v>
      </c>
      <c r="BG21" s="132" t="str">
        <f t="shared" si="15"/>
        <v>M</v>
      </c>
      <c r="BH21" s="132" t="str">
        <f t="shared" si="15"/>
        <v>M</v>
      </c>
      <c r="BI21" s="132" t="str">
        <f t="shared" si="15"/>
        <v>M</v>
      </c>
      <c r="BJ21" s="132" t="str">
        <f t="shared" si="15"/>
        <v>M</v>
      </c>
      <c r="BK21" s="132" t="str">
        <f t="shared" si="15"/>
        <v>M</v>
      </c>
      <c r="BL21" s="130"/>
      <c r="BM21" s="132">
        <f t="shared" si="16"/>
        <v>0</v>
      </c>
      <c r="BN21" s="132">
        <f t="shared" si="17"/>
        <v>0</v>
      </c>
      <c r="BO21" s="132">
        <f t="shared" si="17"/>
        <v>0</v>
      </c>
      <c r="BP21" s="132">
        <f t="shared" si="17"/>
        <v>0</v>
      </c>
      <c r="BQ21" s="132">
        <f t="shared" si="17"/>
        <v>0</v>
      </c>
      <c r="BR21" s="132">
        <f t="shared" si="17"/>
        <v>0</v>
      </c>
      <c r="BS21" s="132">
        <f t="shared" si="17"/>
        <v>0</v>
      </c>
      <c r="BV21" s="55" t="str">
        <f t="shared" si="7"/>
        <v>M</v>
      </c>
      <c r="BW21" s="55" t="str">
        <f t="shared" si="8"/>
        <v>M</v>
      </c>
      <c r="BX21" s="55" t="str">
        <f t="shared" si="9"/>
        <v>M</v>
      </c>
      <c r="BY21" s="55" t="str">
        <f t="shared" si="10"/>
        <v>M</v>
      </c>
      <c r="BZ21" s="55" t="str">
        <f t="shared" si="11"/>
        <v>M</v>
      </c>
      <c r="CA21" s="55">
        <f t="shared" si="12"/>
        <v>0</v>
      </c>
      <c r="CB21" s="41"/>
      <c r="CC21" s="41"/>
      <c r="CD21" s="125"/>
    </row>
    <row r="22" spans="1:82" ht="17.25" customHeight="1">
      <c r="A22" s="93">
        <v>-15</v>
      </c>
      <c r="B22" s="94">
        <f t="shared" si="0"/>
        <v>-15</v>
      </c>
      <c r="C22" s="95">
        <f t="shared" si="0"/>
        <v>-15</v>
      </c>
      <c r="D22" s="108"/>
      <c r="E22" s="112"/>
      <c r="F22" s="113"/>
      <c r="G22" s="114"/>
      <c r="H22" s="112"/>
      <c r="I22" s="113"/>
      <c r="J22" s="114"/>
      <c r="K22" s="112"/>
      <c r="L22" s="113"/>
      <c r="M22" s="114"/>
      <c r="N22" s="112"/>
      <c r="O22" s="113"/>
      <c r="P22" s="114"/>
      <c r="Q22" s="112"/>
      <c r="R22" s="113"/>
      <c r="S22" s="233"/>
      <c r="T22" s="231" t="str">
        <f t="shared" si="13"/>
        <v>M</v>
      </c>
      <c r="U22" s="254" t="str">
        <f>IF(T22=Calculator!T22,"VALID","ERROR")</f>
        <v>VALID</v>
      </c>
      <c r="V22" s="148"/>
      <c r="W22" s="174">
        <f t="shared" si="1"/>
        <v>0</v>
      </c>
      <c r="X22" s="182"/>
      <c r="Y22" s="183"/>
      <c r="Z22" s="183"/>
      <c r="AA22" s="184"/>
      <c r="AB22" s="183"/>
      <c r="AC22" s="26"/>
      <c r="AD22" s="26"/>
      <c r="AE22" s="26"/>
      <c r="AF22" s="183"/>
      <c r="AG22" s="183"/>
      <c r="AH22" s="183"/>
      <c r="AI22" s="184"/>
      <c r="AJ22" s="183"/>
      <c r="AK22" s="26"/>
      <c r="AL22" s="26"/>
      <c r="AM22" s="26"/>
      <c r="AN22" s="26"/>
      <c r="AY22" s="127" t="b">
        <f t="shared" si="2"/>
        <v>0</v>
      </c>
      <c r="AZ22" s="127" t="b">
        <f t="shared" si="3"/>
        <v>0</v>
      </c>
      <c r="BA22" s="127" t="str">
        <f t="shared" si="4"/>
        <v>no</v>
      </c>
      <c r="BB22" s="127" t="str">
        <f t="shared" si="5"/>
        <v>no</v>
      </c>
      <c r="BC22" s="133"/>
      <c r="BD22" s="127" t="e">
        <f t="shared" si="6"/>
        <v>#NUM!</v>
      </c>
      <c r="BE22" s="132" t="str">
        <f t="shared" si="14"/>
        <v>M</v>
      </c>
      <c r="BF22" s="132" t="str">
        <f t="shared" si="15"/>
        <v>M</v>
      </c>
      <c r="BG22" s="132" t="str">
        <f t="shared" si="15"/>
        <v>M</v>
      </c>
      <c r="BH22" s="132" t="str">
        <f t="shared" si="15"/>
        <v>M</v>
      </c>
      <c r="BI22" s="132" t="str">
        <f t="shared" si="15"/>
        <v>M</v>
      </c>
      <c r="BJ22" s="132" t="str">
        <f t="shared" si="15"/>
        <v>M</v>
      </c>
      <c r="BK22" s="132" t="str">
        <f t="shared" si="15"/>
        <v>M</v>
      </c>
      <c r="BL22" s="130"/>
      <c r="BM22" s="132">
        <f t="shared" si="16"/>
        <v>0</v>
      </c>
      <c r="BN22" s="132">
        <f t="shared" si="17"/>
        <v>0</v>
      </c>
      <c r="BO22" s="132">
        <f t="shared" si="17"/>
        <v>0</v>
      </c>
      <c r="BP22" s="132">
        <f t="shared" si="17"/>
        <v>0</v>
      </c>
      <c r="BQ22" s="132">
        <f t="shared" si="17"/>
        <v>0</v>
      </c>
      <c r="BR22" s="132">
        <f t="shared" si="17"/>
        <v>0</v>
      </c>
      <c r="BS22" s="132">
        <f t="shared" si="17"/>
        <v>0</v>
      </c>
      <c r="BV22" s="55" t="str">
        <f t="shared" si="7"/>
        <v>M</v>
      </c>
      <c r="BW22" s="55" t="str">
        <f t="shared" si="8"/>
        <v>M</v>
      </c>
      <c r="BX22" s="55" t="str">
        <f t="shared" si="9"/>
        <v>M</v>
      </c>
      <c r="BY22" s="55" t="str">
        <f t="shared" si="10"/>
        <v>M</v>
      </c>
      <c r="BZ22" s="55" t="str">
        <f t="shared" si="11"/>
        <v>M</v>
      </c>
      <c r="CA22" s="55">
        <f t="shared" si="12"/>
        <v>0</v>
      </c>
      <c r="CB22" s="41"/>
      <c r="CC22" s="41"/>
      <c r="CD22" s="125"/>
    </row>
    <row r="23" spans="1:82" ht="17.25" customHeight="1">
      <c r="A23" s="137">
        <v>-14</v>
      </c>
      <c r="B23" s="94">
        <f t="shared" si="0"/>
        <v>-14</v>
      </c>
      <c r="C23" s="95">
        <f t="shared" si="0"/>
        <v>-14</v>
      </c>
      <c r="D23" s="138"/>
      <c r="E23" s="112"/>
      <c r="F23" s="113"/>
      <c r="G23" s="114"/>
      <c r="H23" s="112"/>
      <c r="I23" s="113"/>
      <c r="J23" s="114"/>
      <c r="K23" s="112"/>
      <c r="L23" s="113"/>
      <c r="M23" s="114"/>
      <c r="N23" s="112"/>
      <c r="O23" s="113"/>
      <c r="P23" s="114"/>
      <c r="Q23" s="112"/>
      <c r="R23" s="113"/>
      <c r="S23" s="233"/>
      <c r="T23" s="231" t="str">
        <f t="shared" si="13"/>
        <v>M</v>
      </c>
      <c r="U23" s="254" t="str">
        <f>IF(T23=Calculator!T23,"VALID","ERROR")</f>
        <v>VALID</v>
      </c>
      <c r="V23" s="148"/>
      <c r="W23" s="174">
        <f t="shared" si="1"/>
        <v>0</v>
      </c>
      <c r="X23" s="27"/>
      <c r="Y23" s="26"/>
      <c r="Z23" s="26"/>
      <c r="AA23" s="26"/>
      <c r="AB23" s="26"/>
      <c r="AC23" s="26"/>
      <c r="AD23" s="26"/>
      <c r="AE23" s="26"/>
      <c r="AF23" s="26"/>
      <c r="AG23" s="26"/>
      <c r="AH23" s="26"/>
      <c r="AI23" s="26"/>
      <c r="AJ23" s="26"/>
      <c r="AK23" s="26"/>
      <c r="AL23" s="26"/>
      <c r="AM23" s="26"/>
      <c r="AN23" s="26"/>
      <c r="AY23" s="127" t="b">
        <f t="shared" si="2"/>
        <v>0</v>
      </c>
      <c r="AZ23" s="127" t="b">
        <f t="shared" si="3"/>
        <v>0</v>
      </c>
      <c r="BA23" s="127" t="str">
        <f t="shared" si="4"/>
        <v>no</v>
      </c>
      <c r="BB23" s="127" t="str">
        <f t="shared" si="5"/>
        <v>no</v>
      </c>
      <c r="BC23" s="133"/>
      <c r="BD23" s="127" t="e">
        <f t="shared" si="6"/>
        <v>#NUM!</v>
      </c>
      <c r="BE23" s="132" t="str">
        <f t="shared" si="14"/>
        <v>M</v>
      </c>
      <c r="BF23" s="132" t="str">
        <f t="shared" si="15"/>
        <v>M</v>
      </c>
      <c r="BG23" s="132" t="str">
        <f t="shared" si="15"/>
        <v>M</v>
      </c>
      <c r="BH23" s="132" t="str">
        <f t="shared" si="15"/>
        <v>M</v>
      </c>
      <c r="BI23" s="132" t="str">
        <f t="shared" si="15"/>
        <v>M</v>
      </c>
      <c r="BJ23" s="132" t="str">
        <f t="shared" si="15"/>
        <v>M</v>
      </c>
      <c r="BK23" s="132" t="str">
        <f t="shared" si="15"/>
        <v>M</v>
      </c>
      <c r="BL23" s="130"/>
      <c r="BM23" s="132">
        <f t="shared" si="16"/>
        <v>0</v>
      </c>
      <c r="BN23" s="132">
        <f t="shared" si="17"/>
        <v>0</v>
      </c>
      <c r="BO23" s="132">
        <f t="shared" si="17"/>
        <v>0</v>
      </c>
      <c r="BP23" s="132">
        <f t="shared" si="17"/>
        <v>0</v>
      </c>
      <c r="BQ23" s="132">
        <f t="shared" si="17"/>
        <v>0</v>
      </c>
      <c r="BR23" s="132">
        <f t="shared" si="17"/>
        <v>0</v>
      </c>
      <c r="BS23" s="132">
        <f t="shared" si="17"/>
        <v>0</v>
      </c>
      <c r="BV23" s="55" t="str">
        <f t="shared" si="7"/>
        <v>M</v>
      </c>
      <c r="BW23" s="55" t="str">
        <f t="shared" si="8"/>
        <v>M</v>
      </c>
      <c r="BX23" s="55" t="str">
        <f t="shared" si="9"/>
        <v>M</v>
      </c>
      <c r="BY23" s="55" t="str">
        <f t="shared" si="10"/>
        <v>M</v>
      </c>
      <c r="BZ23" s="55" t="str">
        <f t="shared" si="11"/>
        <v>M</v>
      </c>
      <c r="CA23" s="55">
        <f t="shared" si="12"/>
        <v>0</v>
      </c>
      <c r="CB23" s="41"/>
      <c r="CC23" s="41"/>
      <c r="CD23" s="125"/>
    </row>
    <row r="24" spans="1:82" ht="17.25" customHeight="1">
      <c r="A24" s="93">
        <v>-13</v>
      </c>
      <c r="B24" s="94">
        <f t="shared" si="0"/>
        <v>-13</v>
      </c>
      <c r="C24" s="95">
        <f t="shared" si="0"/>
        <v>-13</v>
      </c>
      <c r="D24" s="108"/>
      <c r="E24" s="112"/>
      <c r="F24" s="113"/>
      <c r="G24" s="114"/>
      <c r="H24" s="112"/>
      <c r="I24" s="113"/>
      <c r="J24" s="114"/>
      <c r="K24" s="112"/>
      <c r="L24" s="113"/>
      <c r="M24" s="114"/>
      <c r="N24" s="112"/>
      <c r="O24" s="113"/>
      <c r="P24" s="114"/>
      <c r="Q24" s="112"/>
      <c r="R24" s="113"/>
      <c r="S24" s="233"/>
      <c r="T24" s="231" t="str">
        <f t="shared" si="13"/>
        <v>M</v>
      </c>
      <c r="U24" s="254" t="str">
        <f>IF(T24=Calculator!T24,"VALID","ERROR")</f>
        <v>VALID</v>
      </c>
      <c r="V24" s="148"/>
      <c r="W24" s="174">
        <f t="shared" si="1"/>
        <v>0</v>
      </c>
      <c r="X24" s="27"/>
      <c r="Y24" s="26"/>
      <c r="Z24" s="26"/>
      <c r="AA24" s="26"/>
      <c r="AB24" s="26"/>
      <c r="AC24" s="26"/>
      <c r="AD24" s="26"/>
      <c r="AE24" s="26"/>
      <c r="AF24" s="26"/>
      <c r="AG24" s="26"/>
      <c r="AH24" s="26"/>
      <c r="AI24" s="26"/>
      <c r="AJ24" s="26"/>
      <c r="AK24" s="26"/>
      <c r="AL24" s="26"/>
      <c r="AM24" s="26"/>
      <c r="AN24" s="26"/>
      <c r="AY24" s="127" t="b">
        <f t="shared" si="2"/>
        <v>0</v>
      </c>
      <c r="AZ24" s="127" t="b">
        <f t="shared" si="3"/>
        <v>0</v>
      </c>
      <c r="BA24" s="127" t="str">
        <f t="shared" si="4"/>
        <v>no</v>
      </c>
      <c r="BB24" s="127" t="str">
        <f t="shared" si="5"/>
        <v>no</v>
      </c>
      <c r="BC24" s="133"/>
      <c r="BD24" s="127" t="e">
        <f t="shared" si="6"/>
        <v>#NUM!</v>
      </c>
      <c r="BE24" s="132" t="str">
        <f t="shared" si="14"/>
        <v>M</v>
      </c>
      <c r="BF24" s="132" t="str">
        <f t="shared" si="15"/>
        <v>M</v>
      </c>
      <c r="BG24" s="132" t="str">
        <f t="shared" si="15"/>
        <v>M</v>
      </c>
      <c r="BH24" s="132" t="str">
        <f t="shared" si="15"/>
        <v>M</v>
      </c>
      <c r="BI24" s="132" t="str">
        <f t="shared" si="15"/>
        <v>M</v>
      </c>
      <c r="BJ24" s="132" t="str">
        <f t="shared" si="15"/>
        <v>M</v>
      </c>
      <c r="BK24" s="132" t="str">
        <f t="shared" si="15"/>
        <v>M</v>
      </c>
      <c r="BL24" s="130"/>
      <c r="BM24" s="132">
        <f t="shared" si="16"/>
        <v>0</v>
      </c>
      <c r="BN24" s="132">
        <f t="shared" si="17"/>
        <v>0</v>
      </c>
      <c r="BO24" s="132">
        <f t="shared" si="17"/>
        <v>0</v>
      </c>
      <c r="BP24" s="132">
        <f t="shared" si="17"/>
        <v>0</v>
      </c>
      <c r="BQ24" s="132">
        <f t="shared" si="17"/>
        <v>0</v>
      </c>
      <c r="BR24" s="132">
        <f t="shared" si="17"/>
        <v>0</v>
      </c>
      <c r="BS24" s="132">
        <f t="shared" si="17"/>
        <v>0</v>
      </c>
      <c r="BV24" s="55" t="str">
        <f t="shared" si="7"/>
        <v>M</v>
      </c>
      <c r="BW24" s="55" t="str">
        <f t="shared" si="8"/>
        <v>M</v>
      </c>
      <c r="BX24" s="55" t="str">
        <f t="shared" si="9"/>
        <v>M</v>
      </c>
      <c r="BY24" s="55" t="str">
        <f t="shared" si="10"/>
        <v>M</v>
      </c>
      <c r="BZ24" s="55" t="str">
        <f t="shared" si="11"/>
        <v>M</v>
      </c>
      <c r="CA24" s="55">
        <f t="shared" si="12"/>
        <v>0</v>
      </c>
      <c r="CB24" s="41"/>
      <c r="CC24" s="41"/>
      <c r="CD24" s="125"/>
    </row>
    <row r="25" spans="1:82" ht="17.25" customHeight="1">
      <c r="A25" s="137">
        <v>-12</v>
      </c>
      <c r="B25" s="94">
        <f t="shared" si="0"/>
        <v>-12</v>
      </c>
      <c r="C25" s="95">
        <f t="shared" si="0"/>
        <v>-12</v>
      </c>
      <c r="D25" s="138"/>
      <c r="E25" s="112"/>
      <c r="F25" s="113"/>
      <c r="G25" s="114"/>
      <c r="H25" s="112"/>
      <c r="I25" s="113"/>
      <c r="J25" s="114"/>
      <c r="K25" s="112"/>
      <c r="L25" s="113"/>
      <c r="M25" s="114"/>
      <c r="N25" s="112"/>
      <c r="O25" s="113"/>
      <c r="P25" s="114"/>
      <c r="Q25" s="112"/>
      <c r="R25" s="113"/>
      <c r="S25" s="233"/>
      <c r="T25" s="231" t="str">
        <f t="shared" si="13"/>
        <v>M</v>
      </c>
      <c r="U25" s="254" t="str">
        <f>IF(T25=Calculator!T25,"VALID","ERROR")</f>
        <v>VALID</v>
      </c>
      <c r="V25" s="148"/>
      <c r="W25" s="174">
        <f t="shared" si="1"/>
        <v>0</v>
      </c>
      <c r="X25" s="128"/>
      <c r="Y25" s="128"/>
      <c r="Z25" s="128"/>
      <c r="AA25" s="128"/>
      <c r="AB25" s="128"/>
      <c r="AC25" s="128"/>
      <c r="AD25" s="128"/>
      <c r="AE25" s="128"/>
      <c r="AF25" s="175"/>
      <c r="AG25" s="175"/>
      <c r="AH25" s="175"/>
      <c r="AI25" s="175"/>
      <c r="AJ25" s="175"/>
      <c r="AK25" s="175"/>
      <c r="AL25" s="148"/>
      <c r="AM25" s="148"/>
      <c r="AN25" s="128"/>
      <c r="AY25" s="127" t="b">
        <f t="shared" si="2"/>
        <v>0</v>
      </c>
      <c r="AZ25" s="127" t="b">
        <f t="shared" si="3"/>
        <v>0</v>
      </c>
      <c r="BA25" s="127" t="str">
        <f t="shared" si="4"/>
        <v>no</v>
      </c>
      <c r="BB25" s="127" t="str">
        <f t="shared" si="5"/>
        <v>no</v>
      </c>
      <c r="BC25" s="133"/>
      <c r="BD25" s="127" t="e">
        <f t="shared" si="6"/>
        <v>#NUM!</v>
      </c>
      <c r="BE25" s="132" t="str">
        <f t="shared" si="14"/>
        <v>M</v>
      </c>
      <c r="BF25" s="132" t="str">
        <f t="shared" si="15"/>
        <v>M</v>
      </c>
      <c r="BG25" s="132" t="str">
        <f t="shared" si="15"/>
        <v>M</v>
      </c>
      <c r="BH25" s="132" t="str">
        <f t="shared" si="15"/>
        <v>M</v>
      </c>
      <c r="BI25" s="132" t="str">
        <f t="shared" si="15"/>
        <v>M</v>
      </c>
      <c r="BJ25" s="132" t="str">
        <f t="shared" si="15"/>
        <v>M</v>
      </c>
      <c r="BK25" s="132" t="str">
        <f t="shared" si="15"/>
        <v>M</v>
      </c>
      <c r="BL25" s="130"/>
      <c r="BM25" s="132">
        <f t="shared" si="16"/>
        <v>0</v>
      </c>
      <c r="BN25" s="132">
        <f t="shared" si="17"/>
        <v>0</v>
      </c>
      <c r="BO25" s="132">
        <f t="shared" si="17"/>
        <v>0</v>
      </c>
      <c r="BP25" s="132">
        <f t="shared" si="17"/>
        <v>0</v>
      </c>
      <c r="BQ25" s="132">
        <f t="shared" si="17"/>
        <v>0</v>
      </c>
      <c r="BR25" s="132">
        <f t="shared" si="17"/>
        <v>0</v>
      </c>
      <c r="BS25" s="132">
        <f t="shared" si="17"/>
        <v>0</v>
      </c>
      <c r="BV25" s="55" t="str">
        <f t="shared" si="7"/>
        <v>M</v>
      </c>
      <c r="BW25" s="55" t="str">
        <f t="shared" si="8"/>
        <v>M</v>
      </c>
      <c r="BX25" s="55" t="str">
        <f t="shared" si="9"/>
        <v>M</v>
      </c>
      <c r="BY25" s="55" t="str">
        <f t="shared" si="10"/>
        <v>M</v>
      </c>
      <c r="BZ25" s="55" t="str">
        <f t="shared" si="11"/>
        <v>M</v>
      </c>
      <c r="CA25" s="55">
        <f t="shared" si="12"/>
        <v>0</v>
      </c>
      <c r="CB25" s="41"/>
      <c r="CC25" s="41"/>
      <c r="CD25" s="125"/>
    </row>
    <row r="26" spans="1:82" ht="17.25" customHeight="1">
      <c r="A26" s="93">
        <v>-11</v>
      </c>
      <c r="B26" s="94">
        <f t="shared" si="0"/>
        <v>-11</v>
      </c>
      <c r="C26" s="95">
        <f t="shared" si="0"/>
        <v>-11</v>
      </c>
      <c r="D26" s="108"/>
      <c r="E26" s="112"/>
      <c r="F26" s="113"/>
      <c r="G26" s="114"/>
      <c r="H26" s="112"/>
      <c r="I26" s="113"/>
      <c r="J26" s="114"/>
      <c r="K26" s="112"/>
      <c r="L26" s="113"/>
      <c r="M26" s="114"/>
      <c r="N26" s="112"/>
      <c r="O26" s="113"/>
      <c r="P26" s="114"/>
      <c r="Q26" s="112"/>
      <c r="R26" s="113"/>
      <c r="S26" s="233"/>
      <c r="T26" s="231" t="str">
        <f t="shared" si="13"/>
        <v>M</v>
      </c>
      <c r="U26" s="254" t="str">
        <f>IF(T26=Calculator!T26,"VALID","ERROR")</f>
        <v>VALID</v>
      </c>
      <c r="V26" s="148"/>
      <c r="W26" s="174">
        <f t="shared" si="1"/>
        <v>0</v>
      </c>
      <c r="X26" s="182"/>
      <c r="Y26" s="128"/>
      <c r="Z26" s="128"/>
      <c r="AA26" s="128"/>
      <c r="AB26" s="128"/>
      <c r="AC26" s="128"/>
      <c r="AD26" s="128"/>
      <c r="AE26" s="128"/>
      <c r="AF26" s="183"/>
      <c r="AG26" s="183"/>
      <c r="AH26" s="183"/>
      <c r="AI26" s="184"/>
      <c r="AJ26" s="183"/>
      <c r="AK26" s="26"/>
      <c r="AL26" s="26"/>
      <c r="AM26" s="26"/>
      <c r="AN26" s="26"/>
      <c r="AY26" s="127" t="b">
        <f t="shared" si="2"/>
        <v>0</v>
      </c>
      <c r="AZ26" s="127" t="b">
        <f t="shared" si="3"/>
        <v>0</v>
      </c>
      <c r="BA26" s="127" t="str">
        <f t="shared" si="4"/>
        <v>no</v>
      </c>
      <c r="BB26" s="127" t="str">
        <f t="shared" si="5"/>
        <v>no</v>
      </c>
      <c r="BC26" s="133"/>
      <c r="BD26" s="127" t="e">
        <f t="shared" si="6"/>
        <v>#NUM!</v>
      </c>
      <c r="BE26" s="132" t="str">
        <f t="shared" si="14"/>
        <v>M</v>
      </c>
      <c r="BF26" s="132" t="str">
        <f t="shared" ref="BF26:BF37" si="18">BF25</f>
        <v>M</v>
      </c>
      <c r="BG26" s="132" t="str">
        <f t="shared" ref="BG26:BG37" si="19">BG25</f>
        <v>M</v>
      </c>
      <c r="BH26" s="132" t="str">
        <f t="shared" ref="BH26:BH37" si="20">BH25</f>
        <v>M</v>
      </c>
      <c r="BI26" s="132" t="str">
        <f t="shared" ref="BI26:BI37" si="21">BI25</f>
        <v>M</v>
      </c>
      <c r="BJ26" s="132" t="str">
        <f t="shared" ref="BJ26:BJ37" si="22">BJ25</f>
        <v>M</v>
      </c>
      <c r="BK26" s="132" t="str">
        <f t="shared" ref="BK26:BK37" si="23">BK25</f>
        <v>M</v>
      </c>
      <c r="BL26" s="130"/>
      <c r="BM26" s="132">
        <f t="shared" si="16"/>
        <v>0</v>
      </c>
      <c r="BN26" s="132">
        <f t="shared" ref="BN26:BN37" si="24">BN25</f>
        <v>0</v>
      </c>
      <c r="BO26" s="132">
        <f t="shared" ref="BO26:BO37" si="25">BO25</f>
        <v>0</v>
      </c>
      <c r="BP26" s="132">
        <f t="shared" ref="BP26:BP37" si="26">BP25</f>
        <v>0</v>
      </c>
      <c r="BQ26" s="132">
        <f t="shared" ref="BQ26:BQ37" si="27">BQ25</f>
        <v>0</v>
      </c>
      <c r="BR26" s="132">
        <f t="shared" ref="BR26:BR37" si="28">BR25</f>
        <v>0</v>
      </c>
      <c r="BS26" s="132">
        <f t="shared" ref="BS26:BS37" si="29">BS25</f>
        <v>0</v>
      </c>
      <c r="BV26" s="55" t="str">
        <f t="shared" si="7"/>
        <v>M</v>
      </c>
      <c r="BW26" s="55" t="str">
        <f t="shared" si="8"/>
        <v>M</v>
      </c>
      <c r="BX26" s="55" t="str">
        <f t="shared" si="9"/>
        <v>M</v>
      </c>
      <c r="BY26" s="55" t="str">
        <f t="shared" si="10"/>
        <v>M</v>
      </c>
      <c r="BZ26" s="55" t="str">
        <f t="shared" si="11"/>
        <v>M</v>
      </c>
      <c r="CA26" s="55">
        <f t="shared" si="12"/>
        <v>0</v>
      </c>
      <c r="CB26" s="41"/>
      <c r="CC26" s="41"/>
      <c r="CD26" s="125"/>
    </row>
    <row r="27" spans="1:82" ht="17.25" customHeight="1">
      <c r="A27" s="137">
        <v>-10</v>
      </c>
      <c r="B27" s="94">
        <f t="shared" si="0"/>
        <v>-10</v>
      </c>
      <c r="C27" s="95">
        <f t="shared" si="0"/>
        <v>-10</v>
      </c>
      <c r="D27" s="138"/>
      <c r="E27" s="112"/>
      <c r="F27" s="113"/>
      <c r="G27" s="114"/>
      <c r="H27" s="112"/>
      <c r="I27" s="113"/>
      <c r="J27" s="114"/>
      <c r="K27" s="112"/>
      <c r="L27" s="113"/>
      <c r="M27" s="114"/>
      <c r="N27" s="112"/>
      <c r="O27" s="113"/>
      <c r="P27" s="114"/>
      <c r="Q27" s="112"/>
      <c r="R27" s="113"/>
      <c r="S27" s="233"/>
      <c r="T27" s="231" t="str">
        <f t="shared" si="13"/>
        <v>M</v>
      </c>
      <c r="U27" s="254" t="str">
        <f>IF(T27=Calculator!T27,"VALID","ERROR")</f>
        <v>VALID</v>
      </c>
      <c r="V27" s="148"/>
      <c r="W27" s="174">
        <f t="shared" si="1"/>
        <v>0</v>
      </c>
      <c r="X27" s="27"/>
      <c r="Y27" s="128"/>
      <c r="Z27" s="128"/>
      <c r="AA27" s="128"/>
      <c r="AB27" s="128"/>
      <c r="AC27" s="128"/>
      <c r="AD27" s="128"/>
      <c r="AE27" s="128"/>
      <c r="AF27" s="26"/>
      <c r="AG27" s="26"/>
      <c r="AH27" s="26"/>
      <c r="AI27" s="26"/>
      <c r="AJ27" s="26"/>
      <c r="AK27" s="26"/>
      <c r="AL27" s="26"/>
      <c r="AM27" s="26"/>
      <c r="AN27" s="26"/>
      <c r="AY27" s="127" t="b">
        <f t="shared" si="2"/>
        <v>0</v>
      </c>
      <c r="AZ27" s="127" t="b">
        <f t="shared" si="3"/>
        <v>0</v>
      </c>
      <c r="BA27" s="127" t="str">
        <f t="shared" si="4"/>
        <v>no</v>
      </c>
      <c r="BB27" s="127" t="str">
        <f t="shared" si="5"/>
        <v>no</v>
      </c>
      <c r="BC27" s="133"/>
      <c r="BD27" s="127" t="e">
        <f t="shared" si="6"/>
        <v>#NUM!</v>
      </c>
      <c r="BE27" s="132" t="str">
        <f t="shared" si="14"/>
        <v>M</v>
      </c>
      <c r="BF27" s="132" t="str">
        <f t="shared" si="18"/>
        <v>M</v>
      </c>
      <c r="BG27" s="132" t="str">
        <f t="shared" si="19"/>
        <v>M</v>
      </c>
      <c r="BH27" s="132" t="str">
        <f t="shared" si="20"/>
        <v>M</v>
      </c>
      <c r="BI27" s="132" t="str">
        <f t="shared" si="21"/>
        <v>M</v>
      </c>
      <c r="BJ27" s="132" t="str">
        <f t="shared" si="22"/>
        <v>M</v>
      </c>
      <c r="BK27" s="132" t="str">
        <f t="shared" si="23"/>
        <v>M</v>
      </c>
      <c r="BL27" s="130"/>
      <c r="BM27" s="132">
        <f t="shared" si="16"/>
        <v>0</v>
      </c>
      <c r="BN27" s="132">
        <f t="shared" si="24"/>
        <v>0</v>
      </c>
      <c r="BO27" s="132">
        <f t="shared" si="25"/>
        <v>0</v>
      </c>
      <c r="BP27" s="132">
        <f t="shared" si="26"/>
        <v>0</v>
      </c>
      <c r="BQ27" s="132">
        <f t="shared" si="27"/>
        <v>0</v>
      </c>
      <c r="BR27" s="132">
        <f t="shared" si="28"/>
        <v>0</v>
      </c>
      <c r="BS27" s="132">
        <f t="shared" si="29"/>
        <v>0</v>
      </c>
      <c r="BV27" s="55" t="str">
        <f t="shared" si="7"/>
        <v>M</v>
      </c>
      <c r="BW27" s="55" t="str">
        <f t="shared" si="8"/>
        <v>M</v>
      </c>
      <c r="BX27" s="55" t="str">
        <f t="shared" si="9"/>
        <v>M</v>
      </c>
      <c r="BY27" s="55" t="str">
        <f t="shared" si="10"/>
        <v>M</v>
      </c>
      <c r="BZ27" s="55" t="str">
        <f t="shared" si="11"/>
        <v>M</v>
      </c>
      <c r="CA27" s="55">
        <f t="shared" si="12"/>
        <v>0</v>
      </c>
      <c r="CB27" s="41"/>
      <c r="CC27" s="41"/>
      <c r="CD27" s="125"/>
    </row>
    <row r="28" spans="1:82" ht="17.25" customHeight="1">
      <c r="A28" s="93">
        <v>-9</v>
      </c>
      <c r="B28" s="94">
        <f t="shared" si="0"/>
        <v>-9</v>
      </c>
      <c r="C28" s="95">
        <f t="shared" si="0"/>
        <v>-9</v>
      </c>
      <c r="D28" s="108"/>
      <c r="E28" s="112"/>
      <c r="F28" s="113"/>
      <c r="G28" s="114"/>
      <c r="H28" s="112"/>
      <c r="I28" s="113"/>
      <c r="J28" s="114"/>
      <c r="K28" s="112"/>
      <c r="L28" s="113"/>
      <c r="M28" s="114"/>
      <c r="N28" s="112"/>
      <c r="O28" s="113"/>
      <c r="P28" s="114"/>
      <c r="Q28" s="112"/>
      <c r="R28" s="113"/>
      <c r="S28" s="233"/>
      <c r="T28" s="231" t="str">
        <f t="shared" si="13"/>
        <v>M</v>
      </c>
      <c r="U28" s="254" t="str">
        <f>IF(T28=Calculator!T28,"VALID","ERROR")</f>
        <v>VALID</v>
      </c>
      <c r="V28" s="148"/>
      <c r="W28" s="174">
        <f t="shared" si="1"/>
        <v>0</v>
      </c>
      <c r="X28" s="27"/>
      <c r="Y28" s="128"/>
      <c r="Z28" s="128"/>
      <c r="AA28" s="128"/>
      <c r="AB28" s="128"/>
      <c r="AC28" s="128"/>
      <c r="AD28" s="128"/>
      <c r="AE28" s="128"/>
      <c r="AF28" s="26"/>
      <c r="AG28" s="26"/>
      <c r="AH28" s="26"/>
      <c r="AI28" s="26"/>
      <c r="AJ28" s="26"/>
      <c r="AK28" s="26"/>
      <c r="AL28" s="26"/>
      <c r="AM28" s="26"/>
      <c r="AN28" s="26"/>
      <c r="AY28" s="127" t="b">
        <f t="shared" si="2"/>
        <v>0</v>
      </c>
      <c r="AZ28" s="127" t="b">
        <f t="shared" si="3"/>
        <v>0</v>
      </c>
      <c r="BA28" s="127" t="str">
        <f t="shared" si="4"/>
        <v>no</v>
      </c>
      <c r="BB28" s="127" t="str">
        <f t="shared" si="5"/>
        <v>no</v>
      </c>
      <c r="BC28" s="133"/>
      <c r="BD28" s="127" t="e">
        <f t="shared" si="6"/>
        <v>#NUM!</v>
      </c>
      <c r="BE28" s="132" t="str">
        <f t="shared" si="14"/>
        <v>M</v>
      </c>
      <c r="BF28" s="132" t="str">
        <f t="shared" si="18"/>
        <v>M</v>
      </c>
      <c r="BG28" s="132" t="str">
        <f t="shared" si="19"/>
        <v>M</v>
      </c>
      <c r="BH28" s="132" t="str">
        <f t="shared" si="20"/>
        <v>M</v>
      </c>
      <c r="BI28" s="132" t="str">
        <f t="shared" si="21"/>
        <v>M</v>
      </c>
      <c r="BJ28" s="132" t="str">
        <f t="shared" si="22"/>
        <v>M</v>
      </c>
      <c r="BK28" s="132" t="str">
        <f t="shared" si="23"/>
        <v>M</v>
      </c>
      <c r="BL28" s="130"/>
      <c r="BM28" s="132">
        <f t="shared" si="16"/>
        <v>0</v>
      </c>
      <c r="BN28" s="132">
        <f t="shared" si="24"/>
        <v>0</v>
      </c>
      <c r="BO28" s="132">
        <f t="shared" si="25"/>
        <v>0</v>
      </c>
      <c r="BP28" s="132">
        <f t="shared" si="26"/>
        <v>0</v>
      </c>
      <c r="BQ28" s="132">
        <f t="shared" si="27"/>
        <v>0</v>
      </c>
      <c r="BR28" s="132">
        <f t="shared" si="28"/>
        <v>0</v>
      </c>
      <c r="BS28" s="132">
        <f t="shared" si="29"/>
        <v>0</v>
      </c>
      <c r="BV28" s="55" t="str">
        <f t="shared" si="7"/>
        <v>M</v>
      </c>
      <c r="BW28" s="55" t="str">
        <f t="shared" si="8"/>
        <v>M</v>
      </c>
      <c r="BX28" s="55" t="str">
        <f t="shared" si="9"/>
        <v>M</v>
      </c>
      <c r="BY28" s="55" t="str">
        <f t="shared" si="10"/>
        <v>M</v>
      </c>
      <c r="BZ28" s="55" t="str">
        <f t="shared" si="11"/>
        <v>M</v>
      </c>
      <c r="CA28" s="55">
        <f t="shared" si="12"/>
        <v>0</v>
      </c>
      <c r="CB28" s="41"/>
      <c r="CC28" s="41"/>
      <c r="CD28" s="125"/>
    </row>
    <row r="29" spans="1:82" ht="17.25" customHeight="1">
      <c r="A29" s="137">
        <v>-8</v>
      </c>
      <c r="B29" s="94">
        <f t="shared" si="0"/>
        <v>-8</v>
      </c>
      <c r="C29" s="95">
        <f t="shared" si="0"/>
        <v>-8</v>
      </c>
      <c r="D29" s="138"/>
      <c r="E29" s="112"/>
      <c r="F29" s="113"/>
      <c r="G29" s="114"/>
      <c r="H29" s="112"/>
      <c r="I29" s="113"/>
      <c r="J29" s="114"/>
      <c r="K29" s="112"/>
      <c r="L29" s="113"/>
      <c r="M29" s="114"/>
      <c r="N29" s="112"/>
      <c r="O29" s="113"/>
      <c r="P29" s="114"/>
      <c r="Q29" s="112"/>
      <c r="R29" s="113"/>
      <c r="S29" s="233"/>
      <c r="T29" s="231" t="str">
        <f t="shared" si="13"/>
        <v>M</v>
      </c>
      <c r="U29" s="254" t="str">
        <f>IF(T29=Calculator!T29,"VALID","ERROR")</f>
        <v>VALID</v>
      </c>
      <c r="V29" s="148"/>
      <c r="W29" s="174">
        <f t="shared" si="1"/>
        <v>0</v>
      </c>
      <c r="X29" s="1"/>
      <c r="Y29" s="128"/>
      <c r="Z29" s="128"/>
      <c r="AA29" s="128"/>
      <c r="AB29" s="128"/>
      <c r="AC29" s="128"/>
      <c r="AD29" s="128"/>
      <c r="AE29" s="128"/>
      <c r="AF29" s="1"/>
      <c r="AG29" s="1"/>
      <c r="AH29" s="1"/>
      <c r="AI29" s="1"/>
      <c r="AJ29"/>
      <c r="AK29"/>
      <c r="AL29"/>
      <c r="AM29"/>
      <c r="AY29" s="127" t="b">
        <f t="shared" si="2"/>
        <v>0</v>
      </c>
      <c r="AZ29" s="127" t="b">
        <f t="shared" si="3"/>
        <v>0</v>
      </c>
      <c r="BA29" s="127" t="str">
        <f t="shared" si="4"/>
        <v>no</v>
      </c>
      <c r="BB29" s="127" t="str">
        <f t="shared" si="5"/>
        <v>no</v>
      </c>
      <c r="BC29" s="133"/>
      <c r="BD29" s="127" t="e">
        <f t="shared" si="6"/>
        <v>#NUM!</v>
      </c>
      <c r="BE29" s="132" t="str">
        <f t="shared" si="14"/>
        <v>M</v>
      </c>
      <c r="BF29" s="132" t="str">
        <f t="shared" si="18"/>
        <v>M</v>
      </c>
      <c r="BG29" s="132" t="str">
        <f t="shared" si="19"/>
        <v>M</v>
      </c>
      <c r="BH29" s="132" t="str">
        <f t="shared" si="20"/>
        <v>M</v>
      </c>
      <c r="BI29" s="132" t="str">
        <f t="shared" si="21"/>
        <v>M</v>
      </c>
      <c r="BJ29" s="132" t="str">
        <f t="shared" si="22"/>
        <v>M</v>
      </c>
      <c r="BK29" s="132" t="str">
        <f t="shared" si="23"/>
        <v>M</v>
      </c>
      <c r="BL29" s="130"/>
      <c r="BM29" s="132">
        <f t="shared" si="16"/>
        <v>0</v>
      </c>
      <c r="BN29" s="132">
        <f t="shared" si="24"/>
        <v>0</v>
      </c>
      <c r="BO29" s="132">
        <f t="shared" si="25"/>
        <v>0</v>
      </c>
      <c r="BP29" s="132">
        <f t="shared" si="26"/>
        <v>0</v>
      </c>
      <c r="BQ29" s="132">
        <f t="shared" si="27"/>
        <v>0</v>
      </c>
      <c r="BR29" s="132">
        <f t="shared" si="28"/>
        <v>0</v>
      </c>
      <c r="BS29" s="132">
        <f t="shared" si="29"/>
        <v>0</v>
      </c>
      <c r="BV29" s="55" t="str">
        <f t="shared" si="7"/>
        <v>M</v>
      </c>
      <c r="BW29" s="55" t="str">
        <f t="shared" si="8"/>
        <v>M</v>
      </c>
      <c r="BX29" s="55" t="str">
        <f t="shared" si="9"/>
        <v>M</v>
      </c>
      <c r="BY29" s="55" t="str">
        <f t="shared" si="10"/>
        <v>M</v>
      </c>
      <c r="BZ29" s="55" t="str">
        <f t="shared" si="11"/>
        <v>M</v>
      </c>
      <c r="CA29" s="55">
        <f t="shared" si="12"/>
        <v>0</v>
      </c>
      <c r="CB29" s="41"/>
      <c r="CC29" s="41"/>
      <c r="CD29" s="125"/>
    </row>
    <row r="30" spans="1:82" ht="17.25" customHeight="1">
      <c r="A30" s="93">
        <v>-7</v>
      </c>
      <c r="B30" s="94">
        <f t="shared" si="0"/>
        <v>-7</v>
      </c>
      <c r="C30" s="95">
        <f t="shared" si="0"/>
        <v>-7</v>
      </c>
      <c r="D30" s="108"/>
      <c r="E30" s="112"/>
      <c r="F30" s="113"/>
      <c r="G30" s="114"/>
      <c r="H30" s="112"/>
      <c r="I30" s="113"/>
      <c r="J30" s="114"/>
      <c r="K30" s="112"/>
      <c r="L30" s="113"/>
      <c r="M30" s="114"/>
      <c r="N30" s="112"/>
      <c r="O30" s="113"/>
      <c r="P30" s="114"/>
      <c r="Q30" s="112"/>
      <c r="R30" s="113"/>
      <c r="S30" s="233"/>
      <c r="T30" s="231" t="str">
        <f t="shared" si="13"/>
        <v>M</v>
      </c>
      <c r="U30" s="254" t="str">
        <f>IF(T30=Calculator!T30,"VALID","ERROR")</f>
        <v>VALID</v>
      </c>
      <c r="V30" s="148"/>
      <c r="W30" s="174">
        <f t="shared" si="1"/>
        <v>0</v>
      </c>
      <c r="X30" s="128"/>
      <c r="Y30" s="128"/>
      <c r="Z30" s="561"/>
      <c r="AA30" s="128"/>
      <c r="AB30" s="128"/>
      <c r="AC30" s="128"/>
      <c r="AD30" s="128"/>
      <c r="AE30" s="128"/>
      <c r="AF30"/>
      <c r="AG30"/>
      <c r="AH30"/>
      <c r="AI30"/>
      <c r="AJ30"/>
      <c r="AK30"/>
      <c r="AL30" s="148"/>
      <c r="AM30" s="148"/>
      <c r="AN30" s="128"/>
      <c r="AY30" s="127" t="b">
        <f t="shared" si="2"/>
        <v>0</v>
      </c>
      <c r="AZ30" s="127" t="b">
        <f t="shared" si="3"/>
        <v>0</v>
      </c>
      <c r="BA30" s="127" t="str">
        <f t="shared" si="4"/>
        <v>no</v>
      </c>
      <c r="BB30" s="127" t="str">
        <f t="shared" si="5"/>
        <v>no</v>
      </c>
      <c r="BC30" s="133"/>
      <c r="BD30" s="127" t="e">
        <f t="shared" si="6"/>
        <v>#NUM!</v>
      </c>
      <c r="BE30" s="132" t="str">
        <f t="shared" si="14"/>
        <v>M</v>
      </c>
      <c r="BF30" s="132" t="str">
        <f t="shared" si="18"/>
        <v>M</v>
      </c>
      <c r="BG30" s="132" t="str">
        <f t="shared" si="19"/>
        <v>M</v>
      </c>
      <c r="BH30" s="132" t="str">
        <f t="shared" si="20"/>
        <v>M</v>
      </c>
      <c r="BI30" s="132" t="str">
        <f t="shared" si="21"/>
        <v>M</v>
      </c>
      <c r="BJ30" s="132" t="str">
        <f t="shared" si="22"/>
        <v>M</v>
      </c>
      <c r="BK30" s="132" t="str">
        <f t="shared" si="23"/>
        <v>M</v>
      </c>
      <c r="BL30" s="130"/>
      <c r="BM30" s="132">
        <f t="shared" si="16"/>
        <v>0</v>
      </c>
      <c r="BN30" s="132">
        <f t="shared" si="24"/>
        <v>0</v>
      </c>
      <c r="BO30" s="132">
        <f t="shared" si="25"/>
        <v>0</v>
      </c>
      <c r="BP30" s="132">
        <f t="shared" si="26"/>
        <v>0</v>
      </c>
      <c r="BQ30" s="132">
        <f t="shared" si="27"/>
        <v>0</v>
      </c>
      <c r="BR30" s="132">
        <f t="shared" si="28"/>
        <v>0</v>
      </c>
      <c r="BS30" s="132">
        <f t="shared" si="29"/>
        <v>0</v>
      </c>
      <c r="BV30" s="55" t="str">
        <f t="shared" si="7"/>
        <v>M</v>
      </c>
      <c r="BW30" s="55" t="str">
        <f t="shared" si="8"/>
        <v>M</v>
      </c>
      <c r="BX30" s="55" t="str">
        <f t="shared" si="9"/>
        <v>M</v>
      </c>
      <c r="BY30" s="55" t="str">
        <f t="shared" si="10"/>
        <v>M</v>
      </c>
      <c r="BZ30" s="55" t="str">
        <f t="shared" si="11"/>
        <v>M</v>
      </c>
      <c r="CA30" s="55">
        <f t="shared" si="12"/>
        <v>0</v>
      </c>
      <c r="CB30" s="41"/>
      <c r="CC30" s="41"/>
      <c r="CD30" s="125"/>
    </row>
    <row r="31" spans="1:82" ht="17.25" customHeight="1">
      <c r="A31" s="137">
        <v>-6</v>
      </c>
      <c r="B31" s="94">
        <f t="shared" si="0"/>
        <v>-6</v>
      </c>
      <c r="C31" s="95">
        <f t="shared" si="0"/>
        <v>-6</v>
      </c>
      <c r="D31" s="138"/>
      <c r="E31" s="112"/>
      <c r="F31" s="113"/>
      <c r="G31" s="114"/>
      <c r="H31" s="112"/>
      <c r="I31" s="113"/>
      <c r="J31" s="114"/>
      <c r="K31" s="112"/>
      <c r="L31" s="113"/>
      <c r="M31" s="114"/>
      <c r="N31" s="112"/>
      <c r="O31" s="113"/>
      <c r="P31" s="114"/>
      <c r="Q31" s="112"/>
      <c r="R31" s="113"/>
      <c r="S31" s="233"/>
      <c r="T31" s="231" t="str">
        <f t="shared" si="13"/>
        <v>M</v>
      </c>
      <c r="U31" s="254" t="str">
        <f>IF(T31=Calculator!T31,"VALID","ERROR")</f>
        <v>VALID</v>
      </c>
      <c r="V31" s="148"/>
      <c r="W31" s="174">
        <f t="shared" si="1"/>
        <v>0</v>
      </c>
      <c r="X31" s="128"/>
      <c r="Y31" s="128"/>
      <c r="Z31" s="128"/>
      <c r="AA31" s="128"/>
      <c r="AB31" s="128"/>
      <c r="AC31" s="128"/>
      <c r="AD31" s="128"/>
      <c r="AE31" s="128"/>
      <c r="AF31"/>
      <c r="AG31"/>
      <c r="AH31"/>
      <c r="AI31"/>
      <c r="AJ31"/>
      <c r="AK31"/>
      <c r="AL31" s="148"/>
      <c r="AM31" s="148"/>
      <c r="AN31" s="128"/>
      <c r="AY31" s="127" t="b">
        <f t="shared" si="2"/>
        <v>0</v>
      </c>
      <c r="AZ31" s="127" t="b">
        <f t="shared" si="3"/>
        <v>0</v>
      </c>
      <c r="BA31" s="127" t="str">
        <f t="shared" si="4"/>
        <v>no</v>
      </c>
      <c r="BB31" s="127" t="str">
        <f t="shared" si="5"/>
        <v>no</v>
      </c>
      <c r="BC31" s="133"/>
      <c r="BD31" s="127" t="e">
        <f t="shared" si="6"/>
        <v>#NUM!</v>
      </c>
      <c r="BE31" s="132" t="str">
        <f t="shared" si="14"/>
        <v>M</v>
      </c>
      <c r="BF31" s="132" t="str">
        <f t="shared" si="18"/>
        <v>M</v>
      </c>
      <c r="BG31" s="132" t="str">
        <f t="shared" si="19"/>
        <v>M</v>
      </c>
      <c r="BH31" s="132" t="str">
        <f t="shared" si="20"/>
        <v>M</v>
      </c>
      <c r="BI31" s="132" t="str">
        <f t="shared" si="21"/>
        <v>M</v>
      </c>
      <c r="BJ31" s="132" t="str">
        <f t="shared" si="22"/>
        <v>M</v>
      </c>
      <c r="BK31" s="132" t="str">
        <f t="shared" si="23"/>
        <v>M</v>
      </c>
      <c r="BL31" s="130"/>
      <c r="BM31" s="132">
        <f t="shared" si="16"/>
        <v>0</v>
      </c>
      <c r="BN31" s="132">
        <f t="shared" si="24"/>
        <v>0</v>
      </c>
      <c r="BO31" s="132">
        <f t="shared" si="25"/>
        <v>0</v>
      </c>
      <c r="BP31" s="132">
        <f t="shared" si="26"/>
        <v>0</v>
      </c>
      <c r="BQ31" s="132">
        <f t="shared" si="27"/>
        <v>0</v>
      </c>
      <c r="BR31" s="132">
        <f t="shared" si="28"/>
        <v>0</v>
      </c>
      <c r="BS31" s="132">
        <f t="shared" si="29"/>
        <v>0</v>
      </c>
      <c r="BV31" s="55" t="str">
        <f t="shared" si="7"/>
        <v>M</v>
      </c>
      <c r="BW31" s="55" t="str">
        <f t="shared" si="8"/>
        <v>M</v>
      </c>
      <c r="BX31" s="55" t="str">
        <f t="shared" si="9"/>
        <v>M</v>
      </c>
      <c r="BY31" s="55" t="str">
        <f t="shared" si="10"/>
        <v>M</v>
      </c>
      <c r="BZ31" s="55" t="str">
        <f t="shared" si="11"/>
        <v>M</v>
      </c>
      <c r="CA31" s="55">
        <f t="shared" si="12"/>
        <v>0</v>
      </c>
      <c r="CB31" s="41"/>
      <c r="CC31" s="41"/>
      <c r="CD31" s="125"/>
    </row>
    <row r="32" spans="1:82" ht="17.25" customHeight="1">
      <c r="A32" s="93">
        <v>-5</v>
      </c>
      <c r="B32" s="94">
        <f t="shared" si="0"/>
        <v>-5</v>
      </c>
      <c r="C32" s="95">
        <f t="shared" si="0"/>
        <v>-5</v>
      </c>
      <c r="D32" s="108"/>
      <c r="E32" s="112"/>
      <c r="F32" s="113"/>
      <c r="G32" s="114"/>
      <c r="H32" s="112"/>
      <c r="I32" s="113"/>
      <c r="J32" s="114"/>
      <c r="K32" s="112"/>
      <c r="L32" s="113"/>
      <c r="M32" s="114"/>
      <c r="N32" s="112"/>
      <c r="O32" s="113"/>
      <c r="P32" s="114"/>
      <c r="Q32" s="112"/>
      <c r="R32" s="113"/>
      <c r="S32" s="233"/>
      <c r="T32" s="231" t="str">
        <f t="shared" si="13"/>
        <v>M</v>
      </c>
      <c r="U32" s="254" t="str">
        <f>IF(T32=Calculator!T32,"VALID","ERROR")</f>
        <v>VALID</v>
      </c>
      <c r="V32" s="148"/>
      <c r="W32" s="174">
        <f t="shared" si="1"/>
        <v>0</v>
      </c>
      <c r="X32" s="128"/>
      <c r="Y32" s="128"/>
      <c r="Z32" s="128"/>
      <c r="AA32" s="128"/>
      <c r="AB32" s="128"/>
      <c r="AC32" s="128"/>
      <c r="AD32" s="128"/>
      <c r="AE32" s="128"/>
      <c r="AF32"/>
      <c r="AG32"/>
      <c r="AH32"/>
      <c r="AI32"/>
      <c r="AJ32"/>
      <c r="AK32"/>
      <c r="AL32" s="148"/>
      <c r="AM32" s="148"/>
      <c r="AN32" s="128"/>
      <c r="AY32" s="127" t="b">
        <f t="shared" si="2"/>
        <v>0</v>
      </c>
      <c r="AZ32" s="127" t="b">
        <f t="shared" si="3"/>
        <v>0</v>
      </c>
      <c r="BA32" s="127" t="str">
        <f t="shared" si="4"/>
        <v>no</v>
      </c>
      <c r="BB32" s="127" t="str">
        <f t="shared" si="5"/>
        <v>no</v>
      </c>
      <c r="BC32" s="133"/>
      <c r="BD32" s="127" t="e">
        <f t="shared" si="6"/>
        <v>#NUM!</v>
      </c>
      <c r="BE32" s="132" t="str">
        <f t="shared" si="14"/>
        <v>M</v>
      </c>
      <c r="BF32" s="132" t="str">
        <f t="shared" si="18"/>
        <v>M</v>
      </c>
      <c r="BG32" s="132" t="str">
        <f t="shared" si="19"/>
        <v>M</v>
      </c>
      <c r="BH32" s="132" t="str">
        <f t="shared" si="20"/>
        <v>M</v>
      </c>
      <c r="BI32" s="132" t="str">
        <f t="shared" si="21"/>
        <v>M</v>
      </c>
      <c r="BJ32" s="132" t="str">
        <f t="shared" si="22"/>
        <v>M</v>
      </c>
      <c r="BK32" s="132" t="str">
        <f t="shared" si="23"/>
        <v>M</v>
      </c>
      <c r="BL32" s="130"/>
      <c r="BM32" s="132">
        <f t="shared" si="16"/>
        <v>0</v>
      </c>
      <c r="BN32" s="132">
        <f t="shared" si="24"/>
        <v>0</v>
      </c>
      <c r="BO32" s="132">
        <f t="shared" si="25"/>
        <v>0</v>
      </c>
      <c r="BP32" s="132">
        <f t="shared" si="26"/>
        <v>0</v>
      </c>
      <c r="BQ32" s="132">
        <f t="shared" si="27"/>
        <v>0</v>
      </c>
      <c r="BR32" s="132">
        <f t="shared" si="28"/>
        <v>0</v>
      </c>
      <c r="BS32" s="132">
        <f t="shared" si="29"/>
        <v>0</v>
      </c>
      <c r="BV32" s="55" t="str">
        <f t="shared" si="7"/>
        <v>M</v>
      </c>
      <c r="BW32" s="55" t="str">
        <f t="shared" si="8"/>
        <v>M</v>
      </c>
      <c r="BX32" s="55" t="str">
        <f t="shared" si="9"/>
        <v>M</v>
      </c>
      <c r="BY32" s="55" t="str">
        <f t="shared" si="10"/>
        <v>M</v>
      </c>
      <c r="BZ32" s="55" t="str">
        <f t="shared" si="11"/>
        <v>M</v>
      </c>
      <c r="CA32" s="55">
        <f t="shared" si="12"/>
        <v>0</v>
      </c>
      <c r="CB32" s="41"/>
      <c r="CC32" s="41"/>
      <c r="CD32" s="125"/>
    </row>
    <row r="33" spans="1:82" ht="17.25" customHeight="1">
      <c r="A33" s="137">
        <v>-4</v>
      </c>
      <c r="B33" s="94">
        <f t="shared" si="0"/>
        <v>-4</v>
      </c>
      <c r="C33" s="95">
        <f t="shared" si="0"/>
        <v>-4</v>
      </c>
      <c r="D33" s="138"/>
      <c r="E33" s="112"/>
      <c r="F33" s="113"/>
      <c r="G33" s="114"/>
      <c r="H33" s="112"/>
      <c r="I33" s="113"/>
      <c r="J33" s="114"/>
      <c r="K33" s="112"/>
      <c r="L33" s="113"/>
      <c r="M33" s="114"/>
      <c r="N33" s="112"/>
      <c r="O33" s="113"/>
      <c r="P33" s="114"/>
      <c r="Q33" s="112"/>
      <c r="R33" s="113"/>
      <c r="S33" s="233"/>
      <c r="T33" s="231" t="str">
        <f t="shared" si="13"/>
        <v>M</v>
      </c>
      <c r="U33" s="254" t="str">
        <f>IF(T33=Calculator!T33,"VALID","ERROR")</f>
        <v>VALID</v>
      </c>
      <c r="V33" s="148"/>
      <c r="W33" s="174">
        <f t="shared" si="1"/>
        <v>0</v>
      </c>
      <c r="X33" s="128"/>
      <c r="Y33" s="128"/>
      <c r="Z33" s="128"/>
      <c r="AA33" s="128"/>
      <c r="AB33" s="128"/>
      <c r="AC33" s="128"/>
      <c r="AD33" s="128"/>
      <c r="AE33" s="128"/>
      <c r="AF33" s="148"/>
      <c r="AG33" s="148"/>
      <c r="AH33" s="148"/>
      <c r="AI33" s="148"/>
      <c r="AJ33" s="148"/>
      <c r="AK33" s="148"/>
      <c r="AL33" s="148"/>
      <c r="AM33" s="148"/>
      <c r="AN33" s="128"/>
      <c r="AY33" s="127" t="b">
        <f t="shared" si="2"/>
        <v>0</v>
      </c>
      <c r="AZ33" s="127" t="b">
        <f t="shared" si="3"/>
        <v>0</v>
      </c>
      <c r="BA33" s="127" t="str">
        <f t="shared" si="4"/>
        <v>no</v>
      </c>
      <c r="BB33" s="127" t="str">
        <f t="shared" si="5"/>
        <v>no</v>
      </c>
      <c r="BC33" s="133"/>
      <c r="BD33" s="127" t="e">
        <f t="shared" si="6"/>
        <v>#NUM!</v>
      </c>
      <c r="BE33" s="132" t="str">
        <f t="shared" si="14"/>
        <v>M</v>
      </c>
      <c r="BF33" s="132" t="str">
        <f t="shared" si="18"/>
        <v>M</v>
      </c>
      <c r="BG33" s="132" t="str">
        <f t="shared" si="19"/>
        <v>M</v>
      </c>
      <c r="BH33" s="132" t="str">
        <f t="shared" si="20"/>
        <v>M</v>
      </c>
      <c r="BI33" s="132" t="str">
        <f t="shared" si="21"/>
        <v>M</v>
      </c>
      <c r="BJ33" s="132" t="str">
        <f t="shared" si="22"/>
        <v>M</v>
      </c>
      <c r="BK33" s="132" t="str">
        <f t="shared" si="23"/>
        <v>M</v>
      </c>
      <c r="BL33" s="130"/>
      <c r="BM33" s="132">
        <f t="shared" si="16"/>
        <v>0</v>
      </c>
      <c r="BN33" s="132">
        <f t="shared" si="24"/>
        <v>0</v>
      </c>
      <c r="BO33" s="132">
        <f t="shared" si="25"/>
        <v>0</v>
      </c>
      <c r="BP33" s="132">
        <f t="shared" si="26"/>
        <v>0</v>
      </c>
      <c r="BQ33" s="132">
        <f t="shared" si="27"/>
        <v>0</v>
      </c>
      <c r="BR33" s="132">
        <f t="shared" si="28"/>
        <v>0</v>
      </c>
      <c r="BS33" s="132">
        <f t="shared" si="29"/>
        <v>0</v>
      </c>
      <c r="BV33" s="55" t="str">
        <f t="shared" si="7"/>
        <v>M</v>
      </c>
      <c r="BW33" s="55" t="str">
        <f t="shared" si="8"/>
        <v>M</v>
      </c>
      <c r="BX33" s="55" t="str">
        <f t="shared" si="9"/>
        <v>M</v>
      </c>
      <c r="BY33" s="55" t="str">
        <f t="shared" si="10"/>
        <v>M</v>
      </c>
      <c r="BZ33" s="55" t="str">
        <f t="shared" si="11"/>
        <v>M</v>
      </c>
      <c r="CA33" s="55">
        <f t="shared" si="12"/>
        <v>0</v>
      </c>
      <c r="CB33" s="41"/>
      <c r="CC33" s="41"/>
      <c r="CD33" s="125"/>
    </row>
    <row r="34" spans="1:82" ht="17.25" customHeight="1">
      <c r="A34" s="93">
        <v>-3</v>
      </c>
      <c r="B34" s="94">
        <f t="shared" si="0"/>
        <v>-3</v>
      </c>
      <c r="C34" s="95">
        <f t="shared" si="0"/>
        <v>-3</v>
      </c>
      <c r="D34" s="108"/>
      <c r="E34" s="112"/>
      <c r="F34" s="113"/>
      <c r="G34" s="114"/>
      <c r="H34" s="112"/>
      <c r="I34" s="113"/>
      <c r="J34" s="114"/>
      <c r="K34" s="112"/>
      <c r="L34" s="113"/>
      <c r="M34" s="114"/>
      <c r="N34" s="112"/>
      <c r="O34" s="113"/>
      <c r="P34" s="114"/>
      <c r="Q34" s="112"/>
      <c r="R34" s="113"/>
      <c r="S34" s="233"/>
      <c r="T34" s="231" t="str">
        <f t="shared" si="13"/>
        <v>M</v>
      </c>
      <c r="U34" s="254" t="str">
        <f>IF(T34=Calculator!T34,"VALID","ERROR")</f>
        <v>VALID</v>
      </c>
      <c r="V34" s="148"/>
      <c r="W34" s="174">
        <f t="shared" si="1"/>
        <v>0</v>
      </c>
      <c r="X34" s="128"/>
      <c r="Y34" s="128"/>
      <c r="Z34" s="128"/>
      <c r="AA34" s="128"/>
      <c r="AB34" s="128"/>
      <c r="AC34" s="128"/>
      <c r="AD34" s="128"/>
      <c r="AE34" s="128"/>
      <c r="AF34"/>
      <c r="AG34"/>
      <c r="AH34"/>
      <c r="AI34"/>
      <c r="AJ34"/>
      <c r="AK34"/>
      <c r="AL34" s="148"/>
      <c r="AM34" s="148"/>
      <c r="AN34" s="128"/>
      <c r="AY34" s="127" t="b">
        <f t="shared" si="2"/>
        <v>0</v>
      </c>
      <c r="AZ34" s="127" t="b">
        <f t="shared" si="3"/>
        <v>0</v>
      </c>
      <c r="BA34" s="127" t="str">
        <f t="shared" si="4"/>
        <v>no</v>
      </c>
      <c r="BB34" s="127" t="str">
        <f t="shared" si="5"/>
        <v>no</v>
      </c>
      <c r="BC34" s="133"/>
      <c r="BD34" s="127" t="e">
        <f t="shared" si="6"/>
        <v>#NUM!</v>
      </c>
      <c r="BE34" s="132" t="str">
        <f t="shared" si="14"/>
        <v>M</v>
      </c>
      <c r="BF34" s="132" t="str">
        <f t="shared" si="18"/>
        <v>M</v>
      </c>
      <c r="BG34" s="132" t="str">
        <f t="shared" si="19"/>
        <v>M</v>
      </c>
      <c r="BH34" s="132" t="str">
        <f t="shared" si="20"/>
        <v>M</v>
      </c>
      <c r="BI34" s="132" t="str">
        <f t="shared" si="21"/>
        <v>M</v>
      </c>
      <c r="BJ34" s="132" t="str">
        <f t="shared" si="22"/>
        <v>M</v>
      </c>
      <c r="BK34" s="132" t="str">
        <f t="shared" si="23"/>
        <v>M</v>
      </c>
      <c r="BL34" s="130"/>
      <c r="BM34" s="132">
        <f t="shared" si="16"/>
        <v>0</v>
      </c>
      <c r="BN34" s="132">
        <f t="shared" si="24"/>
        <v>0</v>
      </c>
      <c r="BO34" s="132">
        <f t="shared" si="25"/>
        <v>0</v>
      </c>
      <c r="BP34" s="132">
        <f t="shared" si="26"/>
        <v>0</v>
      </c>
      <c r="BQ34" s="132">
        <f t="shared" si="27"/>
        <v>0</v>
      </c>
      <c r="BR34" s="132">
        <f t="shared" si="28"/>
        <v>0</v>
      </c>
      <c r="BS34" s="132">
        <f t="shared" si="29"/>
        <v>0</v>
      </c>
      <c r="BV34" s="55" t="str">
        <f t="shared" si="7"/>
        <v>M</v>
      </c>
      <c r="BW34" s="55" t="str">
        <f t="shared" si="8"/>
        <v>M</v>
      </c>
      <c r="BX34" s="55" t="str">
        <f t="shared" si="9"/>
        <v>M</v>
      </c>
      <c r="BY34" s="55" t="str">
        <f t="shared" si="10"/>
        <v>M</v>
      </c>
      <c r="BZ34" s="55" t="str">
        <f t="shared" si="11"/>
        <v>M</v>
      </c>
      <c r="CA34" s="55">
        <f t="shared" si="12"/>
        <v>0</v>
      </c>
      <c r="CB34" s="41"/>
      <c r="CC34" s="41"/>
      <c r="CD34" s="125"/>
    </row>
    <row r="35" spans="1:82" ht="17.25" customHeight="1">
      <c r="A35" s="137">
        <v>-2</v>
      </c>
      <c r="B35" s="94">
        <f t="shared" si="0"/>
        <v>-2</v>
      </c>
      <c r="C35" s="95">
        <f t="shared" si="0"/>
        <v>-2</v>
      </c>
      <c r="D35" s="138"/>
      <c r="E35" s="112"/>
      <c r="F35" s="113"/>
      <c r="G35" s="114"/>
      <c r="H35" s="112"/>
      <c r="I35" s="113"/>
      <c r="J35" s="114"/>
      <c r="K35" s="112"/>
      <c r="L35" s="113"/>
      <c r="M35" s="114"/>
      <c r="N35" s="112"/>
      <c r="O35" s="113"/>
      <c r="P35" s="114"/>
      <c r="Q35" s="112"/>
      <c r="R35" s="113"/>
      <c r="S35" s="233"/>
      <c r="T35" s="231" t="str">
        <f t="shared" si="13"/>
        <v>M</v>
      </c>
      <c r="U35" s="254" t="str">
        <f>IF(T35=Calculator!T35,"VALID","ERROR")</f>
        <v>VALID</v>
      </c>
      <c r="V35" s="148"/>
      <c r="W35" s="176">
        <f t="shared" si="1"/>
        <v>0</v>
      </c>
      <c r="X35" s="128"/>
      <c r="Y35" s="128"/>
      <c r="Z35" s="128"/>
      <c r="AA35" s="128"/>
      <c r="AB35" s="128"/>
      <c r="AC35" s="128"/>
      <c r="AD35" s="128"/>
      <c r="AE35" s="128"/>
      <c r="AF35"/>
      <c r="AG35"/>
      <c r="AH35"/>
      <c r="AI35"/>
      <c r="AJ35"/>
      <c r="AK35"/>
      <c r="AL35" s="148"/>
      <c r="AM35" s="148"/>
      <c r="AN35" s="128"/>
      <c r="AY35" s="127" t="b">
        <f t="shared" si="2"/>
        <v>0</v>
      </c>
      <c r="AZ35" s="127" t="b">
        <f t="shared" si="3"/>
        <v>0</v>
      </c>
      <c r="BA35" s="127" t="str">
        <f t="shared" si="4"/>
        <v>no</v>
      </c>
      <c r="BB35" s="127" t="str">
        <f t="shared" si="5"/>
        <v>no</v>
      </c>
      <c r="BC35" s="133"/>
      <c r="BD35" s="127" t="e">
        <f t="shared" si="6"/>
        <v>#NUM!</v>
      </c>
      <c r="BE35" s="132" t="str">
        <f t="shared" si="14"/>
        <v>M</v>
      </c>
      <c r="BF35" s="132" t="str">
        <f t="shared" si="18"/>
        <v>M</v>
      </c>
      <c r="BG35" s="132" t="str">
        <f t="shared" si="19"/>
        <v>M</v>
      </c>
      <c r="BH35" s="132" t="str">
        <f t="shared" si="20"/>
        <v>M</v>
      </c>
      <c r="BI35" s="132" t="str">
        <f t="shared" si="21"/>
        <v>M</v>
      </c>
      <c r="BJ35" s="132" t="str">
        <f t="shared" si="22"/>
        <v>M</v>
      </c>
      <c r="BK35" s="132" t="str">
        <f t="shared" si="23"/>
        <v>M</v>
      </c>
      <c r="BL35" s="130"/>
      <c r="BM35" s="132">
        <f t="shared" si="16"/>
        <v>0</v>
      </c>
      <c r="BN35" s="132">
        <f t="shared" si="24"/>
        <v>0</v>
      </c>
      <c r="BO35" s="132">
        <f t="shared" si="25"/>
        <v>0</v>
      </c>
      <c r="BP35" s="132">
        <f t="shared" si="26"/>
        <v>0</v>
      </c>
      <c r="BQ35" s="132">
        <f t="shared" si="27"/>
        <v>0</v>
      </c>
      <c r="BR35" s="132">
        <f t="shared" si="28"/>
        <v>0</v>
      </c>
      <c r="BS35" s="132">
        <f t="shared" si="29"/>
        <v>0</v>
      </c>
      <c r="BV35" s="55" t="str">
        <f t="shared" si="7"/>
        <v>M</v>
      </c>
      <c r="BW35" s="55" t="str">
        <f t="shared" si="8"/>
        <v>M</v>
      </c>
      <c r="BX35" s="55" t="str">
        <f t="shared" si="9"/>
        <v>M</v>
      </c>
      <c r="BY35" s="55" t="str">
        <f t="shared" si="10"/>
        <v>M</v>
      </c>
      <c r="BZ35" s="55" t="str">
        <f t="shared" si="11"/>
        <v>M</v>
      </c>
      <c r="CA35" s="55">
        <f t="shared" si="12"/>
        <v>0</v>
      </c>
      <c r="CB35" s="41"/>
      <c r="CC35" s="41"/>
      <c r="CD35" s="125"/>
    </row>
    <row r="36" spans="1:82" ht="17.25" customHeight="1" thickBot="1">
      <c r="A36" s="255">
        <v>-1</v>
      </c>
      <c r="B36" s="256">
        <f t="shared" si="0"/>
        <v>-1</v>
      </c>
      <c r="C36" s="257">
        <f t="shared" si="0"/>
        <v>-1</v>
      </c>
      <c r="D36" s="258"/>
      <c r="E36" s="259"/>
      <c r="F36" s="260"/>
      <c r="G36" s="261"/>
      <c r="H36" s="259"/>
      <c r="I36" s="260"/>
      <c r="J36" s="261"/>
      <c r="K36" s="259"/>
      <c r="L36" s="260"/>
      <c r="M36" s="261"/>
      <c r="N36" s="259"/>
      <c r="O36" s="260"/>
      <c r="P36" s="261"/>
      <c r="Q36" s="259"/>
      <c r="R36" s="260"/>
      <c r="S36" s="262"/>
      <c r="T36" s="236" t="str">
        <f t="shared" si="13"/>
        <v>M</v>
      </c>
      <c r="U36" s="263" t="str">
        <f>IF(T36=Calculator!T36,"VALID","ERROR")</f>
        <v>VALID</v>
      </c>
      <c r="V36" s="148"/>
      <c r="W36" s="174">
        <f t="shared" si="1"/>
        <v>0</v>
      </c>
      <c r="X36" s="128"/>
      <c r="Y36" s="128"/>
      <c r="Z36" s="128"/>
      <c r="AA36" s="128"/>
      <c r="AB36" s="128"/>
      <c r="AC36" s="128"/>
      <c r="AD36" s="128"/>
      <c r="AE36" s="128"/>
      <c r="AF36"/>
      <c r="AG36"/>
      <c r="AH36"/>
      <c r="AI36"/>
      <c r="AJ36"/>
      <c r="AK36"/>
      <c r="AL36" s="148"/>
      <c r="AM36" s="148"/>
      <c r="AN36" s="128"/>
      <c r="AY36" s="127" t="b">
        <f t="shared" si="2"/>
        <v>0</v>
      </c>
      <c r="AZ36" s="127" t="b">
        <f t="shared" si="3"/>
        <v>0</v>
      </c>
      <c r="BA36" s="127" t="str">
        <f t="shared" si="4"/>
        <v>no</v>
      </c>
      <c r="BB36" s="127" t="str">
        <f t="shared" si="5"/>
        <v>no</v>
      </c>
      <c r="BC36" s="133"/>
      <c r="BD36" s="127" t="e">
        <f t="shared" si="6"/>
        <v>#NUM!</v>
      </c>
      <c r="BE36" s="132" t="str">
        <f t="shared" si="14"/>
        <v>M</v>
      </c>
      <c r="BF36" s="132" t="str">
        <f t="shared" si="18"/>
        <v>M</v>
      </c>
      <c r="BG36" s="132" t="str">
        <f t="shared" si="19"/>
        <v>M</v>
      </c>
      <c r="BH36" s="132" t="str">
        <f t="shared" si="20"/>
        <v>M</v>
      </c>
      <c r="BI36" s="132" t="str">
        <f t="shared" si="21"/>
        <v>M</v>
      </c>
      <c r="BJ36" s="132" t="str">
        <f t="shared" si="22"/>
        <v>M</v>
      </c>
      <c r="BK36" s="132" t="str">
        <f t="shared" si="23"/>
        <v>M</v>
      </c>
      <c r="BL36" s="130"/>
      <c r="BM36" s="132">
        <f t="shared" si="16"/>
        <v>0</v>
      </c>
      <c r="BN36" s="132">
        <f t="shared" si="24"/>
        <v>0</v>
      </c>
      <c r="BO36" s="132">
        <f t="shared" si="25"/>
        <v>0</v>
      </c>
      <c r="BP36" s="132">
        <f t="shared" si="26"/>
        <v>0</v>
      </c>
      <c r="BQ36" s="132">
        <f t="shared" si="27"/>
        <v>0</v>
      </c>
      <c r="BR36" s="132">
        <f t="shared" si="28"/>
        <v>0</v>
      </c>
      <c r="BS36" s="132">
        <f t="shared" si="29"/>
        <v>0</v>
      </c>
      <c r="BV36" s="55" t="str">
        <f t="shared" si="7"/>
        <v>M</v>
      </c>
      <c r="BW36" s="55" t="str">
        <f t="shared" si="8"/>
        <v>M</v>
      </c>
      <c r="BX36" s="55" t="str">
        <f t="shared" si="9"/>
        <v>M</v>
      </c>
      <c r="BY36" s="55" t="str">
        <f t="shared" si="10"/>
        <v>M</v>
      </c>
      <c r="BZ36" s="55" t="str">
        <f t="shared" si="11"/>
        <v>M</v>
      </c>
      <c r="CA36" s="55">
        <f t="shared" si="12"/>
        <v>0</v>
      </c>
      <c r="CB36" s="55"/>
      <c r="CC36" s="55"/>
      <c r="CD36" s="125"/>
    </row>
    <row r="37" spans="1:82" ht="17.25" customHeight="1">
      <c r="A37" s="247" t="s">
        <v>69</v>
      </c>
      <c r="B37" s="248">
        <f>O4</f>
        <v>0</v>
      </c>
      <c r="C37" s="249">
        <f>O4</f>
        <v>0</v>
      </c>
      <c r="D37" s="200"/>
      <c r="E37" s="201"/>
      <c r="F37" s="201"/>
      <c r="G37" s="201"/>
      <c r="H37" s="201"/>
      <c r="I37" s="201"/>
      <c r="J37" s="201"/>
      <c r="K37" s="201"/>
      <c r="L37" s="201"/>
      <c r="M37" s="201"/>
      <c r="N37" s="201"/>
      <c r="O37" s="201"/>
      <c r="P37" s="201"/>
      <c r="Q37" s="201"/>
      <c r="R37" s="201"/>
      <c r="S37" s="201"/>
      <c r="T37" s="149"/>
      <c r="U37" s="203"/>
      <c r="V37" s="148"/>
      <c r="W37" s="148"/>
      <c r="X37" s="128"/>
      <c r="Y37" s="128"/>
      <c r="Z37" s="128"/>
      <c r="AA37" s="128"/>
      <c r="AB37" s="128"/>
      <c r="AC37" s="561"/>
      <c r="AD37" s="128"/>
      <c r="AE37" s="128"/>
      <c r="AF37"/>
      <c r="AG37"/>
      <c r="AH37"/>
      <c r="AI37"/>
      <c r="AJ37"/>
      <c r="AK37"/>
      <c r="AL37" s="148"/>
      <c r="AM37" s="148"/>
      <c r="AN37" s="128"/>
      <c r="AY37" s="185" t="b">
        <f t="shared" si="2"/>
        <v>0</v>
      </c>
      <c r="AZ37" s="185" t="b">
        <f t="shared" si="3"/>
        <v>0</v>
      </c>
      <c r="BA37" s="185" t="str">
        <f t="shared" si="4"/>
        <v>no</v>
      </c>
      <c r="BB37" s="185" t="str">
        <f t="shared" si="5"/>
        <v>no</v>
      </c>
      <c r="BC37" s="186"/>
      <c r="BD37" s="185">
        <f t="shared" si="6"/>
        <v>7</v>
      </c>
      <c r="BE37" s="187" t="str">
        <f t="shared" si="14"/>
        <v>M</v>
      </c>
      <c r="BF37" s="187" t="str">
        <f t="shared" si="18"/>
        <v>M</v>
      </c>
      <c r="BG37" s="187" t="str">
        <f t="shared" si="19"/>
        <v>M</v>
      </c>
      <c r="BH37" s="187" t="str">
        <f t="shared" si="20"/>
        <v>M</v>
      </c>
      <c r="BI37" s="187" t="str">
        <f t="shared" si="21"/>
        <v>M</v>
      </c>
      <c r="BJ37" s="187" t="str">
        <f t="shared" si="22"/>
        <v>M</v>
      </c>
      <c r="BK37" s="187" t="str">
        <f t="shared" si="23"/>
        <v>M</v>
      </c>
      <c r="BL37" s="188"/>
      <c r="BM37" s="187">
        <f t="shared" si="16"/>
        <v>0</v>
      </c>
      <c r="BN37" s="187">
        <f t="shared" si="24"/>
        <v>0</v>
      </c>
      <c r="BO37" s="187">
        <f t="shared" si="25"/>
        <v>0</v>
      </c>
      <c r="BP37" s="187">
        <f t="shared" si="26"/>
        <v>0</v>
      </c>
      <c r="BQ37" s="187">
        <f t="shared" si="27"/>
        <v>0</v>
      </c>
      <c r="BR37" s="187">
        <f t="shared" si="28"/>
        <v>0</v>
      </c>
      <c r="BS37" s="187">
        <f t="shared" si="29"/>
        <v>0</v>
      </c>
      <c r="CD37" s="189"/>
    </row>
    <row r="38" spans="1:82" ht="17.25" customHeight="1" thickBot="1">
      <c r="A38" s="105"/>
      <c r="B38" s="106"/>
      <c r="C38" s="107"/>
      <c r="D38" s="193"/>
      <c r="E38" s="194"/>
      <c r="F38" s="195"/>
      <c r="G38" s="193"/>
      <c r="H38" s="196"/>
      <c r="I38" s="197"/>
      <c r="J38" s="198"/>
      <c r="K38" s="196"/>
      <c r="L38" s="197"/>
      <c r="M38" s="198"/>
      <c r="N38" s="196"/>
      <c r="O38" s="197"/>
      <c r="P38" s="198"/>
      <c r="Q38" s="196"/>
      <c r="R38" s="197"/>
      <c r="S38" s="199"/>
      <c r="T38" s="150"/>
      <c r="U38" s="204"/>
      <c r="V38" s="148"/>
      <c r="W38" s="148"/>
      <c r="X38" s="128"/>
      <c r="Y38" s="128"/>
      <c r="Z38" s="128"/>
      <c r="AA38" s="128"/>
      <c r="AB38" s="128"/>
      <c r="AC38" s="128"/>
      <c r="AD38" s="322" t="s">
        <v>70</v>
      </c>
      <c r="AE38" s="323"/>
      <c r="AF38" s="323"/>
      <c r="AG38" s="323"/>
      <c r="AH38" s="323"/>
      <c r="AI38" s="324"/>
      <c r="AJ38" s="325"/>
      <c r="AK38" s="148" t="s">
        <v>71</v>
      </c>
      <c r="AL38" s="148" t="s">
        <v>72</v>
      </c>
      <c r="AM38" s="148"/>
      <c r="AN38" s="128"/>
      <c r="AY38" s="1"/>
      <c r="AZ38" s="1"/>
      <c r="BA38" s="1"/>
      <c r="BB38" s="1"/>
      <c r="BC38" s="1"/>
      <c r="BD38" s="1"/>
      <c r="BE38" s="71"/>
      <c r="BL38"/>
      <c r="BM38" s="71"/>
      <c r="BN38" s="71"/>
      <c r="BO38" s="71"/>
      <c r="BP38" s="71"/>
      <c r="BQ38" s="71"/>
      <c r="BR38" s="71"/>
      <c r="BS38" s="71"/>
      <c r="CD38" s="189"/>
    </row>
    <row r="39" spans="1:82" ht="17.25" customHeight="1">
      <c r="A39" s="656"/>
      <c r="B39" s="656"/>
      <c r="C39" s="656"/>
      <c r="D39" s="656"/>
      <c r="E39" s="656"/>
      <c r="F39" s="656"/>
      <c r="G39" s="656"/>
      <c r="H39" s="656"/>
      <c r="I39" s="656"/>
      <c r="J39" s="656"/>
      <c r="K39" s="87"/>
      <c r="L39" s="87"/>
      <c r="M39" s="87"/>
      <c r="N39" s="87"/>
      <c r="O39" s="87"/>
      <c r="P39" s="87"/>
      <c r="Q39" s="87"/>
      <c r="R39" s="87"/>
      <c r="S39" s="88"/>
      <c r="T39" s="148"/>
      <c r="U39" s="148"/>
      <c r="V39" s="148"/>
      <c r="W39" s="148"/>
      <c r="X39" s="128"/>
      <c r="Y39" s="128"/>
      <c r="Z39" s="128"/>
      <c r="AA39" s="128"/>
      <c r="AB39" s="128"/>
      <c r="AC39" s="128"/>
      <c r="AD39" s="172" t="s">
        <v>73</v>
      </c>
      <c r="AE39" s="173" t="s">
        <v>74</v>
      </c>
      <c r="AF39" s="172" t="s">
        <v>75</v>
      </c>
      <c r="AG39" s="172"/>
      <c r="AH39" s="172" t="s">
        <v>76</v>
      </c>
      <c r="AI39" s="172" t="s">
        <v>77</v>
      </c>
      <c r="AJ39" s="562" t="s">
        <v>78</v>
      </c>
      <c r="AK39" s="148"/>
      <c r="AL39" s="148"/>
      <c r="AM39" s="148"/>
      <c r="AN39" s="128"/>
      <c r="AY39" s="1"/>
      <c r="AZ39" s="1"/>
      <c r="BA39" s="1"/>
      <c r="BB39" s="1"/>
      <c r="BC39" s="1"/>
      <c r="BD39" s="1"/>
      <c r="BE39" s="71"/>
      <c r="BL39"/>
      <c r="BM39" s="71"/>
      <c r="BN39" s="71"/>
      <c r="BO39" s="71"/>
      <c r="BP39" s="71"/>
      <c r="BQ39" s="71"/>
      <c r="BR39" s="71"/>
      <c r="BS39" s="71"/>
      <c r="CD39" s="189"/>
    </row>
    <row r="40" spans="1:82" ht="17.25" customHeight="1" thickBot="1">
      <c r="A40" s="611" t="s">
        <v>79</v>
      </c>
      <c r="B40" s="611"/>
      <c r="C40" s="611"/>
      <c r="D40" s="611"/>
      <c r="G40" s="159"/>
      <c r="H40" s="87"/>
      <c r="I40" s="87"/>
      <c r="J40" s="87"/>
      <c r="K40" s="87"/>
      <c r="L40" s="87"/>
      <c r="M40" s="87"/>
      <c r="N40" s="87"/>
      <c r="O40" s="87"/>
      <c r="P40" s="87"/>
      <c r="Q40" s="87"/>
      <c r="R40" s="87"/>
      <c r="S40" s="88"/>
      <c r="T40" s="148"/>
      <c r="U40" s="148"/>
      <c r="V40" s="148"/>
      <c r="W40" s="148"/>
      <c r="X40" s="148"/>
      <c r="Y40" s="148"/>
      <c r="Z40" s="148"/>
      <c r="AA40" s="148"/>
      <c r="AB40" s="148"/>
      <c r="AC40" s="148"/>
      <c r="AD40" s="563"/>
      <c r="AE40" s="563"/>
      <c r="AF40" s="352"/>
      <c r="AG40" s="563"/>
      <c r="AH40" s="128"/>
      <c r="AI40" s="353"/>
      <c r="AJ40" s="352"/>
      <c r="AK40" s="148"/>
      <c r="AL40" s="148"/>
      <c r="AM40" s="148"/>
      <c r="AN40" s="128"/>
      <c r="AY40" s="1"/>
      <c r="AZ40" s="1"/>
      <c r="BA40" s="1"/>
      <c r="BB40" s="1"/>
      <c r="BC40" s="1"/>
      <c r="BD40" s="1"/>
      <c r="BE40" s="71"/>
      <c r="BL40"/>
      <c r="BM40" s="71"/>
      <c r="BN40" s="71"/>
      <c r="BO40" s="71"/>
      <c r="BP40" s="71"/>
      <c r="BQ40" s="71"/>
      <c r="BR40" s="71"/>
      <c r="BS40" s="71"/>
      <c r="CD40" s="189"/>
    </row>
    <row r="41" spans="1:82" ht="17.25" customHeight="1">
      <c r="A41" s="142" t="s">
        <v>80</v>
      </c>
      <c r="B41" s="538">
        <f>C37</f>
        <v>0</v>
      </c>
      <c r="C41" s="143">
        <f>C37</f>
        <v>0</v>
      </c>
      <c r="D41" s="141"/>
      <c r="E41" s="144"/>
      <c r="F41" s="145"/>
      <c r="G41" s="146"/>
      <c r="H41" s="147"/>
      <c r="I41" s="145"/>
      <c r="J41" s="146"/>
      <c r="K41" s="147"/>
      <c r="L41" s="145"/>
      <c r="M41" s="146"/>
      <c r="N41" s="147"/>
      <c r="O41" s="145"/>
      <c r="P41" s="146"/>
      <c r="Q41" s="147"/>
      <c r="R41" s="145"/>
      <c r="S41" s="229"/>
      <c r="T41" s="235" t="str">
        <f>IF(CA41=0,"M",((E41*F41)*G41/0.6)+((H41*I41)*J41/0.6)+((K41*L41)*M41/0.6)+((N41*O41)*P41/0.6)+((Q41*R41)*S41/0.6))</f>
        <v>M</v>
      </c>
      <c r="U41" s="245" t="str">
        <f>IF(T41=Calculator!T41,"VALID","ERROR")</f>
        <v>VALID</v>
      </c>
      <c r="V41" s="148"/>
      <c r="W41" s="205">
        <f t="shared" ref="W41:W49" si="30">IF(U41="error",1,IF(U41="Valid",0,0))</f>
        <v>0</v>
      </c>
      <c r="X41" s="148"/>
      <c r="Y41" s="148"/>
      <c r="Z41" s="148"/>
      <c r="AA41" s="148"/>
      <c r="AB41" s="148"/>
      <c r="AC41" s="148"/>
      <c r="AD41" s="148"/>
      <c r="AE41" s="148"/>
      <c r="AF41" s="148"/>
      <c r="AG41" s="148"/>
      <c r="AH41" s="148"/>
      <c r="AI41" s="148"/>
      <c r="AJ41" s="148"/>
      <c r="AK41" s="148"/>
      <c r="AL41" s="148"/>
      <c r="AM41" s="148"/>
      <c r="AN41" s="128"/>
      <c r="AY41" s="1"/>
      <c r="AZ41" s="1"/>
      <c r="BA41" s="1"/>
      <c r="BB41" s="1"/>
      <c r="BC41" s="1"/>
      <c r="BD41" s="1"/>
      <c r="BE41" s="71"/>
      <c r="BL41"/>
      <c r="BM41" s="71"/>
      <c r="BN41" s="71"/>
      <c r="BO41" s="71"/>
      <c r="BP41" s="71"/>
      <c r="BQ41" s="71"/>
      <c r="BR41" s="71"/>
      <c r="BS41" s="71"/>
      <c r="BV41" s="57" t="str">
        <f t="shared" ref="BV41:BV79" si="31">IF(OR(E41="",F41="",G41=""),"M",1)</f>
        <v>M</v>
      </c>
      <c r="BW41" s="57" t="str">
        <f t="shared" ref="BW41:BW79" si="32">IF(OR(H41="",I41="",J41=""),"M",1)</f>
        <v>M</v>
      </c>
      <c r="BX41" s="57" t="str">
        <f t="shared" ref="BX41:BX79" si="33">IF(OR(K41="",L41="",M41=""),"M",1)</f>
        <v>M</v>
      </c>
      <c r="BY41" s="57" t="str">
        <f t="shared" ref="BY41:BY79" si="34">IF(OR(N41="",O41="",P41=""),"M",1)</f>
        <v>M</v>
      </c>
      <c r="BZ41" s="57" t="str">
        <f t="shared" ref="BZ41:BZ79" si="35">IF(OR(Q41="",R41="",S41=""),"M",1)</f>
        <v>M</v>
      </c>
      <c r="CA41" s="57">
        <f t="shared" ref="CA41:CA79" si="36">IF(AND(BV41="M",BW41="M",BX41="M",BY41="M",BZ41="M",D41=""),0,1)</f>
        <v>0</v>
      </c>
      <c r="CB41" s="57"/>
      <c r="CC41" s="57"/>
      <c r="CD41" s="125"/>
    </row>
    <row r="42" spans="1:82" ht="17.25" customHeight="1">
      <c r="A42" s="96" t="s">
        <v>81</v>
      </c>
      <c r="B42" s="539">
        <f>B41+1</f>
        <v>1</v>
      </c>
      <c r="C42" s="140">
        <f>C41+1</f>
        <v>1</v>
      </c>
      <c r="D42" s="139"/>
      <c r="E42" s="115"/>
      <c r="F42" s="116"/>
      <c r="G42" s="117"/>
      <c r="H42" s="115"/>
      <c r="I42" s="116"/>
      <c r="J42" s="117"/>
      <c r="K42" s="115"/>
      <c r="L42" s="116"/>
      <c r="M42" s="117"/>
      <c r="N42" s="115"/>
      <c r="O42" s="116"/>
      <c r="P42" s="117"/>
      <c r="Q42" s="115"/>
      <c r="R42" s="116"/>
      <c r="S42" s="230"/>
      <c r="T42" s="231" t="str">
        <f t="shared" ref="T42:T104" si="37">IF(CA42=0,"M",((E42*F42)*G42/0.6)+((H42*I42)*J42/0.6)+((K42*L42)*M42/0.6)+((N42*O42)*P42/0.6)+((Q42*R42)*S42/0.6))</f>
        <v>M</v>
      </c>
      <c r="U42" s="246" t="str">
        <f>IF(T42=Calculator!T42,"VALID","ERROR")</f>
        <v>VALID</v>
      </c>
      <c r="V42" s="148"/>
      <c r="W42" s="174">
        <f t="shared" si="30"/>
        <v>0</v>
      </c>
      <c r="X42" s="148"/>
      <c r="Y42" s="148"/>
      <c r="Z42" s="148"/>
      <c r="AA42" s="148"/>
      <c r="AB42" s="148"/>
      <c r="AC42" s="148"/>
      <c r="AD42" s="148"/>
      <c r="AE42" s="148"/>
      <c r="AF42" s="148"/>
      <c r="AG42" s="148"/>
      <c r="AH42" s="148"/>
      <c r="AI42" s="148"/>
      <c r="AJ42" s="148"/>
      <c r="AK42" s="148"/>
      <c r="AL42" s="148"/>
      <c r="AM42" s="148"/>
      <c r="AN42" s="128"/>
      <c r="AY42" s="1"/>
      <c r="AZ42" s="1"/>
      <c r="BA42" s="1"/>
      <c r="BB42" s="1"/>
      <c r="BC42" s="1"/>
      <c r="BD42" s="1"/>
      <c r="BE42" s="71"/>
      <c r="BL42"/>
      <c r="BM42" s="71"/>
      <c r="BN42" s="71"/>
      <c r="BO42" s="71"/>
      <c r="BP42" s="71"/>
      <c r="BQ42" s="71"/>
      <c r="BR42" s="71"/>
      <c r="BS42" s="71"/>
      <c r="BV42" s="57" t="str">
        <f t="shared" si="31"/>
        <v>M</v>
      </c>
      <c r="BW42" s="57" t="str">
        <f t="shared" si="32"/>
        <v>M</v>
      </c>
      <c r="BX42" s="57" t="str">
        <f t="shared" si="33"/>
        <v>M</v>
      </c>
      <c r="BY42" s="57" t="str">
        <f t="shared" si="34"/>
        <v>M</v>
      </c>
      <c r="BZ42" s="57" t="str">
        <f t="shared" si="35"/>
        <v>M</v>
      </c>
      <c r="CA42" s="57">
        <f t="shared" si="36"/>
        <v>0</v>
      </c>
      <c r="CB42" s="41"/>
      <c r="CC42" s="41"/>
      <c r="CD42" s="125"/>
    </row>
    <row r="43" spans="1:82" ht="17.25" customHeight="1">
      <c r="A43" s="96" t="s">
        <v>82</v>
      </c>
      <c r="B43" s="539">
        <f t="shared" ref="B43:C104" si="38">B42+1</f>
        <v>2</v>
      </c>
      <c r="C43" s="140">
        <f t="shared" si="38"/>
        <v>2</v>
      </c>
      <c r="D43" s="139"/>
      <c r="E43" s="115"/>
      <c r="F43" s="116"/>
      <c r="G43" s="117"/>
      <c r="H43" s="115"/>
      <c r="I43" s="116"/>
      <c r="J43" s="117"/>
      <c r="K43" s="115"/>
      <c r="L43" s="116"/>
      <c r="M43" s="117"/>
      <c r="N43" s="115"/>
      <c r="O43" s="116"/>
      <c r="P43" s="117"/>
      <c r="Q43" s="115"/>
      <c r="R43" s="116"/>
      <c r="S43" s="230"/>
      <c r="T43" s="231" t="str">
        <f t="shared" si="37"/>
        <v>M</v>
      </c>
      <c r="U43" s="246" t="str">
        <f>IF(T43=Calculator!T43,"VALID","ERROR")</f>
        <v>VALID</v>
      </c>
      <c r="V43" s="148"/>
      <c r="W43" s="174">
        <f t="shared" si="30"/>
        <v>0</v>
      </c>
      <c r="X43" s="148"/>
      <c r="Y43" s="148"/>
      <c r="Z43" s="148"/>
      <c r="AA43" s="148"/>
      <c r="AB43" s="148"/>
      <c r="AC43" s="148"/>
      <c r="AD43" s="148"/>
      <c r="AE43" s="148"/>
      <c r="AF43" s="148"/>
      <c r="AG43" s="148"/>
      <c r="AH43" s="148"/>
      <c r="AI43" s="148"/>
      <c r="AJ43" s="148"/>
      <c r="AK43" s="148"/>
      <c r="AL43" s="148"/>
      <c r="AM43" s="148"/>
      <c r="AN43" s="128"/>
      <c r="AY43" s="1"/>
      <c r="AZ43" s="1"/>
      <c r="BA43" s="1"/>
      <c r="BB43" s="1"/>
      <c r="BC43" s="1"/>
      <c r="BD43" s="1"/>
      <c r="BE43" s="71"/>
      <c r="BL43"/>
      <c r="BM43" s="71"/>
      <c r="BN43" s="71"/>
      <c r="BO43" s="71"/>
      <c r="BP43" s="71"/>
      <c r="BQ43" s="71"/>
      <c r="BR43" s="71"/>
      <c r="BS43" s="71"/>
      <c r="BV43" s="57" t="str">
        <f t="shared" si="31"/>
        <v>M</v>
      </c>
      <c r="BW43" s="57" t="str">
        <f t="shared" si="32"/>
        <v>M</v>
      </c>
      <c r="BX43" s="57" t="str">
        <f t="shared" si="33"/>
        <v>M</v>
      </c>
      <c r="BY43" s="57" t="str">
        <f t="shared" si="34"/>
        <v>M</v>
      </c>
      <c r="BZ43" s="57" t="str">
        <f t="shared" si="35"/>
        <v>M</v>
      </c>
      <c r="CA43" s="57">
        <f t="shared" si="36"/>
        <v>0</v>
      </c>
      <c r="CB43" s="41"/>
      <c r="CC43" s="41"/>
      <c r="CD43" s="125"/>
    </row>
    <row r="44" spans="1:82" ht="17.25" customHeight="1">
      <c r="A44" s="96" t="s">
        <v>83</v>
      </c>
      <c r="B44" s="539">
        <f t="shared" si="38"/>
        <v>3</v>
      </c>
      <c r="C44" s="140">
        <f t="shared" si="38"/>
        <v>3</v>
      </c>
      <c r="D44" s="139"/>
      <c r="E44" s="115"/>
      <c r="F44" s="116"/>
      <c r="G44" s="117"/>
      <c r="H44" s="115"/>
      <c r="I44" s="116"/>
      <c r="J44" s="117"/>
      <c r="K44" s="115"/>
      <c r="L44" s="116"/>
      <c r="M44" s="117"/>
      <c r="N44" s="115"/>
      <c r="O44" s="116"/>
      <c r="P44" s="117"/>
      <c r="Q44" s="115"/>
      <c r="R44" s="116"/>
      <c r="S44" s="230"/>
      <c r="T44" s="231" t="str">
        <f t="shared" si="37"/>
        <v>M</v>
      </c>
      <c r="U44" s="246" t="str">
        <f>IF(T44=Calculator!T44,"VALID","ERROR")</f>
        <v>VALID</v>
      </c>
      <c r="V44" s="148"/>
      <c r="W44" s="174">
        <f t="shared" si="30"/>
        <v>0</v>
      </c>
      <c r="X44" s="148"/>
      <c r="Y44" s="148"/>
      <c r="Z44" s="148"/>
      <c r="AA44" s="148"/>
      <c r="AB44" s="148"/>
      <c r="AC44" s="148"/>
      <c r="AD44" s="148"/>
      <c r="AE44" s="148"/>
      <c r="AF44" s="148"/>
      <c r="AG44" s="148"/>
      <c r="AH44" s="148"/>
      <c r="AI44" s="148"/>
      <c r="AJ44" s="148"/>
      <c r="AK44" s="148"/>
      <c r="AL44" s="148"/>
      <c r="AM44" s="148"/>
      <c r="AN44" s="128"/>
      <c r="AY44" s="1"/>
      <c r="AZ44" s="1"/>
      <c r="BA44" s="1"/>
      <c r="BB44" s="1"/>
      <c r="BC44" s="1"/>
      <c r="BD44" s="1"/>
      <c r="BE44" s="71"/>
      <c r="BL44"/>
      <c r="BM44" s="71"/>
      <c r="BN44" s="71"/>
      <c r="BO44" s="71"/>
      <c r="BP44" s="71"/>
      <c r="BQ44" s="71"/>
      <c r="BR44" s="71"/>
      <c r="BS44" s="71"/>
      <c r="BV44" s="57" t="str">
        <f t="shared" si="31"/>
        <v>M</v>
      </c>
      <c r="BW44" s="57" t="str">
        <f t="shared" si="32"/>
        <v>M</v>
      </c>
      <c r="BX44" s="57" t="str">
        <f t="shared" si="33"/>
        <v>M</v>
      </c>
      <c r="BY44" s="57" t="str">
        <f t="shared" si="34"/>
        <v>M</v>
      </c>
      <c r="BZ44" s="57" t="str">
        <f t="shared" si="35"/>
        <v>M</v>
      </c>
      <c r="CA44" s="57">
        <f t="shared" si="36"/>
        <v>0</v>
      </c>
      <c r="CB44" s="41"/>
      <c r="CC44" s="41"/>
      <c r="CD44" s="125"/>
    </row>
    <row r="45" spans="1:82" ht="17.25" customHeight="1">
      <c r="A45" s="96" t="s">
        <v>84</v>
      </c>
      <c r="B45" s="539">
        <f t="shared" si="38"/>
        <v>4</v>
      </c>
      <c r="C45" s="140">
        <f t="shared" si="38"/>
        <v>4</v>
      </c>
      <c r="D45" s="139"/>
      <c r="E45" s="115"/>
      <c r="F45" s="116"/>
      <c r="G45" s="117"/>
      <c r="H45" s="115"/>
      <c r="I45" s="116"/>
      <c r="J45" s="117"/>
      <c r="K45" s="115"/>
      <c r="L45" s="116"/>
      <c r="M45" s="117"/>
      <c r="N45" s="115"/>
      <c r="O45" s="116"/>
      <c r="P45" s="117"/>
      <c r="Q45" s="115"/>
      <c r="R45" s="116"/>
      <c r="S45" s="230"/>
      <c r="T45" s="231" t="str">
        <f t="shared" si="37"/>
        <v>M</v>
      </c>
      <c r="U45" s="246" t="str">
        <f>IF(T45=Calculator!T45,"VALID","ERROR")</f>
        <v>VALID</v>
      </c>
      <c r="V45" s="148"/>
      <c r="W45" s="174">
        <f t="shared" si="30"/>
        <v>0</v>
      </c>
      <c r="X45" s="148"/>
      <c r="Y45" s="148"/>
      <c r="Z45" s="148"/>
      <c r="AA45" s="148"/>
      <c r="AB45" s="148"/>
      <c r="AC45" s="148"/>
      <c r="AD45" s="148"/>
      <c r="AE45" s="148"/>
      <c r="AF45" s="148"/>
      <c r="AG45" s="148"/>
      <c r="AH45" s="148"/>
      <c r="AI45" s="148"/>
      <c r="AJ45" s="148"/>
      <c r="AK45" s="148"/>
      <c r="AL45" s="148"/>
      <c r="AM45" s="148"/>
      <c r="AN45" s="128"/>
      <c r="AY45" s="1"/>
      <c r="AZ45" s="1"/>
      <c r="BA45" s="1"/>
      <c r="BB45" s="1"/>
      <c r="BC45" s="1"/>
      <c r="BD45" s="1"/>
      <c r="BE45" s="71"/>
      <c r="BL45"/>
      <c r="BM45" s="71"/>
      <c r="BN45" s="71"/>
      <c r="BO45" s="71"/>
      <c r="BP45" s="71"/>
      <c r="BQ45" s="71"/>
      <c r="BR45" s="71"/>
      <c r="BS45" s="71"/>
      <c r="BV45" s="57" t="str">
        <f t="shared" si="31"/>
        <v>M</v>
      </c>
      <c r="BW45" s="57" t="str">
        <f t="shared" si="32"/>
        <v>M</v>
      </c>
      <c r="BX45" s="57" t="str">
        <f t="shared" si="33"/>
        <v>M</v>
      </c>
      <c r="BY45" s="57" t="str">
        <f t="shared" si="34"/>
        <v>M</v>
      </c>
      <c r="BZ45" s="57" t="str">
        <f t="shared" si="35"/>
        <v>M</v>
      </c>
      <c r="CA45" s="57">
        <f t="shared" si="36"/>
        <v>0</v>
      </c>
      <c r="CB45" s="41"/>
      <c r="CC45" s="41"/>
      <c r="CD45" s="125"/>
    </row>
    <row r="46" spans="1:82" ht="17.25" customHeight="1">
      <c r="A46" s="96" t="s">
        <v>85</v>
      </c>
      <c r="B46" s="539">
        <f t="shared" si="38"/>
        <v>5</v>
      </c>
      <c r="C46" s="140">
        <f t="shared" si="38"/>
        <v>5</v>
      </c>
      <c r="D46" s="139"/>
      <c r="E46" s="115"/>
      <c r="F46" s="116"/>
      <c r="G46" s="117"/>
      <c r="H46" s="115"/>
      <c r="I46" s="116"/>
      <c r="J46" s="117"/>
      <c r="K46" s="115"/>
      <c r="L46" s="116"/>
      <c r="M46" s="117"/>
      <c r="N46" s="115"/>
      <c r="O46" s="116"/>
      <c r="P46" s="117"/>
      <c r="Q46" s="115"/>
      <c r="R46" s="116"/>
      <c r="S46" s="230"/>
      <c r="T46" s="231" t="str">
        <f t="shared" si="37"/>
        <v>M</v>
      </c>
      <c r="U46" s="246" t="str">
        <f>IF(T46=Calculator!T46,"VALID","ERROR")</f>
        <v>VALID</v>
      </c>
      <c r="V46" s="148"/>
      <c r="W46" s="174">
        <f t="shared" si="30"/>
        <v>0</v>
      </c>
      <c r="X46" s="148"/>
      <c r="Y46" s="148"/>
      <c r="Z46" s="148"/>
      <c r="AA46" s="148"/>
      <c r="AB46" s="148"/>
      <c r="AC46" s="148"/>
      <c r="AD46" s="148"/>
      <c r="AE46" s="148"/>
      <c r="AF46" s="148"/>
      <c r="AG46" s="148"/>
      <c r="AH46" s="148"/>
      <c r="AI46" s="148"/>
      <c r="AJ46" s="148"/>
      <c r="AK46" s="148"/>
      <c r="AL46" s="148"/>
      <c r="AM46" s="148"/>
      <c r="AN46" s="128"/>
      <c r="AY46" s="1"/>
      <c r="AZ46" s="1"/>
      <c r="BA46" s="1"/>
      <c r="BB46" s="1"/>
      <c r="BC46" s="1"/>
      <c r="BD46" s="1"/>
      <c r="BE46" s="71"/>
      <c r="BL46"/>
      <c r="BM46" s="71"/>
      <c r="BN46" s="71"/>
      <c r="BO46" s="71"/>
      <c r="BP46" s="71"/>
      <c r="BQ46" s="71"/>
      <c r="BR46" s="71"/>
      <c r="BS46" s="71"/>
      <c r="BV46" s="57" t="str">
        <f t="shared" si="31"/>
        <v>M</v>
      </c>
      <c r="BW46" s="57" t="str">
        <f t="shared" si="32"/>
        <v>M</v>
      </c>
      <c r="BX46" s="57" t="str">
        <f t="shared" si="33"/>
        <v>M</v>
      </c>
      <c r="BY46" s="57" t="str">
        <f t="shared" si="34"/>
        <v>M</v>
      </c>
      <c r="BZ46" s="57" t="str">
        <f t="shared" si="35"/>
        <v>M</v>
      </c>
      <c r="CA46" s="57">
        <f t="shared" si="36"/>
        <v>0</v>
      </c>
      <c r="CB46" s="41"/>
      <c r="CC46" s="41"/>
      <c r="CD46" s="125"/>
    </row>
    <row r="47" spans="1:82" ht="17.25" customHeight="1">
      <c r="A47" s="96" t="s">
        <v>86</v>
      </c>
      <c r="B47" s="539">
        <f t="shared" si="38"/>
        <v>6</v>
      </c>
      <c r="C47" s="140">
        <f t="shared" si="38"/>
        <v>6</v>
      </c>
      <c r="D47" s="139"/>
      <c r="E47" s="115"/>
      <c r="F47" s="116"/>
      <c r="G47" s="117"/>
      <c r="H47" s="115"/>
      <c r="I47" s="116"/>
      <c r="J47" s="117"/>
      <c r="K47" s="115"/>
      <c r="L47" s="116"/>
      <c r="M47" s="117"/>
      <c r="N47" s="115"/>
      <c r="O47" s="116"/>
      <c r="P47" s="117"/>
      <c r="Q47" s="115"/>
      <c r="R47" s="116"/>
      <c r="S47" s="230"/>
      <c r="T47" s="231" t="str">
        <f t="shared" si="37"/>
        <v>M</v>
      </c>
      <c r="U47" s="246" t="str">
        <f>IF(T47=Calculator!T47,"VALID","ERROR")</f>
        <v>VALID</v>
      </c>
      <c r="V47" s="148"/>
      <c r="W47" s="174">
        <f t="shared" si="30"/>
        <v>0</v>
      </c>
      <c r="X47" s="148"/>
      <c r="Y47" s="148"/>
      <c r="Z47" s="148"/>
      <c r="AA47" s="148"/>
      <c r="AB47" s="148"/>
      <c r="AC47" s="148"/>
      <c r="AD47" s="148"/>
      <c r="AE47" s="148"/>
      <c r="AF47" s="148"/>
      <c r="AG47" s="148"/>
      <c r="AH47" s="148"/>
      <c r="AI47" s="148"/>
      <c r="AJ47" s="148"/>
      <c r="AK47" s="148"/>
      <c r="AL47" s="148"/>
      <c r="AM47" s="148"/>
      <c r="AN47" s="128"/>
      <c r="AY47" s="1"/>
      <c r="AZ47" s="1"/>
      <c r="BA47" s="1"/>
      <c r="BB47" s="1"/>
      <c r="BC47" s="1"/>
      <c r="BD47" s="1"/>
      <c r="BE47" s="71"/>
      <c r="BL47"/>
      <c r="BM47" s="71"/>
      <c r="BN47" s="71"/>
      <c r="BO47" s="71"/>
      <c r="BP47" s="71"/>
      <c r="BQ47" s="71"/>
      <c r="BR47" s="71"/>
      <c r="BS47" s="71"/>
      <c r="BV47" s="57" t="str">
        <f t="shared" si="31"/>
        <v>M</v>
      </c>
      <c r="BW47" s="57" t="str">
        <f t="shared" si="32"/>
        <v>M</v>
      </c>
      <c r="BX47" s="57" t="str">
        <f t="shared" si="33"/>
        <v>M</v>
      </c>
      <c r="BY47" s="57" t="str">
        <f t="shared" si="34"/>
        <v>M</v>
      </c>
      <c r="BZ47" s="57" t="str">
        <f t="shared" si="35"/>
        <v>M</v>
      </c>
      <c r="CA47" s="57">
        <f t="shared" si="36"/>
        <v>0</v>
      </c>
      <c r="CB47" s="41"/>
      <c r="CC47" s="41"/>
      <c r="CD47" s="125"/>
    </row>
    <row r="48" spans="1:82" ht="17.25" customHeight="1">
      <c r="A48" s="96" t="s">
        <v>87</v>
      </c>
      <c r="B48" s="539">
        <f t="shared" si="38"/>
        <v>7</v>
      </c>
      <c r="C48" s="140">
        <f t="shared" si="38"/>
        <v>7</v>
      </c>
      <c r="D48" s="139"/>
      <c r="E48" s="115"/>
      <c r="F48" s="116"/>
      <c r="G48" s="117"/>
      <c r="H48" s="115"/>
      <c r="I48" s="116"/>
      <c r="J48" s="117"/>
      <c r="K48" s="115"/>
      <c r="L48" s="116"/>
      <c r="M48" s="117"/>
      <c r="N48" s="115"/>
      <c r="O48" s="116"/>
      <c r="P48" s="117"/>
      <c r="Q48" s="115"/>
      <c r="R48" s="116"/>
      <c r="S48" s="230"/>
      <c r="T48" s="231" t="str">
        <f t="shared" si="37"/>
        <v>M</v>
      </c>
      <c r="U48" s="246" t="str">
        <f>IF(T48=Calculator!T48,"VALID","ERROR")</f>
        <v>VALID</v>
      </c>
      <c r="V48" s="148"/>
      <c r="W48" s="174">
        <f t="shared" si="30"/>
        <v>0</v>
      </c>
      <c r="X48" s="148"/>
      <c r="Y48" s="148"/>
      <c r="Z48" s="148"/>
      <c r="AA48" s="148"/>
      <c r="AB48" s="148"/>
      <c r="AC48" s="148"/>
      <c r="AD48" s="148"/>
      <c r="AE48" s="148"/>
      <c r="AF48" s="148"/>
      <c r="AG48" s="148"/>
      <c r="AH48" s="148"/>
      <c r="AI48" s="148"/>
      <c r="AJ48" s="148"/>
      <c r="AK48" s="148"/>
      <c r="AL48" s="148"/>
      <c r="AM48" s="148"/>
      <c r="AN48" s="128"/>
      <c r="AY48" s="1"/>
      <c r="AZ48" s="1"/>
      <c r="BA48" s="1"/>
      <c r="BB48" s="1"/>
      <c r="BC48" s="1"/>
      <c r="BD48" s="1"/>
      <c r="BE48" s="71"/>
      <c r="BL48"/>
      <c r="BM48" s="71"/>
      <c r="BN48" s="71"/>
      <c r="BO48" s="71"/>
      <c r="BP48" s="71"/>
      <c r="BQ48" s="71"/>
      <c r="BR48" s="71"/>
      <c r="BS48" s="71"/>
      <c r="BV48" s="57" t="str">
        <f t="shared" si="31"/>
        <v>M</v>
      </c>
      <c r="BW48" s="57" t="str">
        <f t="shared" si="32"/>
        <v>M</v>
      </c>
      <c r="BX48" s="57" t="str">
        <f t="shared" si="33"/>
        <v>M</v>
      </c>
      <c r="BY48" s="57" t="str">
        <f t="shared" si="34"/>
        <v>M</v>
      </c>
      <c r="BZ48" s="57" t="str">
        <f t="shared" si="35"/>
        <v>M</v>
      </c>
      <c r="CA48" s="57">
        <f t="shared" si="36"/>
        <v>0</v>
      </c>
      <c r="CB48" s="41"/>
      <c r="CC48" s="41"/>
      <c r="CD48" s="125"/>
    </row>
    <row r="49" spans="1:82" ht="17.25" customHeight="1">
      <c r="A49" s="96" t="s">
        <v>88</v>
      </c>
      <c r="B49" s="539">
        <f t="shared" si="38"/>
        <v>8</v>
      </c>
      <c r="C49" s="140">
        <f t="shared" si="38"/>
        <v>8</v>
      </c>
      <c r="D49" s="139"/>
      <c r="E49" s="115"/>
      <c r="F49" s="116"/>
      <c r="G49" s="117"/>
      <c r="H49" s="115"/>
      <c r="I49" s="116"/>
      <c r="J49" s="117"/>
      <c r="K49" s="115"/>
      <c r="L49" s="116"/>
      <c r="M49" s="117"/>
      <c r="N49" s="115"/>
      <c r="O49" s="116"/>
      <c r="P49" s="117"/>
      <c r="Q49" s="115"/>
      <c r="R49" s="116"/>
      <c r="S49" s="230"/>
      <c r="T49" s="231" t="str">
        <f t="shared" si="37"/>
        <v>M</v>
      </c>
      <c r="U49" s="246" t="str">
        <f>IF(T49=Calculator!T49,"VALID","ERROR")</f>
        <v>VALID</v>
      </c>
      <c r="V49" s="148"/>
      <c r="W49" s="174">
        <f t="shared" si="30"/>
        <v>0</v>
      </c>
      <c r="X49" s="148"/>
      <c r="Y49" s="148"/>
      <c r="Z49" s="148"/>
      <c r="AA49" s="148"/>
      <c r="AB49" s="148"/>
      <c r="AC49" s="148"/>
      <c r="AD49" s="148"/>
      <c r="AE49" s="148"/>
      <c r="AF49" s="148"/>
      <c r="AG49" s="148"/>
      <c r="AH49" s="148"/>
      <c r="AI49" s="148"/>
      <c r="AJ49" s="148"/>
      <c r="AK49" s="148"/>
      <c r="AL49" s="148"/>
      <c r="AM49" s="148"/>
      <c r="AN49" s="128"/>
      <c r="AY49" s="1"/>
      <c r="AZ49" s="1"/>
      <c r="BA49" s="1"/>
      <c r="BB49" s="1"/>
      <c r="BC49" s="1"/>
      <c r="BD49" s="1"/>
      <c r="BE49" s="71"/>
      <c r="BL49"/>
      <c r="BM49" s="71"/>
      <c r="BN49" s="71"/>
      <c r="BO49" s="71"/>
      <c r="BP49" s="71"/>
      <c r="BQ49" s="71"/>
      <c r="BR49" s="71"/>
      <c r="BS49" s="71"/>
      <c r="BV49" s="57" t="str">
        <f t="shared" si="31"/>
        <v>M</v>
      </c>
      <c r="BW49" s="57" t="str">
        <f t="shared" si="32"/>
        <v>M</v>
      </c>
      <c r="BX49" s="57" t="str">
        <f t="shared" si="33"/>
        <v>M</v>
      </c>
      <c r="BY49" s="57" t="str">
        <f t="shared" si="34"/>
        <v>M</v>
      </c>
      <c r="BZ49" s="57" t="str">
        <f t="shared" si="35"/>
        <v>M</v>
      </c>
      <c r="CA49" s="57">
        <f t="shared" si="36"/>
        <v>0</v>
      </c>
      <c r="CB49" s="41"/>
      <c r="CC49" s="41"/>
      <c r="CD49" s="125"/>
    </row>
    <row r="50" spans="1:82" ht="17.25" customHeight="1">
      <c r="A50" s="96" t="s">
        <v>89</v>
      </c>
      <c r="B50" s="539">
        <f t="shared" si="38"/>
        <v>9</v>
      </c>
      <c r="C50" s="140">
        <f t="shared" si="38"/>
        <v>9</v>
      </c>
      <c r="D50" s="139"/>
      <c r="E50" s="115"/>
      <c r="F50" s="116"/>
      <c r="G50" s="117"/>
      <c r="H50" s="115"/>
      <c r="I50" s="116"/>
      <c r="J50" s="117"/>
      <c r="K50" s="115"/>
      <c r="L50" s="116"/>
      <c r="M50" s="117"/>
      <c r="N50" s="115"/>
      <c r="O50" s="116"/>
      <c r="P50" s="117"/>
      <c r="Q50" s="115"/>
      <c r="R50" s="116"/>
      <c r="S50" s="230"/>
      <c r="T50" s="231" t="str">
        <f t="shared" si="37"/>
        <v>M</v>
      </c>
      <c r="U50" s="246" t="str">
        <f>IF(T50=Calculator!T50,"VALID","ERROR")</f>
        <v>VALID</v>
      </c>
      <c r="V50" s="148"/>
      <c r="W50" s="174">
        <f t="shared" ref="W50:W104" si="39">IF(U50="error",1,IF(U50="Valid",0,0))</f>
        <v>0</v>
      </c>
      <c r="X50" s="148"/>
      <c r="Y50" s="148"/>
      <c r="Z50" s="148"/>
      <c r="AA50" s="148"/>
      <c r="AB50" s="148"/>
      <c r="AC50" s="148"/>
      <c r="AD50" s="148"/>
      <c r="AE50" s="148"/>
      <c r="AF50" s="148"/>
      <c r="AG50" s="148"/>
      <c r="AH50" s="148"/>
      <c r="AI50" s="148"/>
      <c r="AJ50" s="148"/>
      <c r="AK50" s="148"/>
      <c r="AL50" s="148"/>
      <c r="AM50" s="148"/>
      <c r="AN50" s="128"/>
      <c r="AY50" s="1"/>
      <c r="AZ50" s="1"/>
      <c r="BA50" s="1"/>
      <c r="BB50" s="1"/>
      <c r="BC50" s="1"/>
      <c r="BD50" s="1"/>
      <c r="BE50" s="71"/>
      <c r="BL50"/>
      <c r="BM50" s="71"/>
      <c r="BN50" s="71"/>
      <c r="BO50" s="71"/>
      <c r="BP50" s="71"/>
      <c r="BQ50" s="71"/>
      <c r="BR50" s="71"/>
      <c r="BS50" s="71"/>
      <c r="BV50" s="57" t="str">
        <f t="shared" si="31"/>
        <v>M</v>
      </c>
      <c r="BW50" s="57" t="str">
        <f t="shared" si="32"/>
        <v>M</v>
      </c>
      <c r="BX50" s="57" t="str">
        <f t="shared" si="33"/>
        <v>M</v>
      </c>
      <c r="BY50" s="57" t="str">
        <f t="shared" si="34"/>
        <v>M</v>
      </c>
      <c r="BZ50" s="57" t="str">
        <f t="shared" si="35"/>
        <v>M</v>
      </c>
      <c r="CA50" s="57">
        <f t="shared" si="36"/>
        <v>0</v>
      </c>
      <c r="CB50" s="41"/>
      <c r="CC50" s="41"/>
      <c r="CD50" s="125"/>
    </row>
    <row r="51" spans="1:82" ht="17.25" customHeight="1">
      <c r="A51" s="96" t="s">
        <v>90</v>
      </c>
      <c r="B51" s="539">
        <f t="shared" si="38"/>
        <v>10</v>
      </c>
      <c r="C51" s="140">
        <f t="shared" si="38"/>
        <v>10</v>
      </c>
      <c r="D51" s="139"/>
      <c r="E51" s="115"/>
      <c r="F51" s="116"/>
      <c r="G51" s="117"/>
      <c r="H51" s="115"/>
      <c r="I51" s="116"/>
      <c r="J51" s="117"/>
      <c r="K51" s="115"/>
      <c r="L51" s="116"/>
      <c r="M51" s="117"/>
      <c r="N51" s="115"/>
      <c r="O51" s="116"/>
      <c r="P51" s="117"/>
      <c r="Q51" s="115"/>
      <c r="R51" s="116"/>
      <c r="S51" s="230"/>
      <c r="T51" s="231" t="str">
        <f t="shared" si="37"/>
        <v>M</v>
      </c>
      <c r="U51" s="246" t="str">
        <f>IF(T51=Calculator!T51,"VALID","ERROR")</f>
        <v>VALID</v>
      </c>
      <c r="V51" s="148"/>
      <c r="W51" s="174">
        <f t="shared" si="39"/>
        <v>0</v>
      </c>
      <c r="X51" s="148"/>
      <c r="Y51" s="148"/>
      <c r="Z51" s="148"/>
      <c r="AA51" s="148"/>
      <c r="AB51" s="148"/>
      <c r="AC51" s="148"/>
      <c r="AD51" s="148"/>
      <c r="AE51" s="148"/>
      <c r="AF51" s="148"/>
      <c r="AG51" s="148"/>
      <c r="AH51" s="148"/>
      <c r="AI51" s="148"/>
      <c r="AJ51" s="148"/>
      <c r="AK51" s="148"/>
      <c r="AL51" s="148"/>
      <c r="AM51" s="148"/>
      <c r="AN51" s="128"/>
      <c r="AY51" s="1"/>
      <c r="AZ51" s="1"/>
      <c r="BA51" s="1"/>
      <c r="BB51" s="1"/>
      <c r="BC51" s="1"/>
      <c r="BD51" s="1"/>
      <c r="BE51" s="71"/>
      <c r="BL51"/>
      <c r="BM51" s="71"/>
      <c r="BN51" s="71"/>
      <c r="BO51" s="71"/>
      <c r="BP51" s="71"/>
      <c r="BQ51" s="71"/>
      <c r="BR51" s="71"/>
      <c r="BS51" s="71"/>
      <c r="BV51" s="57" t="str">
        <f t="shared" si="31"/>
        <v>M</v>
      </c>
      <c r="BW51" s="57" t="str">
        <f t="shared" si="32"/>
        <v>M</v>
      </c>
      <c r="BX51" s="57" t="str">
        <f t="shared" si="33"/>
        <v>M</v>
      </c>
      <c r="BY51" s="57" t="str">
        <f t="shared" si="34"/>
        <v>M</v>
      </c>
      <c r="BZ51" s="57" t="str">
        <f t="shared" si="35"/>
        <v>M</v>
      </c>
      <c r="CA51" s="57">
        <f t="shared" si="36"/>
        <v>0</v>
      </c>
      <c r="CB51" s="41"/>
      <c r="CC51" s="41"/>
      <c r="CD51" s="125"/>
    </row>
    <row r="52" spans="1:82" ht="17.25" customHeight="1">
      <c r="A52" s="96" t="s">
        <v>91</v>
      </c>
      <c r="B52" s="539">
        <f t="shared" si="38"/>
        <v>11</v>
      </c>
      <c r="C52" s="140">
        <f t="shared" si="38"/>
        <v>11</v>
      </c>
      <c r="D52" s="139"/>
      <c r="E52" s="115"/>
      <c r="F52" s="116"/>
      <c r="G52" s="117"/>
      <c r="H52" s="115"/>
      <c r="I52" s="116"/>
      <c r="J52" s="117"/>
      <c r="K52" s="115"/>
      <c r="L52" s="116"/>
      <c r="M52" s="117"/>
      <c r="N52" s="115"/>
      <c r="O52" s="116"/>
      <c r="P52" s="117"/>
      <c r="Q52" s="115"/>
      <c r="R52" s="116"/>
      <c r="S52" s="230"/>
      <c r="T52" s="231" t="str">
        <f t="shared" si="37"/>
        <v>M</v>
      </c>
      <c r="U52" s="246" t="str">
        <f>IF(T52=Calculator!T52,"VALID","ERROR")</f>
        <v>VALID</v>
      </c>
      <c r="V52" s="148"/>
      <c r="W52" s="174">
        <f t="shared" si="39"/>
        <v>0</v>
      </c>
      <c r="X52" s="148"/>
      <c r="Y52" s="148"/>
      <c r="Z52" s="148"/>
      <c r="AA52" s="148"/>
      <c r="AB52" s="148"/>
      <c r="AC52" s="148"/>
      <c r="AD52" s="148"/>
      <c r="AE52" s="148"/>
      <c r="AF52" s="148"/>
      <c r="AG52" s="148"/>
      <c r="AH52" s="148"/>
      <c r="AI52" s="148"/>
      <c r="AJ52" s="148"/>
      <c r="AK52" s="148"/>
      <c r="AL52" s="148"/>
      <c r="AM52" s="148"/>
      <c r="AN52" s="128"/>
      <c r="AY52" s="1"/>
      <c r="AZ52" s="1"/>
      <c r="BA52" s="1"/>
      <c r="BB52" s="1"/>
      <c r="BC52" s="1"/>
      <c r="BD52" s="1"/>
      <c r="BE52" s="71"/>
      <c r="BL52"/>
      <c r="BM52" s="71"/>
      <c r="BN52" s="71"/>
      <c r="BO52" s="71"/>
      <c r="BP52" s="71"/>
      <c r="BQ52" s="71"/>
      <c r="BR52" s="71"/>
      <c r="BS52" s="71"/>
      <c r="BV52" s="57" t="str">
        <f t="shared" si="31"/>
        <v>M</v>
      </c>
      <c r="BW52" s="57" t="str">
        <f t="shared" si="32"/>
        <v>M</v>
      </c>
      <c r="BX52" s="57" t="str">
        <f t="shared" si="33"/>
        <v>M</v>
      </c>
      <c r="BY52" s="57" t="str">
        <f t="shared" si="34"/>
        <v>M</v>
      </c>
      <c r="BZ52" s="57" t="str">
        <f t="shared" si="35"/>
        <v>M</v>
      </c>
      <c r="CA52" s="57">
        <f t="shared" si="36"/>
        <v>0</v>
      </c>
      <c r="CB52" s="41"/>
      <c r="CC52" s="41"/>
      <c r="CD52" s="125"/>
    </row>
    <row r="53" spans="1:82" ht="17.25" customHeight="1">
      <c r="A53" s="96" t="s">
        <v>92</v>
      </c>
      <c r="B53" s="539">
        <f t="shared" si="38"/>
        <v>12</v>
      </c>
      <c r="C53" s="140">
        <f t="shared" si="38"/>
        <v>12</v>
      </c>
      <c r="D53" s="139"/>
      <c r="E53" s="115"/>
      <c r="F53" s="116"/>
      <c r="G53" s="117"/>
      <c r="H53" s="115"/>
      <c r="I53" s="116"/>
      <c r="J53" s="117"/>
      <c r="K53" s="115"/>
      <c r="L53" s="116"/>
      <c r="M53" s="117"/>
      <c r="N53" s="115"/>
      <c r="O53" s="116"/>
      <c r="P53" s="117"/>
      <c r="Q53" s="115"/>
      <c r="R53" s="116"/>
      <c r="S53" s="230"/>
      <c r="T53" s="231" t="str">
        <f t="shared" si="37"/>
        <v>M</v>
      </c>
      <c r="U53" s="246" t="str">
        <f>IF(T53=Calculator!T53,"VALID","ERROR")</f>
        <v>VALID</v>
      </c>
      <c r="V53" s="148"/>
      <c r="W53" s="174">
        <f t="shared" si="39"/>
        <v>0</v>
      </c>
      <c r="X53" s="148"/>
      <c r="Y53" s="148"/>
      <c r="Z53" s="148"/>
      <c r="AA53" s="148"/>
      <c r="AB53" s="148"/>
      <c r="AC53" s="148"/>
      <c r="AD53" s="148"/>
      <c r="AE53" s="148"/>
      <c r="AF53" s="148"/>
      <c r="AG53" s="148"/>
      <c r="AH53" s="148"/>
      <c r="AI53" s="148"/>
      <c r="AJ53" s="148"/>
      <c r="AK53" s="148"/>
      <c r="AL53" s="148"/>
      <c r="AM53" s="148"/>
      <c r="AN53" s="128"/>
      <c r="AY53" s="1"/>
      <c r="AZ53" s="1"/>
      <c r="BA53" s="1"/>
      <c r="BB53" s="1"/>
      <c r="BC53" s="1"/>
      <c r="BD53" s="1"/>
      <c r="BE53" s="71"/>
      <c r="BL53"/>
      <c r="BM53" s="71"/>
      <c r="BN53" s="71"/>
      <c r="BO53" s="71"/>
      <c r="BP53" s="71"/>
      <c r="BQ53" s="71"/>
      <c r="BR53" s="71"/>
      <c r="BS53" s="71"/>
      <c r="BV53" s="57" t="str">
        <f t="shared" si="31"/>
        <v>M</v>
      </c>
      <c r="BW53" s="57" t="str">
        <f t="shared" si="32"/>
        <v>M</v>
      </c>
      <c r="BX53" s="57" t="str">
        <f t="shared" si="33"/>
        <v>M</v>
      </c>
      <c r="BY53" s="57" t="str">
        <f t="shared" si="34"/>
        <v>M</v>
      </c>
      <c r="BZ53" s="57" t="str">
        <f t="shared" si="35"/>
        <v>M</v>
      </c>
      <c r="CA53" s="57">
        <f t="shared" si="36"/>
        <v>0</v>
      </c>
      <c r="CB53" s="41"/>
      <c r="CC53" s="41"/>
      <c r="CD53" s="125"/>
    </row>
    <row r="54" spans="1:82" ht="17.25" customHeight="1">
      <c r="A54" s="96" t="s">
        <v>93</v>
      </c>
      <c r="B54" s="539">
        <f t="shared" si="38"/>
        <v>13</v>
      </c>
      <c r="C54" s="140">
        <f t="shared" si="38"/>
        <v>13</v>
      </c>
      <c r="D54" s="139"/>
      <c r="E54" s="115"/>
      <c r="F54" s="116"/>
      <c r="G54" s="117"/>
      <c r="H54" s="115"/>
      <c r="I54" s="116"/>
      <c r="J54" s="117"/>
      <c r="K54" s="115"/>
      <c r="L54" s="116"/>
      <c r="M54" s="117"/>
      <c r="N54" s="115"/>
      <c r="O54" s="116"/>
      <c r="P54" s="117"/>
      <c r="Q54" s="115"/>
      <c r="R54" s="116"/>
      <c r="S54" s="230"/>
      <c r="T54" s="231" t="str">
        <f t="shared" si="37"/>
        <v>M</v>
      </c>
      <c r="U54" s="246" t="str">
        <f>IF(T54=Calculator!T54,"VALID","ERROR")</f>
        <v>VALID</v>
      </c>
      <c r="V54" s="148"/>
      <c r="W54" s="174">
        <f t="shared" si="39"/>
        <v>0</v>
      </c>
      <c r="X54" s="148"/>
      <c r="Y54" s="148"/>
      <c r="Z54" s="148"/>
      <c r="AA54" s="148"/>
      <c r="AB54" s="148"/>
      <c r="AC54" s="148"/>
      <c r="AD54" s="148"/>
      <c r="AE54" s="148"/>
      <c r="AF54" s="148"/>
      <c r="AG54" s="148"/>
      <c r="AH54" s="148"/>
      <c r="AI54" s="148"/>
      <c r="AJ54" s="148"/>
      <c r="AK54" s="148"/>
      <c r="AL54" s="148"/>
      <c r="AM54" s="148"/>
      <c r="AN54" s="128"/>
      <c r="AY54" s="1"/>
      <c r="AZ54" s="1"/>
      <c r="BA54" s="1"/>
      <c r="BB54" s="1"/>
      <c r="BC54" s="1"/>
      <c r="BD54" s="1"/>
      <c r="BE54" s="71"/>
      <c r="BL54"/>
      <c r="BM54" s="71"/>
      <c r="BN54" s="71"/>
      <c r="BO54" s="71"/>
      <c r="BP54" s="71"/>
      <c r="BQ54" s="71"/>
      <c r="BR54" s="71"/>
      <c r="BS54" s="71"/>
      <c r="BV54" s="57" t="str">
        <f t="shared" si="31"/>
        <v>M</v>
      </c>
      <c r="BW54" s="57" t="str">
        <f t="shared" si="32"/>
        <v>M</v>
      </c>
      <c r="BX54" s="57" t="str">
        <f t="shared" si="33"/>
        <v>M</v>
      </c>
      <c r="BY54" s="57" t="str">
        <f t="shared" si="34"/>
        <v>M</v>
      </c>
      <c r="BZ54" s="57" t="str">
        <f t="shared" si="35"/>
        <v>M</v>
      </c>
      <c r="CA54" s="57">
        <f t="shared" si="36"/>
        <v>0</v>
      </c>
      <c r="CB54" s="41"/>
      <c r="CC54" s="41"/>
      <c r="CD54" s="125"/>
    </row>
    <row r="55" spans="1:82" ht="17.25" customHeight="1">
      <c r="A55" s="96" t="s">
        <v>94</v>
      </c>
      <c r="B55" s="539">
        <f t="shared" si="38"/>
        <v>14</v>
      </c>
      <c r="C55" s="140">
        <f t="shared" si="38"/>
        <v>14</v>
      </c>
      <c r="D55" s="139"/>
      <c r="E55" s="115"/>
      <c r="F55" s="116"/>
      <c r="G55" s="117"/>
      <c r="H55" s="115"/>
      <c r="I55" s="116"/>
      <c r="J55" s="117"/>
      <c r="K55" s="115"/>
      <c r="L55" s="116"/>
      <c r="M55" s="117"/>
      <c r="N55" s="115"/>
      <c r="O55" s="116"/>
      <c r="P55" s="117"/>
      <c r="Q55" s="115"/>
      <c r="R55" s="116"/>
      <c r="S55" s="230"/>
      <c r="T55" s="231" t="str">
        <f t="shared" si="37"/>
        <v>M</v>
      </c>
      <c r="U55" s="246" t="str">
        <f>IF(T55=Calculator!T55,"VALID","ERROR")</f>
        <v>VALID</v>
      </c>
      <c r="V55" s="148"/>
      <c r="W55" s="174">
        <f t="shared" si="39"/>
        <v>0</v>
      </c>
      <c r="X55" s="148"/>
      <c r="Y55" s="148"/>
      <c r="Z55" s="148"/>
      <c r="AA55" s="148"/>
      <c r="AB55" s="148"/>
      <c r="AC55" s="148"/>
      <c r="AD55" s="148"/>
      <c r="AE55" s="148"/>
      <c r="AF55" s="148"/>
      <c r="AG55" s="148"/>
      <c r="AH55" s="148"/>
      <c r="AI55" s="148"/>
      <c r="AJ55" s="148"/>
      <c r="AK55" s="148"/>
      <c r="AL55" s="148"/>
      <c r="AM55" s="148"/>
      <c r="AN55" s="128"/>
      <c r="AY55" s="1"/>
      <c r="AZ55" s="1"/>
      <c r="BA55" s="1"/>
      <c r="BB55" s="1"/>
      <c r="BC55" s="1"/>
      <c r="BD55" s="1"/>
      <c r="BE55" s="71"/>
      <c r="BL55"/>
      <c r="BM55" s="71"/>
      <c r="BN55" s="71"/>
      <c r="BO55" s="71"/>
      <c r="BP55" s="71"/>
      <c r="BQ55" s="71"/>
      <c r="BR55" s="71"/>
      <c r="BS55" s="71"/>
      <c r="BV55" s="57" t="str">
        <f t="shared" si="31"/>
        <v>M</v>
      </c>
      <c r="BW55" s="57" t="str">
        <f t="shared" si="32"/>
        <v>M</v>
      </c>
      <c r="BX55" s="57" t="str">
        <f t="shared" si="33"/>
        <v>M</v>
      </c>
      <c r="BY55" s="57" t="str">
        <f t="shared" si="34"/>
        <v>M</v>
      </c>
      <c r="BZ55" s="57" t="str">
        <f t="shared" si="35"/>
        <v>M</v>
      </c>
      <c r="CA55" s="57">
        <f t="shared" si="36"/>
        <v>0</v>
      </c>
      <c r="CB55" s="41"/>
      <c r="CC55" s="41"/>
      <c r="CD55" s="125"/>
    </row>
    <row r="56" spans="1:82" ht="17.25" customHeight="1">
      <c r="A56" s="96" t="s">
        <v>95</v>
      </c>
      <c r="B56" s="539">
        <f t="shared" si="38"/>
        <v>15</v>
      </c>
      <c r="C56" s="140">
        <f t="shared" si="38"/>
        <v>15</v>
      </c>
      <c r="D56" s="139"/>
      <c r="E56" s="115"/>
      <c r="F56" s="116"/>
      <c r="G56" s="117"/>
      <c r="H56" s="115"/>
      <c r="I56" s="116"/>
      <c r="J56" s="117"/>
      <c r="K56" s="115"/>
      <c r="L56" s="116"/>
      <c r="M56" s="117"/>
      <c r="N56" s="115"/>
      <c r="O56" s="116"/>
      <c r="P56" s="117"/>
      <c r="Q56" s="115"/>
      <c r="R56" s="116"/>
      <c r="S56" s="230"/>
      <c r="T56" s="231" t="str">
        <f t="shared" si="37"/>
        <v>M</v>
      </c>
      <c r="U56" s="246" t="str">
        <f>IF(T56=Calculator!T56,"VALID","ERROR")</f>
        <v>VALID</v>
      </c>
      <c r="V56" s="148"/>
      <c r="W56" s="174">
        <f t="shared" si="39"/>
        <v>0</v>
      </c>
      <c r="X56" s="148"/>
      <c r="Y56" s="148"/>
      <c r="Z56" s="148"/>
      <c r="AA56" s="148"/>
      <c r="AB56" s="148"/>
      <c r="AC56" s="148"/>
      <c r="AD56" s="148"/>
      <c r="AE56" s="148"/>
      <c r="AF56" s="148"/>
      <c r="AG56" s="148"/>
      <c r="AH56" s="148"/>
      <c r="AI56" s="148"/>
      <c r="AJ56" s="148"/>
      <c r="AK56" s="148"/>
      <c r="AL56" s="148"/>
      <c r="AM56" s="148"/>
      <c r="AN56" s="128"/>
      <c r="AY56" s="1"/>
      <c r="AZ56" s="1"/>
      <c r="BA56" s="1"/>
      <c r="BB56" s="1"/>
      <c r="BC56" s="1"/>
      <c r="BD56" s="1"/>
      <c r="BE56" s="71"/>
      <c r="BL56"/>
      <c r="BM56" s="71"/>
      <c r="BN56" s="71"/>
      <c r="BO56" s="71"/>
      <c r="BP56" s="71"/>
      <c r="BQ56" s="71"/>
      <c r="BR56" s="71"/>
      <c r="BS56" s="71"/>
      <c r="BV56" s="57" t="str">
        <f t="shared" si="31"/>
        <v>M</v>
      </c>
      <c r="BW56" s="57" t="str">
        <f t="shared" si="32"/>
        <v>M</v>
      </c>
      <c r="BX56" s="57" t="str">
        <f t="shared" si="33"/>
        <v>M</v>
      </c>
      <c r="BY56" s="57" t="str">
        <f t="shared" si="34"/>
        <v>M</v>
      </c>
      <c r="BZ56" s="57" t="str">
        <f t="shared" si="35"/>
        <v>M</v>
      </c>
      <c r="CA56" s="57">
        <f t="shared" si="36"/>
        <v>0</v>
      </c>
      <c r="CB56" s="41"/>
      <c r="CC56" s="41"/>
      <c r="CD56" s="125"/>
    </row>
    <row r="57" spans="1:82" ht="17.25" customHeight="1">
      <c r="A57" s="96" t="s">
        <v>96</v>
      </c>
      <c r="B57" s="539">
        <f t="shared" si="38"/>
        <v>16</v>
      </c>
      <c r="C57" s="140">
        <f t="shared" si="38"/>
        <v>16</v>
      </c>
      <c r="D57" s="139"/>
      <c r="E57" s="115"/>
      <c r="F57" s="116"/>
      <c r="G57" s="117"/>
      <c r="H57" s="115"/>
      <c r="I57" s="116"/>
      <c r="J57" s="117"/>
      <c r="K57" s="115"/>
      <c r="L57" s="116"/>
      <c r="M57" s="117"/>
      <c r="N57" s="115"/>
      <c r="O57" s="116"/>
      <c r="P57" s="117"/>
      <c r="Q57" s="115"/>
      <c r="R57" s="116"/>
      <c r="S57" s="230"/>
      <c r="T57" s="231" t="str">
        <f t="shared" si="37"/>
        <v>M</v>
      </c>
      <c r="U57" s="246" t="str">
        <f>IF(T57=Calculator!T57,"VALID","ERROR")</f>
        <v>VALID</v>
      </c>
      <c r="V57" s="148"/>
      <c r="W57" s="174">
        <f t="shared" si="39"/>
        <v>0</v>
      </c>
      <c r="X57" s="148"/>
      <c r="Y57" s="148"/>
      <c r="Z57" s="148"/>
      <c r="AA57" s="148"/>
      <c r="AB57" s="148"/>
      <c r="AC57" s="148"/>
      <c r="AD57" s="148"/>
      <c r="AE57" s="148"/>
      <c r="AF57" s="148"/>
      <c r="AG57" s="148"/>
      <c r="AH57" s="148"/>
      <c r="AI57" s="148"/>
      <c r="AJ57" s="148"/>
      <c r="AK57" s="148"/>
      <c r="AL57" s="148"/>
      <c r="AM57" s="148"/>
      <c r="AN57" s="128"/>
      <c r="AY57" s="1"/>
      <c r="AZ57" s="1"/>
      <c r="BA57" s="1"/>
      <c r="BB57" s="1"/>
      <c r="BC57" s="1"/>
      <c r="BD57" s="1"/>
      <c r="BE57" s="71"/>
      <c r="BL57"/>
      <c r="BM57" s="71"/>
      <c r="BN57" s="71"/>
      <c r="BO57" s="71"/>
      <c r="BP57" s="71"/>
      <c r="BQ57" s="71"/>
      <c r="BR57" s="71"/>
      <c r="BS57" s="71"/>
      <c r="BV57" s="57" t="str">
        <f t="shared" si="31"/>
        <v>M</v>
      </c>
      <c r="BW57" s="57" t="str">
        <f t="shared" si="32"/>
        <v>M</v>
      </c>
      <c r="BX57" s="57" t="str">
        <f t="shared" si="33"/>
        <v>M</v>
      </c>
      <c r="BY57" s="57" t="str">
        <f t="shared" si="34"/>
        <v>M</v>
      </c>
      <c r="BZ57" s="57" t="str">
        <f t="shared" si="35"/>
        <v>M</v>
      </c>
      <c r="CA57" s="57">
        <f t="shared" si="36"/>
        <v>0</v>
      </c>
      <c r="CB57" s="41"/>
      <c r="CC57" s="41"/>
      <c r="CD57" s="125"/>
    </row>
    <row r="58" spans="1:82" ht="17.25" customHeight="1">
      <c r="A58" s="96" t="s">
        <v>97</v>
      </c>
      <c r="B58" s="539">
        <f t="shared" si="38"/>
        <v>17</v>
      </c>
      <c r="C58" s="140">
        <f t="shared" si="38"/>
        <v>17</v>
      </c>
      <c r="D58" s="139"/>
      <c r="E58" s="115"/>
      <c r="F58" s="116"/>
      <c r="G58" s="117"/>
      <c r="H58" s="115"/>
      <c r="I58" s="116"/>
      <c r="J58" s="117"/>
      <c r="K58" s="115"/>
      <c r="L58" s="116"/>
      <c r="M58" s="117"/>
      <c r="N58" s="115"/>
      <c r="O58" s="116"/>
      <c r="P58" s="117"/>
      <c r="Q58" s="115"/>
      <c r="R58" s="116"/>
      <c r="S58" s="230"/>
      <c r="T58" s="231" t="str">
        <f t="shared" si="37"/>
        <v>M</v>
      </c>
      <c r="U58" s="246" t="str">
        <f>IF(T58=Calculator!T58,"VALID","ERROR")</f>
        <v>VALID</v>
      </c>
      <c r="V58" s="148"/>
      <c r="W58" s="174">
        <f t="shared" si="39"/>
        <v>0</v>
      </c>
      <c r="X58" s="148"/>
      <c r="Y58" s="148"/>
      <c r="Z58" s="148"/>
      <c r="AA58" s="148"/>
      <c r="AB58" s="148"/>
      <c r="AC58" s="148"/>
      <c r="AD58" s="148"/>
      <c r="AE58" s="148"/>
      <c r="AF58" s="148"/>
      <c r="AG58" s="148"/>
      <c r="AH58" s="148"/>
      <c r="AI58" s="148"/>
      <c r="AJ58" s="148"/>
      <c r="AK58" s="148"/>
      <c r="AL58" s="148"/>
      <c r="AM58" s="148"/>
      <c r="AN58" s="128"/>
      <c r="AY58" s="1"/>
      <c r="AZ58" s="1"/>
      <c r="BA58" s="1"/>
      <c r="BB58" s="1"/>
      <c r="BC58" s="1"/>
      <c r="BD58" s="1"/>
      <c r="BE58" s="71"/>
      <c r="BL58"/>
      <c r="BM58" s="71"/>
      <c r="BN58" s="71"/>
      <c r="BO58" s="71"/>
      <c r="BP58" s="71"/>
      <c r="BQ58" s="71"/>
      <c r="BR58" s="71"/>
      <c r="BS58" s="71"/>
      <c r="BV58" s="57" t="str">
        <f t="shared" si="31"/>
        <v>M</v>
      </c>
      <c r="BW58" s="57" t="str">
        <f t="shared" si="32"/>
        <v>M</v>
      </c>
      <c r="BX58" s="57" t="str">
        <f t="shared" si="33"/>
        <v>M</v>
      </c>
      <c r="BY58" s="57" t="str">
        <f t="shared" si="34"/>
        <v>M</v>
      </c>
      <c r="BZ58" s="57" t="str">
        <f t="shared" si="35"/>
        <v>M</v>
      </c>
      <c r="CA58" s="57">
        <f t="shared" si="36"/>
        <v>0</v>
      </c>
      <c r="CB58" s="41"/>
      <c r="CC58" s="41"/>
      <c r="CD58" s="125"/>
    </row>
    <row r="59" spans="1:82" ht="17.25" customHeight="1">
      <c r="A59" s="96" t="s">
        <v>98</v>
      </c>
      <c r="B59" s="539">
        <f t="shared" si="38"/>
        <v>18</v>
      </c>
      <c r="C59" s="140">
        <f t="shared" si="38"/>
        <v>18</v>
      </c>
      <c r="D59" s="139"/>
      <c r="E59" s="115"/>
      <c r="F59" s="116"/>
      <c r="G59" s="117"/>
      <c r="H59" s="115"/>
      <c r="I59" s="116"/>
      <c r="J59" s="117"/>
      <c r="K59" s="115"/>
      <c r="L59" s="116"/>
      <c r="M59" s="117"/>
      <c r="N59" s="115"/>
      <c r="O59" s="116"/>
      <c r="P59" s="117"/>
      <c r="Q59" s="115"/>
      <c r="R59" s="116"/>
      <c r="S59" s="230"/>
      <c r="T59" s="231" t="str">
        <f t="shared" si="37"/>
        <v>M</v>
      </c>
      <c r="U59" s="246" t="str">
        <f>IF(T59=Calculator!T59,"VALID","ERROR")</f>
        <v>VALID</v>
      </c>
      <c r="V59" s="148"/>
      <c r="W59" s="174">
        <f t="shared" si="39"/>
        <v>0</v>
      </c>
      <c r="X59" s="148"/>
      <c r="Y59" s="148"/>
      <c r="Z59" s="148"/>
      <c r="AA59" s="148"/>
      <c r="AB59" s="148"/>
      <c r="AC59" s="148"/>
      <c r="AD59" s="148"/>
      <c r="AE59" s="148"/>
      <c r="AF59" s="148"/>
      <c r="AG59" s="148"/>
      <c r="AH59" s="148"/>
      <c r="AI59" s="148"/>
      <c r="AJ59" s="148"/>
      <c r="AK59" s="148"/>
      <c r="AL59" s="148"/>
      <c r="AM59" s="148"/>
      <c r="AN59" s="128"/>
      <c r="AY59" s="1"/>
      <c r="AZ59" s="1"/>
      <c r="BA59" s="1"/>
      <c r="BB59" s="1"/>
      <c r="BC59" s="1"/>
      <c r="BD59" s="1"/>
      <c r="BE59" s="71"/>
      <c r="BL59"/>
      <c r="BM59" s="71"/>
      <c r="BN59" s="71"/>
      <c r="BO59" s="71"/>
      <c r="BP59" s="71"/>
      <c r="BQ59" s="71"/>
      <c r="BR59" s="71"/>
      <c r="BS59" s="71"/>
      <c r="BV59" s="57" t="str">
        <f t="shared" si="31"/>
        <v>M</v>
      </c>
      <c r="BW59" s="57" t="str">
        <f t="shared" si="32"/>
        <v>M</v>
      </c>
      <c r="BX59" s="57" t="str">
        <f t="shared" si="33"/>
        <v>M</v>
      </c>
      <c r="BY59" s="57" t="str">
        <f t="shared" si="34"/>
        <v>M</v>
      </c>
      <c r="BZ59" s="57" t="str">
        <f t="shared" si="35"/>
        <v>M</v>
      </c>
      <c r="CA59" s="57">
        <f t="shared" si="36"/>
        <v>0</v>
      </c>
      <c r="CB59" s="41"/>
      <c r="CC59" s="41"/>
      <c r="CD59" s="125"/>
    </row>
    <row r="60" spans="1:82" ht="17.25" customHeight="1">
      <c r="A60" s="96" t="s">
        <v>99</v>
      </c>
      <c r="B60" s="539">
        <f t="shared" si="38"/>
        <v>19</v>
      </c>
      <c r="C60" s="140">
        <f t="shared" si="38"/>
        <v>19</v>
      </c>
      <c r="D60" s="139"/>
      <c r="E60" s="115"/>
      <c r="F60" s="116"/>
      <c r="G60" s="117"/>
      <c r="H60" s="115"/>
      <c r="I60" s="116"/>
      <c r="J60" s="117"/>
      <c r="K60" s="115"/>
      <c r="L60" s="116"/>
      <c r="M60" s="117"/>
      <c r="N60" s="115"/>
      <c r="O60" s="116"/>
      <c r="P60" s="117"/>
      <c r="Q60" s="115"/>
      <c r="R60" s="116"/>
      <c r="S60" s="230"/>
      <c r="T60" s="231" t="str">
        <f t="shared" si="37"/>
        <v>M</v>
      </c>
      <c r="U60" s="246" t="str">
        <f>IF(T60=Calculator!T60,"VALID","ERROR")</f>
        <v>VALID</v>
      </c>
      <c r="V60" s="148"/>
      <c r="W60" s="174">
        <f t="shared" si="39"/>
        <v>0</v>
      </c>
      <c r="X60" s="148"/>
      <c r="Y60" s="148"/>
      <c r="Z60" s="148"/>
      <c r="AA60" s="148"/>
      <c r="AB60" s="148"/>
      <c r="AC60" s="148"/>
      <c r="AD60" s="148"/>
      <c r="AE60" s="148"/>
      <c r="AF60" s="148"/>
      <c r="AG60" s="148"/>
      <c r="AH60" s="148"/>
      <c r="AI60" s="148"/>
      <c r="AJ60" s="148"/>
      <c r="AK60" s="148"/>
      <c r="AL60" s="148"/>
      <c r="AM60" s="148"/>
      <c r="AN60" s="128"/>
      <c r="AY60" s="1"/>
      <c r="AZ60" s="1"/>
      <c r="BA60" s="1"/>
      <c r="BB60" s="1"/>
      <c r="BC60" s="1"/>
      <c r="BD60" s="1"/>
      <c r="BE60" s="71"/>
      <c r="BL60"/>
      <c r="BM60" s="71"/>
      <c r="BN60" s="71"/>
      <c r="BO60" s="71"/>
      <c r="BP60" s="71"/>
      <c r="BQ60" s="71"/>
      <c r="BR60" s="71"/>
      <c r="BS60" s="71"/>
      <c r="BV60" s="57" t="str">
        <f t="shared" si="31"/>
        <v>M</v>
      </c>
      <c r="BW60" s="57" t="str">
        <f t="shared" si="32"/>
        <v>M</v>
      </c>
      <c r="BX60" s="57" t="str">
        <f t="shared" si="33"/>
        <v>M</v>
      </c>
      <c r="BY60" s="57" t="str">
        <f t="shared" si="34"/>
        <v>M</v>
      </c>
      <c r="BZ60" s="57" t="str">
        <f t="shared" si="35"/>
        <v>M</v>
      </c>
      <c r="CA60" s="57">
        <f t="shared" si="36"/>
        <v>0</v>
      </c>
      <c r="CB60" s="41"/>
      <c r="CC60" s="41"/>
      <c r="CD60" s="125"/>
    </row>
    <row r="61" spans="1:82" ht="17.25" customHeight="1">
      <c r="A61" s="96" t="s">
        <v>100</v>
      </c>
      <c r="B61" s="539">
        <f t="shared" si="38"/>
        <v>20</v>
      </c>
      <c r="C61" s="140">
        <f t="shared" si="38"/>
        <v>20</v>
      </c>
      <c r="D61" s="139"/>
      <c r="E61" s="115"/>
      <c r="F61" s="116"/>
      <c r="G61" s="117"/>
      <c r="H61" s="115"/>
      <c r="I61" s="116"/>
      <c r="J61" s="117"/>
      <c r="K61" s="115"/>
      <c r="L61" s="116"/>
      <c r="M61" s="117"/>
      <c r="N61" s="115"/>
      <c r="O61" s="116"/>
      <c r="P61" s="117"/>
      <c r="Q61" s="115"/>
      <c r="R61" s="116"/>
      <c r="S61" s="230"/>
      <c r="T61" s="231" t="str">
        <f t="shared" si="37"/>
        <v>M</v>
      </c>
      <c r="U61" s="246" t="str">
        <f>IF(T61=Calculator!T61,"VALID","ERROR")</f>
        <v>VALID</v>
      </c>
      <c r="V61" s="148"/>
      <c r="W61" s="174">
        <f t="shared" si="39"/>
        <v>0</v>
      </c>
      <c r="X61" s="148"/>
      <c r="Y61" s="148"/>
      <c r="Z61" s="148"/>
      <c r="AA61" s="148"/>
      <c r="AB61" s="148"/>
      <c r="AC61" s="148"/>
      <c r="AD61" s="148"/>
      <c r="AE61" s="148"/>
      <c r="AF61" s="148"/>
      <c r="AG61" s="148"/>
      <c r="AH61" s="148"/>
      <c r="AI61" s="148"/>
      <c r="AJ61" s="148"/>
      <c r="AK61" s="148"/>
      <c r="AL61" s="148"/>
      <c r="AM61" s="148"/>
      <c r="AN61" s="128"/>
      <c r="AY61" s="1"/>
      <c r="AZ61" s="1"/>
      <c r="BA61" s="1"/>
      <c r="BB61" s="1"/>
      <c r="BC61" s="1"/>
      <c r="BD61" s="1"/>
      <c r="BE61" s="71"/>
      <c r="BL61"/>
      <c r="BM61" s="71"/>
      <c r="BN61" s="71"/>
      <c r="BO61" s="71"/>
      <c r="BP61" s="71"/>
      <c r="BQ61" s="71"/>
      <c r="BR61" s="71"/>
      <c r="BS61" s="71"/>
      <c r="BV61" s="57" t="str">
        <f t="shared" si="31"/>
        <v>M</v>
      </c>
      <c r="BW61" s="57" t="str">
        <f t="shared" si="32"/>
        <v>M</v>
      </c>
      <c r="BX61" s="57" t="str">
        <f t="shared" si="33"/>
        <v>M</v>
      </c>
      <c r="BY61" s="57" t="str">
        <f t="shared" si="34"/>
        <v>M</v>
      </c>
      <c r="BZ61" s="57" t="str">
        <f t="shared" si="35"/>
        <v>M</v>
      </c>
      <c r="CA61" s="57">
        <f t="shared" si="36"/>
        <v>0</v>
      </c>
      <c r="CB61" s="41"/>
      <c r="CC61" s="41"/>
      <c r="CD61" s="125"/>
    </row>
    <row r="62" spans="1:82" ht="17.25" customHeight="1">
      <c r="A62" s="96" t="s">
        <v>101</v>
      </c>
      <c r="B62" s="539">
        <f t="shared" si="38"/>
        <v>21</v>
      </c>
      <c r="C62" s="140">
        <f t="shared" si="38"/>
        <v>21</v>
      </c>
      <c r="D62" s="139"/>
      <c r="E62" s="115"/>
      <c r="F62" s="116"/>
      <c r="G62" s="117"/>
      <c r="H62" s="115"/>
      <c r="I62" s="116"/>
      <c r="J62" s="117"/>
      <c r="K62" s="115"/>
      <c r="L62" s="116"/>
      <c r="M62" s="117"/>
      <c r="N62" s="115"/>
      <c r="O62" s="116"/>
      <c r="P62" s="117"/>
      <c r="Q62" s="115"/>
      <c r="R62" s="116"/>
      <c r="S62" s="230"/>
      <c r="T62" s="231" t="str">
        <f t="shared" si="37"/>
        <v>M</v>
      </c>
      <c r="U62" s="246" t="str">
        <f>IF(T62=Calculator!T62,"VALID","ERROR")</f>
        <v>VALID</v>
      </c>
      <c r="V62" s="148"/>
      <c r="W62" s="174">
        <f t="shared" si="39"/>
        <v>0</v>
      </c>
      <c r="X62" s="148"/>
      <c r="Y62" s="148"/>
      <c r="Z62" s="148"/>
      <c r="AA62" s="148"/>
      <c r="AB62" s="148"/>
      <c r="AC62" s="148"/>
      <c r="AD62" s="148"/>
      <c r="AE62" s="148"/>
      <c r="AF62" s="148"/>
      <c r="AG62" s="148"/>
      <c r="AH62" s="148"/>
      <c r="AI62" s="148"/>
      <c r="AJ62" s="148"/>
      <c r="AK62" s="148"/>
      <c r="AL62" s="148"/>
      <c r="AM62" s="148"/>
      <c r="AN62" s="128"/>
      <c r="AY62" s="1"/>
      <c r="AZ62" s="1"/>
      <c r="BA62" s="1"/>
      <c r="BB62" s="1"/>
      <c r="BC62" s="1"/>
      <c r="BD62" s="1"/>
      <c r="BE62" s="71"/>
      <c r="BL62"/>
      <c r="BM62" s="71"/>
      <c r="BN62" s="71"/>
      <c r="BO62" s="71"/>
      <c r="BP62" s="71"/>
      <c r="BQ62" s="71"/>
      <c r="BR62" s="71"/>
      <c r="BS62" s="71"/>
      <c r="BV62" s="57" t="str">
        <f t="shared" si="31"/>
        <v>M</v>
      </c>
      <c r="BW62" s="57" t="str">
        <f t="shared" si="32"/>
        <v>M</v>
      </c>
      <c r="BX62" s="57" t="str">
        <f t="shared" si="33"/>
        <v>M</v>
      </c>
      <c r="BY62" s="57" t="str">
        <f t="shared" si="34"/>
        <v>M</v>
      </c>
      <c r="BZ62" s="57" t="str">
        <f t="shared" si="35"/>
        <v>M</v>
      </c>
      <c r="CA62" s="57">
        <f t="shared" si="36"/>
        <v>0</v>
      </c>
      <c r="CB62" s="41"/>
      <c r="CC62" s="41"/>
      <c r="CD62" s="125"/>
    </row>
    <row r="63" spans="1:82" ht="17.25" customHeight="1">
      <c r="A63" s="96" t="s">
        <v>102</v>
      </c>
      <c r="B63" s="539">
        <f t="shared" si="38"/>
        <v>22</v>
      </c>
      <c r="C63" s="140">
        <f t="shared" si="38"/>
        <v>22</v>
      </c>
      <c r="D63" s="139"/>
      <c r="E63" s="115"/>
      <c r="F63" s="116"/>
      <c r="G63" s="117"/>
      <c r="H63" s="115"/>
      <c r="I63" s="116"/>
      <c r="J63" s="117"/>
      <c r="K63" s="115"/>
      <c r="L63" s="116"/>
      <c r="M63" s="117"/>
      <c r="N63" s="115"/>
      <c r="O63" s="116"/>
      <c r="P63" s="117"/>
      <c r="Q63" s="115"/>
      <c r="R63" s="116"/>
      <c r="S63" s="230"/>
      <c r="T63" s="231" t="str">
        <f t="shared" si="37"/>
        <v>M</v>
      </c>
      <c r="U63" s="246" t="str">
        <f>IF(T63=Calculator!T63,"VALID","ERROR")</f>
        <v>VALID</v>
      </c>
      <c r="V63" s="148"/>
      <c r="W63" s="174">
        <f t="shared" si="39"/>
        <v>0</v>
      </c>
      <c r="X63" s="148"/>
      <c r="Y63" s="148"/>
      <c r="Z63" s="148"/>
      <c r="AA63" s="148"/>
      <c r="AB63" s="148"/>
      <c r="AC63" s="148"/>
      <c r="AD63" s="148"/>
      <c r="AE63" s="148"/>
      <c r="AF63" s="148"/>
      <c r="AG63" s="148"/>
      <c r="AH63" s="148"/>
      <c r="AI63" s="148"/>
      <c r="AJ63" s="148"/>
      <c r="AK63" s="148"/>
      <c r="AL63" s="148"/>
      <c r="AM63" s="148"/>
      <c r="AN63" s="128"/>
      <c r="AY63" s="1"/>
      <c r="AZ63" s="1"/>
      <c r="BA63" s="1"/>
      <c r="BB63" s="1"/>
      <c r="BC63" s="1"/>
      <c r="BD63" s="1"/>
      <c r="BE63" s="71"/>
      <c r="BL63"/>
      <c r="BM63" s="71"/>
      <c r="BN63" s="71"/>
      <c r="BO63" s="71"/>
      <c r="BP63" s="71"/>
      <c r="BQ63" s="71"/>
      <c r="BR63" s="71"/>
      <c r="BS63" s="71"/>
      <c r="BV63" s="57" t="str">
        <f t="shared" si="31"/>
        <v>M</v>
      </c>
      <c r="BW63" s="57" t="str">
        <f t="shared" si="32"/>
        <v>M</v>
      </c>
      <c r="BX63" s="57" t="str">
        <f t="shared" si="33"/>
        <v>M</v>
      </c>
      <c r="BY63" s="57" t="str">
        <f t="shared" si="34"/>
        <v>M</v>
      </c>
      <c r="BZ63" s="57" t="str">
        <f t="shared" si="35"/>
        <v>M</v>
      </c>
      <c r="CA63" s="57">
        <f t="shared" si="36"/>
        <v>0</v>
      </c>
      <c r="CB63" s="41"/>
      <c r="CC63" s="41"/>
      <c r="CD63" s="125"/>
    </row>
    <row r="64" spans="1:82" ht="17.25" customHeight="1">
      <c r="A64" s="96" t="s">
        <v>103</v>
      </c>
      <c r="B64" s="539">
        <f t="shared" si="38"/>
        <v>23</v>
      </c>
      <c r="C64" s="140">
        <f t="shared" si="38"/>
        <v>23</v>
      </c>
      <c r="D64" s="139"/>
      <c r="E64" s="115"/>
      <c r="F64" s="116"/>
      <c r="G64" s="117"/>
      <c r="H64" s="115"/>
      <c r="I64" s="116"/>
      <c r="J64" s="117"/>
      <c r="K64" s="115"/>
      <c r="L64" s="116"/>
      <c r="M64" s="117"/>
      <c r="N64" s="115"/>
      <c r="O64" s="116"/>
      <c r="P64" s="117"/>
      <c r="Q64" s="115"/>
      <c r="R64" s="116"/>
      <c r="S64" s="230"/>
      <c r="T64" s="231" t="str">
        <f t="shared" si="37"/>
        <v>M</v>
      </c>
      <c r="U64" s="246" t="str">
        <f>IF(T64=Calculator!T64,"VALID","ERROR")</f>
        <v>VALID</v>
      </c>
      <c r="V64" s="148"/>
      <c r="W64" s="174">
        <f t="shared" si="39"/>
        <v>0</v>
      </c>
      <c r="X64" s="148"/>
      <c r="Y64" s="148"/>
      <c r="Z64" s="148"/>
      <c r="AA64" s="148"/>
      <c r="AB64" s="148"/>
      <c r="AC64" s="148"/>
      <c r="AD64" s="148"/>
      <c r="AE64" s="148"/>
      <c r="AF64" s="148"/>
      <c r="AG64" s="148"/>
      <c r="AH64" s="148"/>
      <c r="AI64" s="148"/>
      <c r="AJ64" s="148"/>
      <c r="AK64" s="148"/>
      <c r="AL64" s="148"/>
      <c r="AM64" s="148"/>
      <c r="AN64" s="128"/>
      <c r="AY64" s="1"/>
      <c r="AZ64" s="1"/>
      <c r="BA64" s="1"/>
      <c r="BB64" s="1"/>
      <c r="BC64" s="1"/>
      <c r="BD64" s="1"/>
      <c r="BE64" s="71"/>
      <c r="BL64"/>
      <c r="BM64" s="71"/>
      <c r="BN64" s="71"/>
      <c r="BO64" s="71"/>
      <c r="BP64" s="71"/>
      <c r="BQ64" s="71"/>
      <c r="BR64" s="71"/>
      <c r="BS64" s="71"/>
      <c r="BV64" s="57" t="str">
        <f t="shared" si="31"/>
        <v>M</v>
      </c>
      <c r="BW64" s="57" t="str">
        <f t="shared" si="32"/>
        <v>M</v>
      </c>
      <c r="BX64" s="57" t="str">
        <f t="shared" si="33"/>
        <v>M</v>
      </c>
      <c r="BY64" s="57" t="str">
        <f t="shared" si="34"/>
        <v>M</v>
      </c>
      <c r="BZ64" s="57" t="str">
        <f t="shared" si="35"/>
        <v>M</v>
      </c>
      <c r="CA64" s="57">
        <f t="shared" si="36"/>
        <v>0</v>
      </c>
      <c r="CB64" s="41"/>
      <c r="CC64" s="41"/>
      <c r="CD64" s="125"/>
    </row>
    <row r="65" spans="1:82" ht="17.25" customHeight="1">
      <c r="A65" s="96" t="s">
        <v>104</v>
      </c>
      <c r="B65" s="539">
        <f t="shared" si="38"/>
        <v>24</v>
      </c>
      <c r="C65" s="140">
        <f t="shared" si="38"/>
        <v>24</v>
      </c>
      <c r="D65" s="139"/>
      <c r="E65" s="115"/>
      <c r="F65" s="116"/>
      <c r="G65" s="117"/>
      <c r="H65" s="115"/>
      <c r="I65" s="116"/>
      <c r="J65" s="117"/>
      <c r="K65" s="115"/>
      <c r="L65" s="116"/>
      <c r="M65" s="117"/>
      <c r="N65" s="115"/>
      <c r="O65" s="116"/>
      <c r="P65" s="117"/>
      <c r="Q65" s="115"/>
      <c r="R65" s="116"/>
      <c r="S65" s="230"/>
      <c r="T65" s="231" t="str">
        <f t="shared" si="37"/>
        <v>M</v>
      </c>
      <c r="U65" s="246" t="str">
        <f>IF(T65=Calculator!T65,"VALID","ERROR")</f>
        <v>VALID</v>
      </c>
      <c r="V65" s="148"/>
      <c r="W65" s="174">
        <f t="shared" si="39"/>
        <v>0</v>
      </c>
      <c r="X65" s="148"/>
      <c r="Y65" s="148"/>
      <c r="Z65" s="148"/>
      <c r="AA65" s="148"/>
      <c r="AB65" s="148"/>
      <c r="AC65" s="148"/>
      <c r="AD65" s="148"/>
      <c r="AE65" s="148"/>
      <c r="AF65" s="148"/>
      <c r="AG65" s="148"/>
      <c r="AH65" s="148"/>
      <c r="AI65" s="148"/>
      <c r="AJ65" s="148"/>
      <c r="AK65" s="148"/>
      <c r="AL65" s="148"/>
      <c r="AM65" s="148"/>
      <c r="AN65" s="128"/>
      <c r="AY65" s="1"/>
      <c r="AZ65" s="1"/>
      <c r="BA65" s="1"/>
      <c r="BB65" s="1"/>
      <c r="BC65" s="1"/>
      <c r="BD65" s="1"/>
      <c r="BE65" s="71"/>
      <c r="BL65"/>
      <c r="BM65" s="71"/>
      <c r="BN65" s="71"/>
      <c r="BO65" s="71"/>
      <c r="BP65" s="71"/>
      <c r="BQ65" s="71"/>
      <c r="BR65" s="71"/>
      <c r="BS65" s="71"/>
      <c r="BV65" s="57" t="str">
        <f t="shared" si="31"/>
        <v>M</v>
      </c>
      <c r="BW65" s="57" t="str">
        <f t="shared" si="32"/>
        <v>M</v>
      </c>
      <c r="BX65" s="57" t="str">
        <f t="shared" si="33"/>
        <v>M</v>
      </c>
      <c r="BY65" s="57" t="str">
        <f t="shared" si="34"/>
        <v>M</v>
      </c>
      <c r="BZ65" s="57" t="str">
        <f t="shared" si="35"/>
        <v>M</v>
      </c>
      <c r="CA65" s="57">
        <f t="shared" si="36"/>
        <v>0</v>
      </c>
      <c r="CB65" s="41"/>
      <c r="CC65" s="41"/>
      <c r="CD65" s="125"/>
    </row>
    <row r="66" spans="1:82" ht="17.25" customHeight="1">
      <c r="A66" s="96" t="s">
        <v>105</v>
      </c>
      <c r="B66" s="539">
        <f t="shared" si="38"/>
        <v>25</v>
      </c>
      <c r="C66" s="140">
        <f t="shared" si="38"/>
        <v>25</v>
      </c>
      <c r="D66" s="139"/>
      <c r="E66" s="115"/>
      <c r="F66" s="116"/>
      <c r="G66" s="117"/>
      <c r="H66" s="115"/>
      <c r="I66" s="116"/>
      <c r="J66" s="117"/>
      <c r="K66" s="115"/>
      <c r="L66" s="116"/>
      <c r="M66" s="117"/>
      <c r="N66" s="115"/>
      <c r="O66" s="116"/>
      <c r="P66" s="117"/>
      <c r="Q66" s="115"/>
      <c r="R66" s="116"/>
      <c r="S66" s="230"/>
      <c r="T66" s="231" t="str">
        <f t="shared" si="37"/>
        <v>M</v>
      </c>
      <c r="U66" s="246" t="str">
        <f>IF(T66=Calculator!T66,"VALID","ERROR")</f>
        <v>VALID</v>
      </c>
      <c r="V66" s="148"/>
      <c r="W66" s="174">
        <f t="shared" si="39"/>
        <v>0</v>
      </c>
      <c r="X66" s="148"/>
      <c r="Y66" s="148"/>
      <c r="Z66" s="148"/>
      <c r="AA66" s="148"/>
      <c r="AB66" s="148"/>
      <c r="AC66" s="148"/>
      <c r="AD66" s="148"/>
      <c r="AE66" s="148"/>
      <c r="AF66" s="148"/>
      <c r="AG66" s="148"/>
      <c r="AH66" s="148"/>
      <c r="AI66" s="148"/>
      <c r="AJ66" s="148"/>
      <c r="AK66" s="148"/>
      <c r="AL66" s="148"/>
      <c r="AM66" s="148"/>
      <c r="AN66" s="128"/>
      <c r="AY66" s="1"/>
      <c r="AZ66" s="1"/>
      <c r="BA66" s="1"/>
      <c r="BB66" s="1"/>
      <c r="BC66" s="1"/>
      <c r="BD66" s="1"/>
      <c r="BE66" s="71"/>
      <c r="BL66"/>
      <c r="BM66" s="71"/>
      <c r="BN66" s="71"/>
      <c r="BO66" s="71"/>
      <c r="BP66" s="71"/>
      <c r="BQ66" s="71"/>
      <c r="BR66" s="71"/>
      <c r="BS66" s="71"/>
      <c r="BV66" s="57" t="str">
        <f t="shared" si="31"/>
        <v>M</v>
      </c>
      <c r="BW66" s="57" t="str">
        <f t="shared" si="32"/>
        <v>M</v>
      </c>
      <c r="BX66" s="57" t="str">
        <f t="shared" si="33"/>
        <v>M</v>
      </c>
      <c r="BY66" s="57" t="str">
        <f t="shared" si="34"/>
        <v>M</v>
      </c>
      <c r="BZ66" s="57" t="str">
        <f t="shared" si="35"/>
        <v>M</v>
      </c>
      <c r="CA66" s="57">
        <f t="shared" si="36"/>
        <v>0</v>
      </c>
      <c r="CB66" s="41"/>
      <c r="CC66" s="41"/>
      <c r="CD66" s="125"/>
    </row>
    <row r="67" spans="1:82" ht="17.25" customHeight="1">
      <c r="A67" s="96" t="s">
        <v>106</v>
      </c>
      <c r="B67" s="539">
        <f t="shared" si="38"/>
        <v>26</v>
      </c>
      <c r="C67" s="140">
        <f t="shared" si="38"/>
        <v>26</v>
      </c>
      <c r="D67" s="139"/>
      <c r="E67" s="115"/>
      <c r="F67" s="116"/>
      <c r="G67" s="117"/>
      <c r="H67" s="115"/>
      <c r="I67" s="116"/>
      <c r="J67" s="117"/>
      <c r="K67" s="115"/>
      <c r="L67" s="116"/>
      <c r="M67" s="117"/>
      <c r="N67" s="115"/>
      <c r="O67" s="116"/>
      <c r="P67" s="117"/>
      <c r="Q67" s="115"/>
      <c r="R67" s="116"/>
      <c r="S67" s="230"/>
      <c r="T67" s="231" t="str">
        <f t="shared" si="37"/>
        <v>M</v>
      </c>
      <c r="U67" s="246" t="str">
        <f>IF(T67=Calculator!T67,"VALID","ERROR")</f>
        <v>VALID</v>
      </c>
      <c r="V67" s="148"/>
      <c r="W67" s="174">
        <f t="shared" si="39"/>
        <v>0</v>
      </c>
      <c r="X67" s="148"/>
      <c r="Y67" s="148"/>
      <c r="Z67" s="148"/>
      <c r="AA67" s="148"/>
      <c r="AB67" s="148"/>
      <c r="AC67" s="148"/>
      <c r="AD67" s="148"/>
      <c r="AE67" s="148"/>
      <c r="AF67" s="148"/>
      <c r="AG67" s="148"/>
      <c r="AH67" s="148"/>
      <c r="AI67" s="148"/>
      <c r="AJ67" s="148"/>
      <c r="AK67" s="148"/>
      <c r="AL67" s="148"/>
      <c r="AM67" s="148"/>
      <c r="AN67" s="128"/>
      <c r="AY67" s="1"/>
      <c r="AZ67" s="1"/>
      <c r="BA67" s="1"/>
      <c r="BB67" s="1"/>
      <c r="BC67" s="1"/>
      <c r="BD67" s="1"/>
      <c r="BE67" s="71"/>
      <c r="BL67"/>
      <c r="BM67" s="71"/>
      <c r="BN67" s="71"/>
      <c r="BO67" s="71"/>
      <c r="BP67" s="71"/>
      <c r="BQ67" s="71"/>
      <c r="BR67" s="71"/>
      <c r="BS67" s="71"/>
      <c r="BV67" s="57" t="str">
        <f t="shared" si="31"/>
        <v>M</v>
      </c>
      <c r="BW67" s="57" t="str">
        <f t="shared" si="32"/>
        <v>M</v>
      </c>
      <c r="BX67" s="57" t="str">
        <f t="shared" si="33"/>
        <v>M</v>
      </c>
      <c r="BY67" s="57" t="str">
        <f t="shared" si="34"/>
        <v>M</v>
      </c>
      <c r="BZ67" s="57" t="str">
        <f t="shared" si="35"/>
        <v>M</v>
      </c>
      <c r="CA67" s="57">
        <f t="shared" si="36"/>
        <v>0</v>
      </c>
      <c r="CB67" s="41"/>
      <c r="CC67" s="41"/>
      <c r="CD67" s="125"/>
    </row>
    <row r="68" spans="1:82" ht="17.25" customHeight="1">
      <c r="A68" s="96" t="s">
        <v>107</v>
      </c>
      <c r="B68" s="539">
        <f t="shared" si="38"/>
        <v>27</v>
      </c>
      <c r="C68" s="140">
        <f t="shared" si="38"/>
        <v>27</v>
      </c>
      <c r="D68" s="139"/>
      <c r="E68" s="115"/>
      <c r="F68" s="116"/>
      <c r="G68" s="117"/>
      <c r="H68" s="115"/>
      <c r="I68" s="116"/>
      <c r="J68" s="117"/>
      <c r="K68" s="115"/>
      <c r="L68" s="116"/>
      <c r="M68" s="117"/>
      <c r="N68" s="115"/>
      <c r="O68" s="116"/>
      <c r="P68" s="117"/>
      <c r="Q68" s="115"/>
      <c r="R68" s="116"/>
      <c r="S68" s="230"/>
      <c r="T68" s="231" t="str">
        <f t="shared" si="37"/>
        <v>M</v>
      </c>
      <c r="U68" s="246" t="str">
        <f>IF(T68=Calculator!T68,"VALID","ERROR")</f>
        <v>VALID</v>
      </c>
      <c r="V68" s="148"/>
      <c r="W68" s="174">
        <f t="shared" si="39"/>
        <v>0</v>
      </c>
      <c r="X68" s="148"/>
      <c r="Y68" s="148"/>
      <c r="Z68" s="148"/>
      <c r="AA68" s="148"/>
      <c r="AB68" s="148"/>
      <c r="AC68" s="148"/>
      <c r="AD68" s="148"/>
      <c r="AE68" s="148"/>
      <c r="AF68" s="148"/>
      <c r="AG68" s="148"/>
      <c r="AH68" s="148"/>
      <c r="AI68" s="148"/>
      <c r="AJ68" s="148"/>
      <c r="AK68" s="148"/>
      <c r="AL68" s="148"/>
      <c r="AM68" s="148"/>
      <c r="AN68" s="128"/>
      <c r="AY68" s="1"/>
      <c r="AZ68" s="1"/>
      <c r="BA68" s="1"/>
      <c r="BB68" s="1"/>
      <c r="BC68" s="1"/>
      <c r="BD68" s="1"/>
      <c r="BE68" s="71"/>
      <c r="BL68"/>
      <c r="BM68" s="71"/>
      <c r="BN68" s="71"/>
      <c r="BO68" s="71"/>
      <c r="BP68" s="71"/>
      <c r="BQ68" s="71"/>
      <c r="BR68" s="71"/>
      <c r="BS68" s="71"/>
      <c r="BV68" s="57" t="str">
        <f t="shared" si="31"/>
        <v>M</v>
      </c>
      <c r="BW68" s="57" t="str">
        <f t="shared" si="32"/>
        <v>M</v>
      </c>
      <c r="BX68" s="57" t="str">
        <f t="shared" si="33"/>
        <v>M</v>
      </c>
      <c r="BY68" s="57" t="str">
        <f t="shared" si="34"/>
        <v>M</v>
      </c>
      <c r="BZ68" s="57" t="str">
        <f t="shared" si="35"/>
        <v>M</v>
      </c>
      <c r="CA68" s="57">
        <f t="shared" si="36"/>
        <v>0</v>
      </c>
      <c r="CB68" s="41"/>
      <c r="CC68" s="41"/>
      <c r="CD68" s="125"/>
    </row>
    <row r="69" spans="1:82" ht="17.25" customHeight="1">
      <c r="A69" s="96" t="s">
        <v>108</v>
      </c>
      <c r="B69" s="539">
        <f t="shared" si="38"/>
        <v>28</v>
      </c>
      <c r="C69" s="140">
        <f t="shared" si="38"/>
        <v>28</v>
      </c>
      <c r="D69" s="139"/>
      <c r="E69" s="115"/>
      <c r="F69" s="116"/>
      <c r="G69" s="117"/>
      <c r="H69" s="115"/>
      <c r="I69" s="116"/>
      <c r="J69" s="117"/>
      <c r="K69" s="115"/>
      <c r="L69" s="116"/>
      <c r="M69" s="117"/>
      <c r="N69" s="115"/>
      <c r="O69" s="116"/>
      <c r="P69" s="117"/>
      <c r="Q69" s="115"/>
      <c r="R69" s="116"/>
      <c r="S69" s="230"/>
      <c r="T69" s="231" t="str">
        <f t="shared" si="37"/>
        <v>M</v>
      </c>
      <c r="U69" s="246" t="str">
        <f>IF(T69=Calculator!T69,"VALID","ERROR")</f>
        <v>VALID</v>
      </c>
      <c r="V69" s="148"/>
      <c r="W69" s="174">
        <f t="shared" si="39"/>
        <v>0</v>
      </c>
      <c r="X69" s="148"/>
      <c r="Y69" s="148"/>
      <c r="Z69" s="148"/>
      <c r="AA69" s="148"/>
      <c r="AB69" s="148"/>
      <c r="AC69" s="148"/>
      <c r="AD69" s="148"/>
      <c r="AE69" s="148"/>
      <c r="AF69" s="148"/>
      <c r="AG69" s="148"/>
      <c r="AH69" s="148"/>
      <c r="AI69" s="148"/>
      <c r="AJ69" s="148"/>
      <c r="AK69" s="148"/>
      <c r="AL69" s="148"/>
      <c r="AM69" s="148"/>
      <c r="AN69" s="128"/>
      <c r="AY69" s="1"/>
      <c r="AZ69" s="1"/>
      <c r="BA69" s="1"/>
      <c r="BB69" s="1"/>
      <c r="BC69" s="1"/>
      <c r="BD69" s="1"/>
      <c r="BE69" s="71"/>
      <c r="BL69"/>
      <c r="BM69" s="71"/>
      <c r="BN69" s="71"/>
      <c r="BO69" s="71"/>
      <c r="BP69" s="71"/>
      <c r="BQ69" s="71"/>
      <c r="BR69" s="71"/>
      <c r="BS69" s="71"/>
      <c r="BV69" s="57" t="str">
        <f t="shared" si="31"/>
        <v>M</v>
      </c>
      <c r="BW69" s="57" t="str">
        <f t="shared" si="32"/>
        <v>M</v>
      </c>
      <c r="BX69" s="57" t="str">
        <f t="shared" si="33"/>
        <v>M</v>
      </c>
      <c r="BY69" s="57" t="str">
        <f t="shared" si="34"/>
        <v>M</v>
      </c>
      <c r="BZ69" s="57" t="str">
        <f t="shared" si="35"/>
        <v>M</v>
      </c>
      <c r="CA69" s="57">
        <f t="shared" si="36"/>
        <v>0</v>
      </c>
      <c r="CB69" s="41"/>
      <c r="CC69" s="41"/>
      <c r="CD69" s="125"/>
    </row>
    <row r="70" spans="1:82" ht="17.25" customHeight="1">
      <c r="A70" s="96" t="s">
        <v>109</v>
      </c>
      <c r="B70" s="539">
        <f t="shared" si="38"/>
        <v>29</v>
      </c>
      <c r="C70" s="140">
        <f t="shared" si="38"/>
        <v>29</v>
      </c>
      <c r="D70" s="139"/>
      <c r="E70" s="115"/>
      <c r="F70" s="116"/>
      <c r="G70" s="117"/>
      <c r="H70" s="115"/>
      <c r="I70" s="116"/>
      <c r="J70" s="117"/>
      <c r="K70" s="115"/>
      <c r="L70" s="116"/>
      <c r="M70" s="117"/>
      <c r="N70" s="115"/>
      <c r="O70" s="116"/>
      <c r="P70" s="117"/>
      <c r="Q70" s="115"/>
      <c r="R70" s="116"/>
      <c r="S70" s="230"/>
      <c r="T70" s="231" t="str">
        <f t="shared" si="37"/>
        <v>M</v>
      </c>
      <c r="U70" s="246" t="str">
        <f>IF(T70=Calculator!T70,"VALID","ERROR")</f>
        <v>VALID</v>
      </c>
      <c r="V70" s="148"/>
      <c r="W70" s="174">
        <f t="shared" si="39"/>
        <v>0</v>
      </c>
      <c r="X70" s="148"/>
      <c r="Y70" s="148"/>
      <c r="Z70" s="148"/>
      <c r="AA70" s="148"/>
      <c r="AB70" s="148"/>
      <c r="AC70" s="148"/>
      <c r="AD70" s="148"/>
      <c r="AE70" s="148"/>
      <c r="AF70" s="148"/>
      <c r="AG70" s="148"/>
      <c r="AH70" s="148"/>
      <c r="AI70" s="148"/>
      <c r="AJ70" s="148"/>
      <c r="AK70" s="148"/>
      <c r="AL70" s="148"/>
      <c r="AM70" s="148"/>
      <c r="AN70" s="128"/>
      <c r="AY70" s="1"/>
      <c r="AZ70" s="1"/>
      <c r="BA70" s="1"/>
      <c r="BB70" s="1"/>
      <c r="BC70" s="1"/>
      <c r="BD70" s="1"/>
      <c r="BE70" s="71"/>
      <c r="BL70"/>
      <c r="BM70" s="71"/>
      <c r="BN70" s="71"/>
      <c r="BO70" s="71"/>
      <c r="BP70" s="71"/>
      <c r="BQ70" s="71"/>
      <c r="BR70" s="71"/>
      <c r="BS70" s="71"/>
      <c r="BV70" s="57" t="str">
        <f t="shared" si="31"/>
        <v>M</v>
      </c>
      <c r="BW70" s="57" t="str">
        <f t="shared" si="32"/>
        <v>M</v>
      </c>
      <c r="BX70" s="57" t="str">
        <f t="shared" si="33"/>
        <v>M</v>
      </c>
      <c r="BY70" s="57" t="str">
        <f t="shared" si="34"/>
        <v>M</v>
      </c>
      <c r="BZ70" s="57" t="str">
        <f t="shared" si="35"/>
        <v>M</v>
      </c>
      <c r="CA70" s="57">
        <f t="shared" si="36"/>
        <v>0</v>
      </c>
      <c r="CB70" s="41"/>
      <c r="CC70" s="41"/>
      <c r="CD70" s="125"/>
    </row>
    <row r="71" spans="1:82" ht="17.25" customHeight="1">
      <c r="A71" s="96" t="s">
        <v>110</v>
      </c>
      <c r="B71" s="539">
        <f t="shared" si="38"/>
        <v>30</v>
      </c>
      <c r="C71" s="140">
        <f t="shared" si="38"/>
        <v>30</v>
      </c>
      <c r="D71" s="139"/>
      <c r="E71" s="115"/>
      <c r="F71" s="116"/>
      <c r="G71" s="117"/>
      <c r="H71" s="115"/>
      <c r="I71" s="116"/>
      <c r="J71" s="117"/>
      <c r="K71" s="115"/>
      <c r="L71" s="116"/>
      <c r="M71" s="117"/>
      <c r="N71" s="115"/>
      <c r="O71" s="116"/>
      <c r="P71" s="117"/>
      <c r="Q71" s="115"/>
      <c r="R71" s="116"/>
      <c r="S71" s="230"/>
      <c r="T71" s="231" t="str">
        <f t="shared" si="37"/>
        <v>M</v>
      </c>
      <c r="U71" s="246" t="str">
        <f>IF(T71=Calculator!T71,"VALID","ERROR")</f>
        <v>VALID</v>
      </c>
      <c r="V71" s="148"/>
      <c r="W71" s="174">
        <f t="shared" si="39"/>
        <v>0</v>
      </c>
      <c r="X71" s="128"/>
      <c r="Y71" s="169"/>
      <c r="Z71" s="564"/>
      <c r="AA71" s="148"/>
      <c r="AB71" s="148"/>
      <c r="AC71" s="148"/>
      <c r="AD71" s="148"/>
      <c r="AE71" s="148"/>
      <c r="AF71" s="148"/>
      <c r="AG71" s="148"/>
      <c r="AH71" s="148"/>
      <c r="AI71" s="148"/>
      <c r="AJ71" s="148"/>
      <c r="AK71" s="148"/>
      <c r="AL71" s="148"/>
      <c r="AM71" s="148"/>
      <c r="AN71" s="128"/>
      <c r="AY71" s="1"/>
      <c r="AZ71" s="1"/>
      <c r="BA71" s="1"/>
      <c r="BB71" s="1"/>
      <c r="BC71" s="1"/>
      <c r="BD71" s="1"/>
      <c r="BE71" s="71"/>
      <c r="BL71"/>
      <c r="BM71" s="71"/>
      <c r="BN71" s="71"/>
      <c r="BO71" s="71"/>
      <c r="BP71" s="71"/>
      <c r="BQ71" s="71"/>
      <c r="BR71" s="71"/>
      <c r="BS71" s="71"/>
      <c r="BV71" s="57" t="str">
        <f t="shared" si="31"/>
        <v>M</v>
      </c>
      <c r="BW71" s="57" t="str">
        <f t="shared" si="32"/>
        <v>M</v>
      </c>
      <c r="BX71" s="57" t="str">
        <f t="shared" si="33"/>
        <v>M</v>
      </c>
      <c r="BY71" s="57" t="str">
        <f t="shared" si="34"/>
        <v>M</v>
      </c>
      <c r="BZ71" s="57" t="str">
        <f t="shared" si="35"/>
        <v>M</v>
      </c>
      <c r="CA71" s="57">
        <f t="shared" si="36"/>
        <v>0</v>
      </c>
      <c r="CB71" s="41"/>
      <c r="CC71" s="41"/>
      <c r="CD71" s="125"/>
    </row>
    <row r="72" spans="1:82" ht="17.25" customHeight="1">
      <c r="A72" s="96" t="s">
        <v>111</v>
      </c>
      <c r="B72" s="539">
        <f t="shared" si="38"/>
        <v>31</v>
      </c>
      <c r="C72" s="140">
        <f t="shared" si="38"/>
        <v>31</v>
      </c>
      <c r="D72" s="139"/>
      <c r="E72" s="115"/>
      <c r="F72" s="116"/>
      <c r="G72" s="117"/>
      <c r="H72" s="115"/>
      <c r="I72" s="116"/>
      <c r="J72" s="117"/>
      <c r="K72" s="115"/>
      <c r="L72" s="116"/>
      <c r="M72" s="117"/>
      <c r="N72" s="115"/>
      <c r="O72" s="116"/>
      <c r="P72" s="117"/>
      <c r="Q72" s="115"/>
      <c r="R72" s="116"/>
      <c r="S72" s="230"/>
      <c r="T72" s="231" t="str">
        <f t="shared" si="37"/>
        <v>M</v>
      </c>
      <c r="U72" s="246" t="str">
        <f>IF(T72=Calculator!T72,"VALID","ERROR")</f>
        <v>VALID</v>
      </c>
      <c r="V72" s="148"/>
      <c r="W72" s="174">
        <f t="shared" si="39"/>
        <v>0</v>
      </c>
      <c r="X72" s="128"/>
      <c r="Y72" s="169"/>
      <c r="Z72" s="564"/>
      <c r="AA72" s="148"/>
      <c r="AB72" s="148"/>
      <c r="AC72" s="148"/>
      <c r="AD72" s="148"/>
      <c r="AE72" s="148"/>
      <c r="AF72" s="148"/>
      <c r="AG72" s="148"/>
      <c r="AH72" s="148"/>
      <c r="AI72" s="148"/>
      <c r="AJ72" s="148"/>
      <c r="AK72" s="148"/>
      <c r="AL72" s="148"/>
      <c r="AM72" s="148"/>
      <c r="AN72" s="128"/>
      <c r="AY72" s="1"/>
      <c r="AZ72" s="1"/>
      <c r="BA72" s="1"/>
      <c r="BB72" s="1"/>
      <c r="BC72" s="1"/>
      <c r="BD72" s="1"/>
      <c r="BE72" s="71"/>
      <c r="BL72"/>
      <c r="BM72" s="71"/>
      <c r="BN72" s="71"/>
      <c r="BO72" s="71"/>
      <c r="BP72" s="71"/>
      <c r="BQ72" s="71"/>
      <c r="BR72" s="71"/>
      <c r="BS72" s="71"/>
      <c r="BV72" s="57" t="str">
        <f t="shared" si="31"/>
        <v>M</v>
      </c>
      <c r="BW72" s="57" t="str">
        <f t="shared" si="32"/>
        <v>M</v>
      </c>
      <c r="BX72" s="57" t="str">
        <f t="shared" si="33"/>
        <v>M</v>
      </c>
      <c r="BY72" s="57" t="str">
        <f t="shared" si="34"/>
        <v>M</v>
      </c>
      <c r="BZ72" s="57" t="str">
        <f t="shared" si="35"/>
        <v>M</v>
      </c>
      <c r="CA72" s="57">
        <f t="shared" si="36"/>
        <v>0</v>
      </c>
      <c r="CB72" s="41"/>
      <c r="CC72" s="41"/>
      <c r="CD72" s="125"/>
    </row>
    <row r="73" spans="1:82" ht="17.25" customHeight="1">
      <c r="A73" s="96" t="s">
        <v>112</v>
      </c>
      <c r="B73" s="539">
        <f t="shared" si="38"/>
        <v>32</v>
      </c>
      <c r="C73" s="140">
        <f t="shared" si="38"/>
        <v>32</v>
      </c>
      <c r="D73" s="139"/>
      <c r="E73" s="115"/>
      <c r="F73" s="116"/>
      <c r="G73" s="117"/>
      <c r="H73" s="115"/>
      <c r="I73" s="116"/>
      <c r="J73" s="117"/>
      <c r="K73" s="115"/>
      <c r="L73" s="116"/>
      <c r="M73" s="117"/>
      <c r="N73" s="115"/>
      <c r="O73" s="116"/>
      <c r="P73" s="117"/>
      <c r="Q73" s="115"/>
      <c r="R73" s="116"/>
      <c r="S73" s="230"/>
      <c r="T73" s="231" t="str">
        <f t="shared" si="37"/>
        <v>M</v>
      </c>
      <c r="U73" s="246" t="str">
        <f>IF(T73=Calculator!T73,"VALID","ERROR")</f>
        <v>VALID</v>
      </c>
      <c r="V73" s="148"/>
      <c r="W73" s="174">
        <f t="shared" si="39"/>
        <v>0</v>
      </c>
      <c r="X73" s="128"/>
      <c r="Y73" s="169"/>
      <c r="Z73" s="564"/>
      <c r="AA73" s="148"/>
      <c r="AB73" s="148"/>
      <c r="AC73" s="148"/>
      <c r="AD73" s="148"/>
      <c r="AE73" s="148"/>
      <c r="AF73" s="148"/>
      <c r="AG73" s="148"/>
      <c r="AH73" s="148"/>
      <c r="AI73" s="148"/>
      <c r="AJ73" s="148"/>
      <c r="AK73" s="148"/>
      <c r="AL73" s="148"/>
      <c r="AM73" s="148"/>
      <c r="AN73" s="128"/>
      <c r="AY73" s="1"/>
      <c r="AZ73" s="1"/>
      <c r="BA73" s="1"/>
      <c r="BB73" s="1"/>
      <c r="BC73" s="1"/>
      <c r="BD73" s="1"/>
      <c r="BE73" s="71"/>
      <c r="BL73"/>
      <c r="BM73" s="71"/>
      <c r="BN73" s="71"/>
      <c r="BO73" s="71"/>
      <c r="BP73" s="71"/>
      <c r="BQ73" s="71"/>
      <c r="BR73" s="71"/>
      <c r="BS73" s="71"/>
      <c r="BV73" s="57" t="str">
        <f t="shared" si="31"/>
        <v>M</v>
      </c>
      <c r="BW73" s="57" t="str">
        <f t="shared" si="32"/>
        <v>M</v>
      </c>
      <c r="BX73" s="57" t="str">
        <f t="shared" si="33"/>
        <v>M</v>
      </c>
      <c r="BY73" s="57" t="str">
        <f t="shared" si="34"/>
        <v>M</v>
      </c>
      <c r="BZ73" s="57" t="str">
        <f t="shared" si="35"/>
        <v>M</v>
      </c>
      <c r="CA73" s="57">
        <f t="shared" si="36"/>
        <v>0</v>
      </c>
      <c r="CB73" s="41"/>
      <c r="CC73" s="41"/>
      <c r="CD73" s="125"/>
    </row>
    <row r="74" spans="1:82" ht="17.25" customHeight="1">
      <c r="A74" s="96" t="s">
        <v>113</v>
      </c>
      <c r="B74" s="539">
        <f t="shared" si="38"/>
        <v>33</v>
      </c>
      <c r="C74" s="140">
        <f t="shared" si="38"/>
        <v>33</v>
      </c>
      <c r="D74" s="139"/>
      <c r="E74" s="115"/>
      <c r="F74" s="116"/>
      <c r="G74" s="117"/>
      <c r="H74" s="115"/>
      <c r="I74" s="116"/>
      <c r="J74" s="117"/>
      <c r="K74" s="115"/>
      <c r="L74" s="116"/>
      <c r="M74" s="117"/>
      <c r="N74" s="115"/>
      <c r="O74" s="116"/>
      <c r="P74" s="117"/>
      <c r="Q74" s="115"/>
      <c r="R74" s="116"/>
      <c r="S74" s="230"/>
      <c r="T74" s="231" t="str">
        <f t="shared" si="37"/>
        <v>M</v>
      </c>
      <c r="U74" s="246" t="str">
        <f>IF(T74=Calculator!T74,"VALID","ERROR")</f>
        <v>VALID</v>
      </c>
      <c r="V74" s="148"/>
      <c r="W74" s="174">
        <f t="shared" si="39"/>
        <v>0</v>
      </c>
      <c r="X74" s="128"/>
      <c r="Y74" s="169"/>
      <c r="Z74" s="564"/>
      <c r="AA74" s="148"/>
      <c r="AB74" s="148"/>
      <c r="AC74" s="148"/>
      <c r="AD74" s="148"/>
      <c r="AE74" s="148"/>
      <c r="AF74" s="148"/>
      <c r="AG74" s="148"/>
      <c r="AH74" s="148"/>
      <c r="AI74" s="148"/>
      <c r="AJ74" s="148"/>
      <c r="AK74" s="148"/>
      <c r="AL74" s="148"/>
      <c r="AM74" s="148"/>
      <c r="AN74" s="128"/>
      <c r="AY74" s="1"/>
      <c r="AZ74" s="1"/>
      <c r="BA74" s="1"/>
      <c r="BB74" s="1"/>
      <c r="BC74" s="1"/>
      <c r="BD74" s="1"/>
      <c r="BE74" s="71"/>
      <c r="BL74"/>
      <c r="BM74" s="71"/>
      <c r="BN74" s="71"/>
      <c r="BO74" s="71"/>
      <c r="BP74" s="71"/>
      <c r="BQ74" s="71"/>
      <c r="BR74" s="71"/>
      <c r="BS74" s="71"/>
      <c r="BV74" s="57" t="str">
        <f t="shared" si="31"/>
        <v>M</v>
      </c>
      <c r="BW74" s="57" t="str">
        <f t="shared" si="32"/>
        <v>M</v>
      </c>
      <c r="BX74" s="57" t="str">
        <f t="shared" si="33"/>
        <v>M</v>
      </c>
      <c r="BY74" s="57" t="str">
        <f t="shared" si="34"/>
        <v>M</v>
      </c>
      <c r="BZ74" s="57" t="str">
        <f t="shared" si="35"/>
        <v>M</v>
      </c>
      <c r="CA74" s="57">
        <f t="shared" si="36"/>
        <v>0</v>
      </c>
      <c r="CB74" s="41"/>
      <c r="CC74" s="41"/>
      <c r="CD74" s="125"/>
    </row>
    <row r="75" spans="1:82" ht="17.25" customHeight="1">
      <c r="A75" s="96" t="s">
        <v>114</v>
      </c>
      <c r="B75" s="539">
        <f t="shared" si="38"/>
        <v>34</v>
      </c>
      <c r="C75" s="140">
        <f t="shared" si="38"/>
        <v>34</v>
      </c>
      <c r="D75" s="139"/>
      <c r="E75" s="115"/>
      <c r="F75" s="116"/>
      <c r="G75" s="117"/>
      <c r="H75" s="115"/>
      <c r="I75" s="116"/>
      <c r="J75" s="117"/>
      <c r="K75" s="115"/>
      <c r="L75" s="116"/>
      <c r="M75" s="117"/>
      <c r="N75" s="115"/>
      <c r="O75" s="116"/>
      <c r="P75" s="117"/>
      <c r="Q75" s="115"/>
      <c r="R75" s="116"/>
      <c r="S75" s="230"/>
      <c r="T75" s="231" t="str">
        <f t="shared" si="37"/>
        <v>M</v>
      </c>
      <c r="U75" s="246" t="str">
        <f>IF(T75=Calculator!T75,"VALID","ERROR")</f>
        <v>VALID</v>
      </c>
      <c r="V75" s="148"/>
      <c r="W75" s="174">
        <f t="shared" si="39"/>
        <v>0</v>
      </c>
      <c r="X75" s="128"/>
      <c r="Y75" s="169"/>
      <c r="Z75" s="564"/>
      <c r="AA75" s="148"/>
      <c r="AB75" s="148"/>
      <c r="AC75" s="72"/>
      <c r="AD75" s="72"/>
      <c r="AE75" s="148"/>
      <c r="AF75" s="148"/>
      <c r="AG75" s="148"/>
      <c r="AH75" s="148"/>
      <c r="AI75" s="148"/>
      <c r="AJ75" s="148"/>
      <c r="AK75" s="148"/>
      <c r="AL75" s="148"/>
      <c r="AM75" s="148"/>
      <c r="AN75" s="128"/>
      <c r="AY75" s="1"/>
      <c r="AZ75" s="1"/>
      <c r="BA75" s="1"/>
      <c r="BB75" s="1"/>
      <c r="BC75" s="1"/>
      <c r="BD75" s="1"/>
      <c r="BE75" s="71"/>
      <c r="BL75"/>
      <c r="BM75" s="71"/>
      <c r="BN75" s="71"/>
      <c r="BO75" s="71"/>
      <c r="BP75" s="71"/>
      <c r="BQ75" s="71"/>
      <c r="BR75" s="71"/>
      <c r="BS75" s="71"/>
      <c r="BV75" s="57" t="str">
        <f t="shared" si="31"/>
        <v>M</v>
      </c>
      <c r="BW75" s="57" t="str">
        <f t="shared" si="32"/>
        <v>M</v>
      </c>
      <c r="BX75" s="57" t="str">
        <f t="shared" si="33"/>
        <v>M</v>
      </c>
      <c r="BY75" s="57" t="str">
        <f t="shared" si="34"/>
        <v>M</v>
      </c>
      <c r="BZ75" s="57" t="str">
        <f t="shared" si="35"/>
        <v>M</v>
      </c>
      <c r="CA75" s="57">
        <f t="shared" si="36"/>
        <v>0</v>
      </c>
      <c r="CB75" s="41"/>
      <c r="CC75" s="41"/>
      <c r="CD75" s="125"/>
    </row>
    <row r="76" spans="1:82" ht="17.25" customHeight="1">
      <c r="A76" s="96" t="s">
        <v>115</v>
      </c>
      <c r="B76" s="539">
        <f t="shared" si="38"/>
        <v>35</v>
      </c>
      <c r="C76" s="140">
        <f t="shared" si="38"/>
        <v>35</v>
      </c>
      <c r="D76" s="139"/>
      <c r="E76" s="115"/>
      <c r="F76" s="116"/>
      <c r="G76" s="117"/>
      <c r="H76" s="115"/>
      <c r="I76" s="116"/>
      <c r="J76" s="117"/>
      <c r="K76" s="115"/>
      <c r="L76" s="116"/>
      <c r="M76" s="117"/>
      <c r="N76" s="115"/>
      <c r="O76" s="116"/>
      <c r="P76" s="117"/>
      <c r="Q76" s="115"/>
      <c r="R76" s="116"/>
      <c r="S76" s="230"/>
      <c r="T76" s="231" t="str">
        <f t="shared" si="37"/>
        <v>M</v>
      </c>
      <c r="U76" s="246" t="str">
        <f>IF(T76=Calculator!T76,"VALID","ERROR")</f>
        <v>VALID</v>
      </c>
      <c r="V76" s="148"/>
      <c r="W76" s="174">
        <f t="shared" si="39"/>
        <v>0</v>
      </c>
      <c r="X76" s="128"/>
      <c r="Y76" s="169"/>
      <c r="Z76" s="564"/>
      <c r="AA76" s="148"/>
      <c r="AB76" s="148"/>
      <c r="AC76" s="72"/>
      <c r="AD76" s="72"/>
      <c r="AE76" s="148"/>
      <c r="AF76" s="148"/>
      <c r="AG76" s="148"/>
      <c r="AH76" s="148"/>
      <c r="AI76" s="148"/>
      <c r="AJ76" s="148"/>
      <c r="AK76" s="148"/>
      <c r="AL76" s="148"/>
      <c r="AM76" s="148"/>
      <c r="AN76" s="128"/>
      <c r="AY76" s="1"/>
      <c r="AZ76" s="1"/>
      <c r="BA76" s="1"/>
      <c r="BB76" s="1"/>
      <c r="BC76" s="1"/>
      <c r="BD76" s="1"/>
      <c r="BE76" s="71"/>
      <c r="BL76"/>
      <c r="BM76" s="71"/>
      <c r="BN76" s="71"/>
      <c r="BO76" s="71"/>
      <c r="BP76" s="71"/>
      <c r="BQ76" s="71"/>
      <c r="BR76" s="71"/>
      <c r="BS76" s="71"/>
      <c r="BV76" s="57" t="str">
        <f t="shared" si="31"/>
        <v>M</v>
      </c>
      <c r="BW76" s="57" t="str">
        <f t="shared" si="32"/>
        <v>M</v>
      </c>
      <c r="BX76" s="57" t="str">
        <f t="shared" si="33"/>
        <v>M</v>
      </c>
      <c r="BY76" s="57" t="str">
        <f t="shared" si="34"/>
        <v>M</v>
      </c>
      <c r="BZ76" s="57" t="str">
        <f t="shared" si="35"/>
        <v>M</v>
      </c>
      <c r="CA76" s="57">
        <f t="shared" si="36"/>
        <v>0</v>
      </c>
      <c r="CB76" s="41"/>
      <c r="CC76" s="41"/>
      <c r="CD76" s="125"/>
    </row>
    <row r="77" spans="1:82" ht="17.25" customHeight="1">
      <c r="A77" s="96" t="s">
        <v>116</v>
      </c>
      <c r="B77" s="539">
        <f t="shared" si="38"/>
        <v>36</v>
      </c>
      <c r="C77" s="140">
        <f t="shared" si="38"/>
        <v>36</v>
      </c>
      <c r="D77" s="139"/>
      <c r="E77" s="115"/>
      <c r="F77" s="116"/>
      <c r="G77" s="117"/>
      <c r="H77" s="115"/>
      <c r="I77" s="116"/>
      <c r="J77" s="117"/>
      <c r="K77" s="115"/>
      <c r="L77" s="116"/>
      <c r="M77" s="117"/>
      <c r="N77" s="115"/>
      <c r="O77" s="116"/>
      <c r="P77" s="117"/>
      <c r="Q77" s="115"/>
      <c r="R77" s="116"/>
      <c r="S77" s="230"/>
      <c r="T77" s="231" t="str">
        <f t="shared" si="37"/>
        <v>M</v>
      </c>
      <c r="U77" s="246" t="str">
        <f>IF(T77=Calculator!T77,"VALID","ERROR")</f>
        <v>VALID</v>
      </c>
      <c r="V77" s="148"/>
      <c r="W77" s="174">
        <f t="shared" si="39"/>
        <v>0</v>
      </c>
      <c r="X77" s="128"/>
      <c r="Y77" s="169"/>
      <c r="Z77" s="564"/>
      <c r="AA77" s="148"/>
      <c r="AB77" s="148"/>
      <c r="AC77" s="171"/>
      <c r="AD77" s="171"/>
      <c r="AE77" s="148"/>
      <c r="AF77" s="148"/>
      <c r="AG77" s="148"/>
      <c r="AH77" s="148"/>
      <c r="AI77" s="148"/>
      <c r="AJ77" s="148"/>
      <c r="AK77" s="148"/>
      <c r="AL77" s="148"/>
      <c r="AM77" s="148"/>
      <c r="AN77" s="128"/>
      <c r="AY77" s="1"/>
      <c r="AZ77" s="1"/>
      <c r="BA77" s="1"/>
      <c r="BB77" s="1"/>
      <c r="BC77" s="1"/>
      <c r="BD77" s="1"/>
      <c r="BE77" s="71"/>
      <c r="BL77"/>
      <c r="BM77" s="71"/>
      <c r="BN77" s="71"/>
      <c r="BO77" s="71"/>
      <c r="BP77" s="71"/>
      <c r="BQ77" s="71"/>
      <c r="BR77" s="71"/>
      <c r="BS77" s="71"/>
      <c r="BV77" s="57" t="str">
        <f t="shared" si="31"/>
        <v>M</v>
      </c>
      <c r="BW77" s="57" t="str">
        <f t="shared" si="32"/>
        <v>M</v>
      </c>
      <c r="BX77" s="57" t="str">
        <f t="shared" si="33"/>
        <v>M</v>
      </c>
      <c r="BY77" s="57" t="str">
        <f t="shared" si="34"/>
        <v>M</v>
      </c>
      <c r="BZ77" s="57" t="str">
        <f t="shared" si="35"/>
        <v>M</v>
      </c>
      <c r="CA77" s="57">
        <f t="shared" si="36"/>
        <v>0</v>
      </c>
      <c r="CB77" s="41"/>
      <c r="CC77" s="41"/>
      <c r="CD77" s="125"/>
    </row>
    <row r="78" spans="1:82" ht="17.25" customHeight="1">
      <c r="A78" s="96" t="s">
        <v>117</v>
      </c>
      <c r="B78" s="539">
        <f t="shared" si="38"/>
        <v>37</v>
      </c>
      <c r="C78" s="140">
        <f t="shared" si="38"/>
        <v>37</v>
      </c>
      <c r="D78" s="139"/>
      <c r="E78" s="115"/>
      <c r="F78" s="116"/>
      <c r="G78" s="117"/>
      <c r="H78" s="115"/>
      <c r="I78" s="116"/>
      <c r="J78" s="117"/>
      <c r="K78" s="115"/>
      <c r="L78" s="116"/>
      <c r="M78" s="117"/>
      <c r="N78" s="115"/>
      <c r="O78" s="116"/>
      <c r="P78" s="117"/>
      <c r="Q78" s="115"/>
      <c r="R78" s="116"/>
      <c r="S78" s="230"/>
      <c r="T78" s="231" t="str">
        <f t="shared" si="37"/>
        <v>M</v>
      </c>
      <c r="U78" s="246" t="str">
        <f>IF(T78=Calculator!T78,"VALID","ERROR")</f>
        <v>VALID</v>
      </c>
      <c r="V78" s="148"/>
      <c r="W78" s="174">
        <f t="shared" si="39"/>
        <v>0</v>
      </c>
      <c r="X78" s="128"/>
      <c r="Y78" s="169"/>
      <c r="Z78" s="564"/>
      <c r="AA78" s="148"/>
      <c r="AB78" s="148"/>
      <c r="AC78" s="171"/>
      <c r="AD78" s="171"/>
      <c r="AE78" s="148"/>
      <c r="AF78" s="148"/>
      <c r="AG78" s="148"/>
      <c r="AH78" s="148"/>
      <c r="AI78" s="148"/>
      <c r="AJ78" s="148"/>
      <c r="AK78" s="148"/>
      <c r="AL78" s="148"/>
      <c r="AM78" s="148"/>
      <c r="AN78" s="128"/>
      <c r="AY78" s="1"/>
      <c r="AZ78" s="1"/>
      <c r="BA78" s="1"/>
      <c r="BB78" s="1"/>
      <c r="BC78" s="1"/>
      <c r="BD78" s="1"/>
      <c r="BE78" s="71"/>
      <c r="BL78"/>
      <c r="BM78" s="71"/>
      <c r="BN78" s="71"/>
      <c r="BO78" s="71"/>
      <c r="BP78" s="71"/>
      <c r="BQ78" s="71"/>
      <c r="BR78" s="71"/>
      <c r="BS78" s="71"/>
      <c r="BV78" s="57" t="str">
        <f t="shared" si="31"/>
        <v>M</v>
      </c>
      <c r="BW78" s="57" t="str">
        <f t="shared" si="32"/>
        <v>M</v>
      </c>
      <c r="BX78" s="57" t="str">
        <f t="shared" si="33"/>
        <v>M</v>
      </c>
      <c r="BY78" s="57" t="str">
        <f t="shared" si="34"/>
        <v>M</v>
      </c>
      <c r="BZ78" s="57" t="str">
        <f t="shared" si="35"/>
        <v>M</v>
      </c>
      <c r="CA78" s="57">
        <f t="shared" si="36"/>
        <v>0</v>
      </c>
      <c r="CB78" s="41"/>
      <c r="CC78" s="41"/>
      <c r="CD78" s="125"/>
    </row>
    <row r="79" spans="1:82" ht="17.25" customHeight="1">
      <c r="A79" s="96" t="s">
        <v>118</v>
      </c>
      <c r="B79" s="539">
        <f t="shared" si="38"/>
        <v>38</v>
      </c>
      <c r="C79" s="140">
        <f t="shared" si="38"/>
        <v>38</v>
      </c>
      <c r="D79" s="139"/>
      <c r="E79" s="115"/>
      <c r="F79" s="116"/>
      <c r="G79" s="117"/>
      <c r="H79" s="115"/>
      <c r="I79" s="116"/>
      <c r="J79" s="117"/>
      <c r="K79" s="115"/>
      <c r="L79" s="116"/>
      <c r="M79" s="117"/>
      <c r="N79" s="115"/>
      <c r="O79" s="116"/>
      <c r="P79" s="117"/>
      <c r="Q79" s="115"/>
      <c r="R79" s="116"/>
      <c r="S79" s="230"/>
      <c r="T79" s="231" t="str">
        <f t="shared" si="37"/>
        <v>M</v>
      </c>
      <c r="U79" s="246" t="str">
        <f>IF(T79=Calculator!T79,"VALID","ERROR")</f>
        <v>VALID</v>
      </c>
      <c r="V79" s="148"/>
      <c r="W79" s="174">
        <f t="shared" si="39"/>
        <v>0</v>
      </c>
      <c r="X79" s="128"/>
      <c r="Y79" s="169"/>
      <c r="Z79" s="564"/>
      <c r="AA79" s="148"/>
      <c r="AB79" s="148"/>
      <c r="AC79" s="148"/>
      <c r="AD79" s="148"/>
      <c r="AE79" s="148"/>
      <c r="AF79" s="148"/>
      <c r="AG79" s="148"/>
      <c r="AH79" s="148"/>
      <c r="AI79" s="148"/>
      <c r="AJ79" s="148"/>
      <c r="AK79" s="148"/>
      <c r="AL79" s="148"/>
      <c r="AM79" s="148"/>
      <c r="AN79" s="128"/>
      <c r="AO79" s="128"/>
      <c r="AP79" s="128"/>
      <c r="AQ79" s="128"/>
      <c r="AR79" s="128"/>
      <c r="AS79" s="128"/>
      <c r="AT79" s="128"/>
      <c r="AU79" s="128"/>
      <c r="AV79" s="128"/>
      <c r="BV79" s="57" t="str">
        <f t="shared" si="31"/>
        <v>M</v>
      </c>
      <c r="BW79" s="57" t="str">
        <f t="shared" si="32"/>
        <v>M</v>
      </c>
      <c r="BX79" s="57" t="str">
        <f t="shared" si="33"/>
        <v>M</v>
      </c>
      <c r="BY79" s="57" t="str">
        <f t="shared" si="34"/>
        <v>M</v>
      </c>
      <c r="BZ79" s="57" t="str">
        <f t="shared" si="35"/>
        <v>M</v>
      </c>
      <c r="CA79" s="57">
        <f t="shared" si="36"/>
        <v>0</v>
      </c>
      <c r="CB79" s="41"/>
      <c r="CC79" s="41"/>
      <c r="CD79" s="125"/>
    </row>
    <row r="80" spans="1:82" ht="17.25" customHeight="1">
      <c r="A80" s="96" t="s">
        <v>119</v>
      </c>
      <c r="B80" s="539">
        <f t="shared" si="38"/>
        <v>39</v>
      </c>
      <c r="C80" s="140">
        <f t="shared" si="38"/>
        <v>39</v>
      </c>
      <c r="D80" s="139"/>
      <c r="E80" s="115"/>
      <c r="F80" s="116"/>
      <c r="G80" s="117"/>
      <c r="H80" s="115"/>
      <c r="I80" s="116"/>
      <c r="J80" s="117"/>
      <c r="K80" s="115"/>
      <c r="L80" s="116"/>
      <c r="M80" s="117"/>
      <c r="N80" s="115"/>
      <c r="O80" s="116"/>
      <c r="P80" s="117"/>
      <c r="Q80" s="115"/>
      <c r="R80" s="116"/>
      <c r="S80" s="230"/>
      <c r="T80" s="231" t="str">
        <f t="shared" si="37"/>
        <v>M</v>
      </c>
      <c r="U80" s="246" t="str">
        <f>IF(T80=Calculator!T80,"VALID","ERROR")</f>
        <v>VALID</v>
      </c>
      <c r="V80" s="555"/>
      <c r="W80" s="174">
        <f t="shared" si="39"/>
        <v>0</v>
      </c>
      <c r="X80" s="128"/>
      <c r="Y80" s="169"/>
      <c r="Z80" s="564"/>
      <c r="AA80" s="148"/>
      <c r="AB80" s="148"/>
      <c r="AC80" s="128"/>
      <c r="AD80" s="128"/>
      <c r="AE80" s="128"/>
      <c r="AF80" s="128"/>
      <c r="AG80" s="128"/>
      <c r="AH80" s="128"/>
      <c r="AI80" s="128"/>
      <c r="AJ80" s="555"/>
      <c r="AK80" s="555"/>
      <c r="AL80" s="555"/>
      <c r="AM80" s="555"/>
      <c r="BV80" s="57" t="str">
        <f t="shared" ref="BV80:BV104" si="40">IF(OR(E80="",F80="",G80=""),"M",1)</f>
        <v>M</v>
      </c>
      <c r="BW80" s="57" t="str">
        <f t="shared" ref="BW80:BW104" si="41">IF(OR(H80="",I80="",J80=""),"M",1)</f>
        <v>M</v>
      </c>
      <c r="BX80" s="57" t="str">
        <f t="shared" ref="BX80:BX104" si="42">IF(OR(K80="",L80="",M80=""),"M",1)</f>
        <v>M</v>
      </c>
      <c r="BY80" s="57" t="str">
        <f t="shared" ref="BY80:BY104" si="43">IF(OR(N80="",O80="",P80=""),"M",1)</f>
        <v>M</v>
      </c>
      <c r="BZ80" s="57" t="str">
        <f t="shared" ref="BZ80:BZ104" si="44">IF(OR(Q80="",R80="",S80=""),"M",1)</f>
        <v>M</v>
      </c>
      <c r="CA80" s="57">
        <f t="shared" ref="CA80:CA104" si="45">IF(AND(BV80="M",BW80="M",BX80="M",BY80="M",BZ80="M",D80=""),0,1)</f>
        <v>0</v>
      </c>
      <c r="CB80" s="41"/>
      <c r="CC80" s="41"/>
      <c r="CD80" s="125"/>
    </row>
    <row r="81" spans="1:82" ht="20.25" customHeight="1">
      <c r="A81" s="96" t="s">
        <v>120</v>
      </c>
      <c r="B81" s="539">
        <f t="shared" si="38"/>
        <v>40</v>
      </c>
      <c r="C81" s="140">
        <f t="shared" si="38"/>
        <v>40</v>
      </c>
      <c r="D81" s="139"/>
      <c r="E81" s="115"/>
      <c r="F81" s="116"/>
      <c r="G81" s="117"/>
      <c r="H81" s="115"/>
      <c r="I81" s="116"/>
      <c r="J81" s="117"/>
      <c r="K81" s="115"/>
      <c r="L81" s="116"/>
      <c r="M81" s="117"/>
      <c r="N81" s="115"/>
      <c r="O81" s="116"/>
      <c r="P81" s="117"/>
      <c r="Q81" s="115"/>
      <c r="R81" s="116"/>
      <c r="S81" s="230"/>
      <c r="T81" s="231" t="str">
        <f t="shared" si="37"/>
        <v>M</v>
      </c>
      <c r="U81" s="246" t="str">
        <f>IF(T81=Calculator!T81,"VALID","ERROR")</f>
        <v>VALID</v>
      </c>
      <c r="V81" s="555"/>
      <c r="W81" s="174">
        <f t="shared" si="39"/>
        <v>0</v>
      </c>
      <c r="X81" s="128"/>
      <c r="Y81" s="169"/>
      <c r="Z81" s="564"/>
      <c r="AA81" s="148"/>
      <c r="AB81" s="148"/>
      <c r="AC81" s="128"/>
      <c r="AD81" s="128"/>
      <c r="AE81" s="128"/>
      <c r="AF81" s="128"/>
      <c r="AG81" s="128"/>
      <c r="AH81" s="128"/>
      <c r="AI81" s="128"/>
      <c r="AJ81" s="555"/>
      <c r="AK81" s="555"/>
      <c r="AL81" s="555"/>
      <c r="AM81" s="555"/>
      <c r="BV81" s="57" t="str">
        <f t="shared" si="40"/>
        <v>M</v>
      </c>
      <c r="BW81" s="57" t="str">
        <f t="shared" si="41"/>
        <v>M</v>
      </c>
      <c r="BX81" s="57" t="str">
        <f t="shared" si="42"/>
        <v>M</v>
      </c>
      <c r="BY81" s="57" t="str">
        <f t="shared" si="43"/>
        <v>M</v>
      </c>
      <c r="BZ81" s="57" t="str">
        <f t="shared" si="44"/>
        <v>M</v>
      </c>
      <c r="CA81" s="57">
        <f t="shared" si="45"/>
        <v>0</v>
      </c>
      <c r="CB81" s="41"/>
      <c r="CC81" s="41"/>
      <c r="CD81" s="125"/>
    </row>
    <row r="82" spans="1:82" ht="18" customHeight="1">
      <c r="A82" s="96" t="s">
        <v>122</v>
      </c>
      <c r="B82" s="539">
        <f t="shared" si="38"/>
        <v>41</v>
      </c>
      <c r="C82" s="140">
        <f t="shared" si="38"/>
        <v>41</v>
      </c>
      <c r="D82" s="139"/>
      <c r="E82" s="115"/>
      <c r="F82" s="116"/>
      <c r="G82" s="117"/>
      <c r="H82" s="115"/>
      <c r="I82" s="116"/>
      <c r="J82" s="117"/>
      <c r="K82" s="115"/>
      <c r="L82" s="116"/>
      <c r="M82" s="117"/>
      <c r="N82" s="115"/>
      <c r="O82" s="116"/>
      <c r="P82" s="117"/>
      <c r="Q82" s="115"/>
      <c r="R82" s="116"/>
      <c r="S82" s="230"/>
      <c r="T82" s="231" t="str">
        <f t="shared" si="37"/>
        <v>M</v>
      </c>
      <c r="U82" s="246" t="str">
        <f>IF(T82=Calculator!T82,"VALID","ERROR")</f>
        <v>VALID</v>
      </c>
      <c r="V82" s="148"/>
      <c r="W82" s="174">
        <f t="shared" si="39"/>
        <v>0</v>
      </c>
      <c r="X82" s="128"/>
      <c r="Y82" s="169"/>
      <c r="Z82" s="564"/>
      <c r="AA82" s="148"/>
      <c r="AB82" s="148"/>
      <c r="AC82" s="128"/>
      <c r="AD82" s="128"/>
      <c r="AE82" s="128"/>
      <c r="AF82" s="128"/>
      <c r="AG82" s="128"/>
      <c r="AH82" s="128"/>
      <c r="AI82" s="128"/>
      <c r="AJ82" s="161"/>
      <c r="AK82" s="161"/>
      <c r="AL82" s="161"/>
      <c r="AM82" s="161"/>
      <c r="AN82" s="128"/>
      <c r="AO82" s="128"/>
      <c r="AP82" s="128"/>
      <c r="AQ82" s="128"/>
      <c r="AR82" s="128"/>
      <c r="AS82" s="128"/>
      <c r="AT82" s="128"/>
      <c r="AU82" s="128"/>
      <c r="AV82" s="128"/>
      <c r="AW82" s="1"/>
      <c r="BF82"/>
      <c r="BM82" s="71"/>
      <c r="BV82" s="57" t="str">
        <f t="shared" si="40"/>
        <v>M</v>
      </c>
      <c r="BW82" s="57" t="str">
        <f t="shared" si="41"/>
        <v>M</v>
      </c>
      <c r="BX82" s="57" t="str">
        <f t="shared" si="42"/>
        <v>M</v>
      </c>
      <c r="BY82" s="57" t="str">
        <f t="shared" si="43"/>
        <v>M</v>
      </c>
      <c r="BZ82" s="57" t="str">
        <f t="shared" si="44"/>
        <v>M</v>
      </c>
      <c r="CA82" s="57">
        <f t="shared" si="45"/>
        <v>0</v>
      </c>
      <c r="CB82" s="41"/>
      <c r="CC82" s="41"/>
      <c r="CD82" s="125"/>
    </row>
    <row r="83" spans="1:82" ht="18" customHeight="1">
      <c r="A83" s="96" t="s">
        <v>123</v>
      </c>
      <c r="B83" s="539">
        <f t="shared" si="38"/>
        <v>42</v>
      </c>
      <c r="C83" s="140">
        <f t="shared" si="38"/>
        <v>42</v>
      </c>
      <c r="D83" s="139"/>
      <c r="E83" s="115"/>
      <c r="F83" s="116"/>
      <c r="G83" s="117"/>
      <c r="H83" s="115"/>
      <c r="I83" s="116"/>
      <c r="J83" s="117"/>
      <c r="K83" s="115"/>
      <c r="L83" s="116"/>
      <c r="M83" s="117"/>
      <c r="N83" s="115"/>
      <c r="O83" s="116"/>
      <c r="P83" s="117"/>
      <c r="Q83" s="115"/>
      <c r="R83" s="116"/>
      <c r="S83" s="230"/>
      <c r="T83" s="231" t="str">
        <f t="shared" si="37"/>
        <v>M</v>
      </c>
      <c r="U83" s="246" t="str">
        <f>IF(T83=Calculator!T83,"VALID","ERROR")</f>
        <v>VALID</v>
      </c>
      <c r="V83" s="148"/>
      <c r="W83" s="174">
        <f t="shared" si="39"/>
        <v>0</v>
      </c>
      <c r="X83" s="128"/>
      <c r="Y83" s="169"/>
      <c r="Z83" s="564"/>
      <c r="AA83" s="148"/>
      <c r="AB83" s="148"/>
      <c r="AC83" s="128"/>
      <c r="AD83" s="128"/>
      <c r="AE83" s="128"/>
      <c r="AF83" s="128"/>
      <c r="AG83" s="128"/>
      <c r="AH83" s="128"/>
      <c r="AI83" s="128"/>
      <c r="AJ83" s="148"/>
      <c r="AK83" s="148"/>
      <c r="AL83" s="148"/>
      <c r="AM83" s="148"/>
      <c r="AN83" s="128"/>
      <c r="AO83" s="128"/>
      <c r="AP83" s="128"/>
      <c r="AQ83" s="128"/>
      <c r="AR83" s="128"/>
      <c r="AS83" s="128"/>
      <c r="AT83" s="128"/>
      <c r="AU83" s="128"/>
      <c r="AV83" s="128"/>
      <c r="BF83"/>
      <c r="BM83" s="71"/>
      <c r="BV83" s="57" t="str">
        <f t="shared" si="40"/>
        <v>M</v>
      </c>
      <c r="BW83" s="57" t="str">
        <f t="shared" si="41"/>
        <v>M</v>
      </c>
      <c r="BX83" s="57" t="str">
        <f t="shared" si="42"/>
        <v>M</v>
      </c>
      <c r="BY83" s="57" t="str">
        <f t="shared" si="43"/>
        <v>M</v>
      </c>
      <c r="BZ83" s="57" t="str">
        <f t="shared" si="44"/>
        <v>M</v>
      </c>
      <c r="CA83" s="57">
        <f t="shared" si="45"/>
        <v>0</v>
      </c>
      <c r="CB83" s="41"/>
      <c r="CC83" s="41"/>
      <c r="CD83" s="125"/>
    </row>
    <row r="84" spans="1:82" ht="18" customHeight="1">
      <c r="A84" s="96" t="s">
        <v>124</v>
      </c>
      <c r="B84" s="539">
        <f t="shared" si="38"/>
        <v>43</v>
      </c>
      <c r="C84" s="140">
        <f t="shared" si="38"/>
        <v>43</v>
      </c>
      <c r="D84" s="139"/>
      <c r="E84" s="115"/>
      <c r="F84" s="116"/>
      <c r="G84" s="117"/>
      <c r="H84" s="115"/>
      <c r="I84" s="116"/>
      <c r="J84" s="117"/>
      <c r="K84" s="115"/>
      <c r="L84" s="116"/>
      <c r="M84" s="117"/>
      <c r="N84" s="115"/>
      <c r="O84" s="116"/>
      <c r="P84" s="117"/>
      <c r="Q84" s="115"/>
      <c r="R84" s="116"/>
      <c r="S84" s="230"/>
      <c r="T84" s="231" t="str">
        <f t="shared" si="37"/>
        <v>M</v>
      </c>
      <c r="U84" s="246" t="str">
        <f>IF(T84=Calculator!T84,"VALID","ERROR")</f>
        <v>VALID</v>
      </c>
      <c r="V84" s="148"/>
      <c r="W84" s="174">
        <f t="shared" si="39"/>
        <v>0</v>
      </c>
      <c r="X84" s="128"/>
      <c r="Y84" s="169"/>
      <c r="Z84" s="564"/>
      <c r="AA84" s="148"/>
      <c r="AB84" s="148"/>
      <c r="AC84" s="128"/>
      <c r="AD84" s="128"/>
      <c r="AE84" s="128"/>
      <c r="AF84" s="128"/>
      <c r="AG84" s="128"/>
      <c r="AH84" s="128"/>
      <c r="AI84" s="128"/>
      <c r="AJ84" s="148"/>
      <c r="AK84" s="148"/>
      <c r="AL84" s="148"/>
      <c r="AM84" s="148"/>
      <c r="AN84" s="128"/>
      <c r="AO84" s="128"/>
      <c r="AP84" s="128"/>
      <c r="AQ84" s="128"/>
      <c r="AR84" s="128"/>
      <c r="AS84" s="128"/>
      <c r="AT84" s="128"/>
      <c r="AU84" s="128"/>
      <c r="AV84" s="128"/>
      <c r="BF84"/>
      <c r="BM84" s="71"/>
      <c r="BV84" s="57" t="str">
        <f t="shared" si="40"/>
        <v>M</v>
      </c>
      <c r="BW84" s="57" t="str">
        <f t="shared" si="41"/>
        <v>M</v>
      </c>
      <c r="BX84" s="57" t="str">
        <f t="shared" si="42"/>
        <v>M</v>
      </c>
      <c r="BY84" s="57" t="str">
        <f t="shared" si="43"/>
        <v>M</v>
      </c>
      <c r="BZ84" s="57" t="str">
        <f t="shared" si="44"/>
        <v>M</v>
      </c>
      <c r="CA84" s="57">
        <f t="shared" si="45"/>
        <v>0</v>
      </c>
      <c r="CB84" s="41"/>
      <c r="CC84" s="41"/>
      <c r="CD84" s="125"/>
    </row>
    <row r="85" spans="1:82" ht="18" customHeight="1">
      <c r="A85" s="96" t="s">
        <v>125</v>
      </c>
      <c r="B85" s="539">
        <f t="shared" si="38"/>
        <v>44</v>
      </c>
      <c r="C85" s="140">
        <f t="shared" si="38"/>
        <v>44</v>
      </c>
      <c r="D85" s="139"/>
      <c r="E85" s="115"/>
      <c r="F85" s="116"/>
      <c r="G85" s="117"/>
      <c r="H85" s="115"/>
      <c r="I85" s="116"/>
      <c r="J85" s="117"/>
      <c r="K85" s="115"/>
      <c r="L85" s="116"/>
      <c r="M85" s="117"/>
      <c r="N85" s="115"/>
      <c r="O85" s="116"/>
      <c r="P85" s="117"/>
      <c r="Q85" s="115"/>
      <c r="R85" s="116"/>
      <c r="S85" s="230"/>
      <c r="T85" s="231" t="str">
        <f t="shared" si="37"/>
        <v>M</v>
      </c>
      <c r="U85" s="246" t="str">
        <f>IF(T85=Calculator!T85,"VALID","ERROR")</f>
        <v>VALID</v>
      </c>
      <c r="V85" s="148"/>
      <c r="W85" s="174">
        <f t="shared" si="39"/>
        <v>0</v>
      </c>
      <c r="X85" s="128"/>
      <c r="Y85" s="169"/>
      <c r="Z85" s="564"/>
      <c r="AA85" s="148"/>
      <c r="AB85" s="148"/>
      <c r="AC85" s="128"/>
      <c r="AD85" s="128"/>
      <c r="AE85" s="128"/>
      <c r="AF85" s="128"/>
      <c r="AG85" s="128"/>
      <c r="AH85" s="128"/>
      <c r="AI85" s="128"/>
      <c r="AJ85" s="148"/>
      <c r="AK85" s="148"/>
      <c r="AL85" s="148"/>
      <c r="AM85" s="148"/>
      <c r="AN85" s="128"/>
      <c r="AO85" s="128"/>
      <c r="AP85" s="128"/>
      <c r="AQ85" s="128"/>
      <c r="AR85" s="128"/>
      <c r="AS85" s="128"/>
      <c r="AT85" s="128"/>
      <c r="AU85" s="128"/>
      <c r="AV85" s="128"/>
      <c r="BF85"/>
      <c r="BM85" s="71"/>
      <c r="BV85" s="57" t="str">
        <f t="shared" si="40"/>
        <v>M</v>
      </c>
      <c r="BW85" s="57" t="str">
        <f t="shared" si="41"/>
        <v>M</v>
      </c>
      <c r="BX85" s="57" t="str">
        <f t="shared" si="42"/>
        <v>M</v>
      </c>
      <c r="BY85" s="57" t="str">
        <f t="shared" si="43"/>
        <v>M</v>
      </c>
      <c r="BZ85" s="57" t="str">
        <f t="shared" si="44"/>
        <v>M</v>
      </c>
      <c r="CA85" s="57">
        <f t="shared" si="45"/>
        <v>0</v>
      </c>
      <c r="CB85" s="41"/>
      <c r="CC85" s="41"/>
      <c r="CD85" s="125"/>
    </row>
    <row r="86" spans="1:82" ht="18" customHeight="1">
      <c r="A86" s="96" t="s">
        <v>126</v>
      </c>
      <c r="B86" s="539">
        <f t="shared" si="38"/>
        <v>45</v>
      </c>
      <c r="C86" s="140">
        <f t="shared" si="38"/>
        <v>45</v>
      </c>
      <c r="D86" s="139"/>
      <c r="E86" s="115"/>
      <c r="F86" s="116"/>
      <c r="G86" s="117"/>
      <c r="H86" s="115"/>
      <c r="I86" s="116"/>
      <c r="J86" s="117"/>
      <c r="K86" s="115"/>
      <c r="L86" s="116"/>
      <c r="M86" s="117"/>
      <c r="N86" s="115"/>
      <c r="O86" s="116"/>
      <c r="P86" s="117"/>
      <c r="Q86" s="115"/>
      <c r="R86" s="116"/>
      <c r="S86" s="230"/>
      <c r="T86" s="231" t="str">
        <f t="shared" si="37"/>
        <v>M</v>
      </c>
      <c r="U86" s="246" t="str">
        <f>IF(T86=Calculator!T86,"VALID","ERROR")</f>
        <v>VALID</v>
      </c>
      <c r="V86" s="148"/>
      <c r="W86" s="174">
        <f t="shared" si="39"/>
        <v>0</v>
      </c>
      <c r="X86" s="128"/>
      <c r="Y86" s="169"/>
      <c r="Z86" s="564"/>
      <c r="AA86" s="148"/>
      <c r="AB86" s="148"/>
      <c r="AC86" s="128"/>
      <c r="AD86" s="128"/>
      <c r="AE86" s="128"/>
      <c r="AF86" s="128"/>
      <c r="AG86" s="128"/>
      <c r="AH86" s="128"/>
      <c r="AI86" s="128"/>
      <c r="AJ86" s="148"/>
      <c r="AK86" s="148"/>
      <c r="AL86" s="148"/>
      <c r="AM86" s="148"/>
      <c r="AN86" s="128"/>
      <c r="AO86" s="128"/>
      <c r="AP86" s="128"/>
      <c r="AQ86" s="128"/>
      <c r="AR86" s="128"/>
      <c r="AS86" s="128"/>
      <c r="AT86" s="128"/>
      <c r="AU86" s="128"/>
      <c r="AV86" s="128"/>
      <c r="BF86"/>
      <c r="BM86" s="71"/>
      <c r="BV86" s="57" t="str">
        <f t="shared" si="40"/>
        <v>M</v>
      </c>
      <c r="BW86" s="57" t="str">
        <f t="shared" si="41"/>
        <v>M</v>
      </c>
      <c r="BX86" s="57" t="str">
        <f t="shared" si="42"/>
        <v>M</v>
      </c>
      <c r="BY86" s="57" t="str">
        <f t="shared" si="43"/>
        <v>M</v>
      </c>
      <c r="BZ86" s="57" t="str">
        <f t="shared" si="44"/>
        <v>M</v>
      </c>
      <c r="CA86" s="57">
        <f t="shared" si="45"/>
        <v>0</v>
      </c>
      <c r="CB86" s="41"/>
      <c r="CC86" s="41"/>
      <c r="CD86" s="125"/>
    </row>
    <row r="87" spans="1:82" ht="18" customHeight="1">
      <c r="A87" s="96" t="s">
        <v>127</v>
      </c>
      <c r="B87" s="539">
        <f t="shared" si="38"/>
        <v>46</v>
      </c>
      <c r="C87" s="140">
        <f t="shared" si="38"/>
        <v>46</v>
      </c>
      <c r="D87" s="139"/>
      <c r="E87" s="115"/>
      <c r="F87" s="116"/>
      <c r="G87" s="117"/>
      <c r="H87" s="115"/>
      <c r="I87" s="116"/>
      <c r="J87" s="117"/>
      <c r="K87" s="115"/>
      <c r="L87" s="116"/>
      <c r="M87" s="117"/>
      <c r="N87" s="115"/>
      <c r="O87" s="116"/>
      <c r="P87" s="117"/>
      <c r="Q87" s="115"/>
      <c r="R87" s="116"/>
      <c r="S87" s="230"/>
      <c r="T87" s="231" t="str">
        <f t="shared" si="37"/>
        <v>M</v>
      </c>
      <c r="U87" s="246" t="str">
        <f>IF(T87=Calculator!T87,"VALID","ERROR")</f>
        <v>VALID</v>
      </c>
      <c r="V87" s="148"/>
      <c r="W87" s="174">
        <f t="shared" si="39"/>
        <v>0</v>
      </c>
      <c r="X87" s="128"/>
      <c r="Y87" s="169"/>
      <c r="Z87" s="564"/>
      <c r="AA87" s="148"/>
      <c r="AB87" s="148"/>
      <c r="AC87" s="128"/>
      <c r="AD87" s="128"/>
      <c r="AE87" s="128"/>
      <c r="AF87" s="128"/>
      <c r="AG87" s="128"/>
      <c r="AH87" s="128"/>
      <c r="AI87" s="128"/>
      <c r="AJ87" s="148"/>
      <c r="AK87" s="148"/>
      <c r="AL87" s="148"/>
      <c r="AM87" s="148"/>
      <c r="AN87" s="128"/>
      <c r="AO87" s="128"/>
      <c r="AP87" s="128"/>
      <c r="AQ87" s="128"/>
      <c r="AR87" s="128"/>
      <c r="AS87" s="128"/>
      <c r="AT87" s="128"/>
      <c r="AU87" s="128"/>
      <c r="AV87" s="128"/>
      <c r="BF87"/>
      <c r="BM87" s="71"/>
      <c r="BV87" s="57" t="str">
        <f t="shared" si="40"/>
        <v>M</v>
      </c>
      <c r="BW87" s="57" t="str">
        <f t="shared" si="41"/>
        <v>M</v>
      </c>
      <c r="BX87" s="57" t="str">
        <f t="shared" si="42"/>
        <v>M</v>
      </c>
      <c r="BY87" s="57" t="str">
        <f t="shared" si="43"/>
        <v>M</v>
      </c>
      <c r="BZ87" s="57" t="str">
        <f t="shared" si="44"/>
        <v>M</v>
      </c>
      <c r="CA87" s="57">
        <f t="shared" si="45"/>
        <v>0</v>
      </c>
      <c r="CB87" s="41"/>
      <c r="CC87" s="41"/>
      <c r="CD87" s="125"/>
    </row>
    <row r="88" spans="1:82" ht="18" customHeight="1">
      <c r="A88" s="96" t="s">
        <v>128</v>
      </c>
      <c r="B88" s="539">
        <f t="shared" si="38"/>
        <v>47</v>
      </c>
      <c r="C88" s="140">
        <f t="shared" si="38"/>
        <v>47</v>
      </c>
      <c r="D88" s="139"/>
      <c r="E88" s="115"/>
      <c r="F88" s="116"/>
      <c r="G88" s="117"/>
      <c r="H88" s="115"/>
      <c r="I88" s="116"/>
      <c r="J88" s="117"/>
      <c r="K88" s="115"/>
      <c r="L88" s="116"/>
      <c r="M88" s="117"/>
      <c r="N88" s="115"/>
      <c r="O88" s="116"/>
      <c r="P88" s="117"/>
      <c r="Q88" s="115"/>
      <c r="R88" s="116"/>
      <c r="S88" s="230"/>
      <c r="T88" s="231" t="str">
        <f t="shared" si="37"/>
        <v>M</v>
      </c>
      <c r="U88" s="246" t="str">
        <f>IF(T88=Calculator!T88,"VALID","ERROR")</f>
        <v>VALID</v>
      </c>
      <c r="V88" s="148"/>
      <c r="W88" s="174">
        <f t="shared" si="39"/>
        <v>0</v>
      </c>
      <c r="X88" s="128"/>
      <c r="Y88" s="169"/>
      <c r="Z88" s="564"/>
      <c r="AA88" s="148"/>
      <c r="AB88" s="148"/>
      <c r="AC88" s="128"/>
      <c r="AD88" s="128"/>
      <c r="AE88" s="128"/>
      <c r="AF88" s="128"/>
      <c r="AG88" s="128"/>
      <c r="AH88" s="128"/>
      <c r="AI88" s="128"/>
      <c r="AJ88" s="148"/>
      <c r="AK88" s="148"/>
      <c r="AL88" s="148"/>
      <c r="AM88" s="148"/>
      <c r="AN88" s="128"/>
      <c r="AU88" s="128"/>
      <c r="AV88" s="128"/>
      <c r="BF88"/>
      <c r="BM88" s="71"/>
      <c r="BV88" s="57" t="str">
        <f t="shared" si="40"/>
        <v>M</v>
      </c>
      <c r="BW88" s="57" t="str">
        <f t="shared" si="41"/>
        <v>M</v>
      </c>
      <c r="BX88" s="57" t="str">
        <f t="shared" si="42"/>
        <v>M</v>
      </c>
      <c r="BY88" s="57" t="str">
        <f t="shared" si="43"/>
        <v>M</v>
      </c>
      <c r="BZ88" s="57" t="str">
        <f t="shared" si="44"/>
        <v>M</v>
      </c>
      <c r="CA88" s="57">
        <f t="shared" si="45"/>
        <v>0</v>
      </c>
      <c r="CB88" s="41"/>
      <c r="CC88" s="41"/>
      <c r="CD88" s="125"/>
    </row>
    <row r="89" spans="1:82" ht="18" customHeight="1">
      <c r="A89" s="96" t="s">
        <v>129</v>
      </c>
      <c r="B89" s="539">
        <f t="shared" si="38"/>
        <v>48</v>
      </c>
      <c r="C89" s="140">
        <f t="shared" si="38"/>
        <v>48</v>
      </c>
      <c r="D89" s="139"/>
      <c r="E89" s="115"/>
      <c r="F89" s="116"/>
      <c r="G89" s="117"/>
      <c r="H89" s="115"/>
      <c r="I89" s="116"/>
      <c r="J89" s="117"/>
      <c r="K89" s="115"/>
      <c r="L89" s="116"/>
      <c r="M89" s="117"/>
      <c r="N89" s="115"/>
      <c r="O89" s="116"/>
      <c r="P89" s="117"/>
      <c r="Q89" s="115"/>
      <c r="R89" s="116"/>
      <c r="S89" s="230"/>
      <c r="T89" s="231" t="str">
        <f t="shared" si="37"/>
        <v>M</v>
      </c>
      <c r="U89" s="246" t="str">
        <f>IF(T89=Calculator!T89,"VALID","ERROR")</f>
        <v>VALID</v>
      </c>
      <c r="V89" s="148"/>
      <c r="W89" s="174">
        <f t="shared" si="39"/>
        <v>0</v>
      </c>
      <c r="X89" s="128"/>
      <c r="Y89" s="169"/>
      <c r="Z89" s="564"/>
      <c r="AA89" s="148"/>
      <c r="AB89" s="148"/>
      <c r="AC89" s="128"/>
      <c r="AD89" s="128"/>
      <c r="AE89" s="128"/>
      <c r="AF89" s="128"/>
      <c r="AG89" s="128"/>
      <c r="AH89" s="128"/>
      <c r="AI89" s="128"/>
      <c r="AJ89" s="148"/>
      <c r="AK89" s="148"/>
      <c r="AL89" s="148"/>
      <c r="AM89" s="148"/>
      <c r="AN89" s="128"/>
      <c r="AU89" s="128"/>
      <c r="AV89" s="128"/>
      <c r="BF89"/>
      <c r="BM89" s="71"/>
      <c r="BV89" s="57" t="str">
        <f t="shared" si="40"/>
        <v>M</v>
      </c>
      <c r="BW89" s="57" t="str">
        <f t="shared" si="41"/>
        <v>M</v>
      </c>
      <c r="BX89" s="57" t="str">
        <f t="shared" si="42"/>
        <v>M</v>
      </c>
      <c r="BY89" s="57" t="str">
        <f t="shared" si="43"/>
        <v>M</v>
      </c>
      <c r="BZ89" s="57" t="str">
        <f t="shared" si="44"/>
        <v>M</v>
      </c>
      <c r="CA89" s="57">
        <f t="shared" si="45"/>
        <v>0</v>
      </c>
      <c r="CB89" s="41"/>
      <c r="CC89" s="41"/>
      <c r="CD89" s="125"/>
    </row>
    <row r="90" spans="1:82" ht="18" customHeight="1">
      <c r="A90" s="96" t="s">
        <v>130</v>
      </c>
      <c r="B90" s="539">
        <f t="shared" si="38"/>
        <v>49</v>
      </c>
      <c r="C90" s="140">
        <f t="shared" si="38"/>
        <v>49</v>
      </c>
      <c r="D90" s="139"/>
      <c r="E90" s="115"/>
      <c r="F90" s="116"/>
      <c r="G90" s="117"/>
      <c r="H90" s="115"/>
      <c r="I90" s="116"/>
      <c r="J90" s="117"/>
      <c r="K90" s="115"/>
      <c r="L90" s="116"/>
      <c r="M90" s="117"/>
      <c r="N90" s="115"/>
      <c r="O90" s="116"/>
      <c r="P90" s="117"/>
      <c r="Q90" s="115"/>
      <c r="R90" s="116"/>
      <c r="S90" s="230"/>
      <c r="T90" s="231" t="str">
        <f t="shared" si="37"/>
        <v>M</v>
      </c>
      <c r="U90" s="246" t="str">
        <f>IF(T90=Calculator!T90,"VALID","ERROR")</f>
        <v>VALID</v>
      </c>
      <c r="V90" s="148"/>
      <c r="W90" s="174">
        <f t="shared" si="39"/>
        <v>0</v>
      </c>
      <c r="X90" s="128"/>
      <c r="Y90" s="169"/>
      <c r="Z90" s="564"/>
      <c r="AA90" s="148"/>
      <c r="AB90" s="148"/>
      <c r="AC90" s="128"/>
      <c r="AD90" s="128"/>
      <c r="AE90" s="128"/>
      <c r="AF90" s="128"/>
      <c r="AG90" s="128"/>
      <c r="AH90" s="128"/>
      <c r="AI90" s="128"/>
      <c r="AJ90" s="148"/>
      <c r="AK90" s="148"/>
      <c r="AL90" s="148"/>
      <c r="AM90" s="148"/>
      <c r="AN90" s="128"/>
      <c r="AU90" s="128"/>
      <c r="AV90" s="128"/>
      <c r="BF90"/>
      <c r="BM90" s="71"/>
      <c r="BV90" s="57" t="str">
        <f t="shared" si="40"/>
        <v>M</v>
      </c>
      <c r="BW90" s="57" t="str">
        <f t="shared" si="41"/>
        <v>M</v>
      </c>
      <c r="BX90" s="57" t="str">
        <f t="shared" si="42"/>
        <v>M</v>
      </c>
      <c r="BY90" s="57" t="str">
        <f t="shared" si="43"/>
        <v>M</v>
      </c>
      <c r="BZ90" s="57" t="str">
        <f t="shared" si="44"/>
        <v>M</v>
      </c>
      <c r="CA90" s="57">
        <f t="shared" si="45"/>
        <v>0</v>
      </c>
      <c r="CB90" s="41"/>
      <c r="CC90" s="41"/>
      <c r="CD90" s="125"/>
    </row>
    <row r="91" spans="1:82" ht="18" customHeight="1">
      <c r="A91" s="96" t="s">
        <v>131</v>
      </c>
      <c r="B91" s="539">
        <f t="shared" si="38"/>
        <v>50</v>
      </c>
      <c r="C91" s="140">
        <f t="shared" si="38"/>
        <v>50</v>
      </c>
      <c r="D91" s="139"/>
      <c r="E91" s="115"/>
      <c r="F91" s="116"/>
      <c r="G91" s="117"/>
      <c r="H91" s="115"/>
      <c r="I91" s="116"/>
      <c r="J91" s="117"/>
      <c r="K91" s="115"/>
      <c r="L91" s="116"/>
      <c r="M91" s="117"/>
      <c r="N91" s="115"/>
      <c r="O91" s="116"/>
      <c r="P91" s="117"/>
      <c r="Q91" s="115"/>
      <c r="R91" s="116"/>
      <c r="S91" s="230"/>
      <c r="T91" s="231" t="str">
        <f t="shared" si="37"/>
        <v>M</v>
      </c>
      <c r="U91" s="246" t="str">
        <f>IF(T91=Calculator!T91,"VALID","ERROR")</f>
        <v>VALID</v>
      </c>
      <c r="V91" s="148"/>
      <c r="W91" s="174">
        <f t="shared" si="39"/>
        <v>0</v>
      </c>
      <c r="X91" s="128"/>
      <c r="Y91" s="169"/>
      <c r="Z91" s="564"/>
      <c r="AA91" s="148"/>
      <c r="AB91" s="148"/>
      <c r="AC91" s="128"/>
      <c r="AD91" s="128"/>
      <c r="AE91" s="128"/>
      <c r="AF91" s="128"/>
      <c r="AG91" s="128"/>
      <c r="AH91" s="128"/>
      <c r="AI91" s="128"/>
      <c r="AJ91" s="148"/>
      <c r="AK91" s="148"/>
      <c r="AL91" s="148"/>
      <c r="AM91" s="148"/>
      <c r="AN91" s="128"/>
      <c r="AU91" s="128"/>
      <c r="AV91" s="128"/>
      <c r="BF91"/>
      <c r="BM91" s="71"/>
      <c r="BV91" s="57" t="str">
        <f t="shared" si="40"/>
        <v>M</v>
      </c>
      <c r="BW91" s="57" t="str">
        <f t="shared" si="41"/>
        <v>M</v>
      </c>
      <c r="BX91" s="57" t="str">
        <f t="shared" si="42"/>
        <v>M</v>
      </c>
      <c r="BY91" s="57" t="str">
        <f t="shared" si="43"/>
        <v>M</v>
      </c>
      <c r="BZ91" s="57" t="str">
        <f t="shared" si="44"/>
        <v>M</v>
      </c>
      <c r="CA91" s="57">
        <f t="shared" si="45"/>
        <v>0</v>
      </c>
      <c r="CB91" s="41"/>
      <c r="CC91" s="41"/>
      <c r="CD91" s="125"/>
    </row>
    <row r="92" spans="1:82" ht="18" customHeight="1">
      <c r="A92" s="96" t="s">
        <v>132</v>
      </c>
      <c r="B92" s="539">
        <f t="shared" si="38"/>
        <v>51</v>
      </c>
      <c r="C92" s="140">
        <f t="shared" si="38"/>
        <v>51</v>
      </c>
      <c r="D92" s="139"/>
      <c r="E92" s="115"/>
      <c r="F92" s="116"/>
      <c r="G92" s="117"/>
      <c r="H92" s="115"/>
      <c r="I92" s="116"/>
      <c r="J92" s="117"/>
      <c r="K92" s="115"/>
      <c r="L92" s="116"/>
      <c r="M92" s="117"/>
      <c r="N92" s="115"/>
      <c r="O92" s="116"/>
      <c r="P92" s="117"/>
      <c r="Q92" s="115"/>
      <c r="R92" s="116"/>
      <c r="S92" s="230"/>
      <c r="T92" s="231" t="str">
        <f t="shared" si="37"/>
        <v>M</v>
      </c>
      <c r="U92" s="246" t="str">
        <f>IF(T92=Calculator!T92,"VALID","ERROR")</f>
        <v>VALID</v>
      </c>
      <c r="V92" s="148"/>
      <c r="W92" s="174">
        <f t="shared" si="39"/>
        <v>0</v>
      </c>
      <c r="X92" s="128"/>
      <c r="Y92" s="169"/>
      <c r="Z92" s="564"/>
      <c r="AA92" s="148"/>
      <c r="AB92" s="148"/>
      <c r="AC92" s="128"/>
      <c r="AD92" s="128"/>
      <c r="AE92" s="128"/>
      <c r="AF92" s="128"/>
      <c r="AG92" s="128"/>
      <c r="AH92" s="128"/>
      <c r="AI92" s="128"/>
      <c r="AJ92" s="148"/>
      <c r="AK92" s="148"/>
      <c r="AL92" s="148"/>
      <c r="AM92" s="148"/>
      <c r="AN92" s="128"/>
      <c r="AU92" s="128"/>
      <c r="AV92" s="128"/>
      <c r="BF92"/>
      <c r="BM92" s="71"/>
      <c r="BV92" s="57" t="str">
        <f t="shared" si="40"/>
        <v>M</v>
      </c>
      <c r="BW92" s="57" t="str">
        <f t="shared" si="41"/>
        <v>M</v>
      </c>
      <c r="BX92" s="57" t="str">
        <f t="shared" si="42"/>
        <v>M</v>
      </c>
      <c r="BY92" s="57" t="str">
        <f t="shared" si="43"/>
        <v>M</v>
      </c>
      <c r="BZ92" s="57" t="str">
        <f t="shared" si="44"/>
        <v>M</v>
      </c>
      <c r="CA92" s="57">
        <f t="shared" si="45"/>
        <v>0</v>
      </c>
      <c r="CB92" s="41"/>
      <c r="CC92" s="41"/>
      <c r="CD92" s="125"/>
    </row>
    <row r="93" spans="1:82" ht="18" customHeight="1">
      <c r="A93" s="96" t="s">
        <v>133</v>
      </c>
      <c r="B93" s="539">
        <f t="shared" si="38"/>
        <v>52</v>
      </c>
      <c r="C93" s="140">
        <f t="shared" si="38"/>
        <v>52</v>
      </c>
      <c r="D93" s="139"/>
      <c r="E93" s="115"/>
      <c r="F93" s="116"/>
      <c r="G93" s="117"/>
      <c r="H93" s="115"/>
      <c r="I93" s="116"/>
      <c r="J93" s="117"/>
      <c r="K93" s="115"/>
      <c r="L93" s="116"/>
      <c r="M93" s="117"/>
      <c r="N93" s="115"/>
      <c r="O93" s="116"/>
      <c r="P93" s="117"/>
      <c r="Q93" s="115"/>
      <c r="R93" s="116"/>
      <c r="S93" s="230"/>
      <c r="T93" s="231" t="str">
        <f t="shared" si="37"/>
        <v>M</v>
      </c>
      <c r="U93" s="246" t="str">
        <f>IF(T93=Calculator!T93,"VALID","ERROR")</f>
        <v>VALID</v>
      </c>
      <c r="V93" s="148"/>
      <c r="W93" s="174">
        <f t="shared" si="39"/>
        <v>0</v>
      </c>
      <c r="X93" s="128"/>
      <c r="Y93" s="169"/>
      <c r="Z93" s="564"/>
      <c r="AA93" s="148"/>
      <c r="AB93" s="148"/>
      <c r="AC93" s="128"/>
      <c r="AD93" s="128"/>
      <c r="AE93" s="128"/>
      <c r="AF93" s="128"/>
      <c r="AG93" s="128"/>
      <c r="AH93" s="128"/>
      <c r="AI93" s="128"/>
      <c r="AJ93" s="148"/>
      <c r="AK93" s="148"/>
      <c r="AL93" s="148"/>
      <c r="AM93" s="148"/>
      <c r="AN93" s="128"/>
      <c r="AU93" s="128"/>
      <c r="AV93" s="128"/>
      <c r="BF93"/>
      <c r="BM93" s="71"/>
      <c r="BV93" s="57" t="str">
        <f t="shared" si="40"/>
        <v>M</v>
      </c>
      <c r="BW93" s="57" t="str">
        <f t="shared" si="41"/>
        <v>M</v>
      </c>
      <c r="BX93" s="57" t="str">
        <f t="shared" si="42"/>
        <v>M</v>
      </c>
      <c r="BY93" s="57" t="str">
        <f t="shared" si="43"/>
        <v>M</v>
      </c>
      <c r="BZ93" s="57" t="str">
        <f t="shared" si="44"/>
        <v>M</v>
      </c>
      <c r="CA93" s="57">
        <f t="shared" si="45"/>
        <v>0</v>
      </c>
      <c r="CB93" s="41"/>
      <c r="CC93" s="41"/>
      <c r="CD93" s="125"/>
    </row>
    <row r="94" spans="1:82" ht="18" customHeight="1">
      <c r="A94" s="96" t="s">
        <v>134</v>
      </c>
      <c r="B94" s="539">
        <f t="shared" si="38"/>
        <v>53</v>
      </c>
      <c r="C94" s="140">
        <f t="shared" si="38"/>
        <v>53</v>
      </c>
      <c r="D94" s="139"/>
      <c r="E94" s="115"/>
      <c r="F94" s="116"/>
      <c r="G94" s="117"/>
      <c r="H94" s="115"/>
      <c r="I94" s="116"/>
      <c r="J94" s="117"/>
      <c r="K94" s="115"/>
      <c r="L94" s="116"/>
      <c r="M94" s="117"/>
      <c r="N94" s="115"/>
      <c r="O94" s="116"/>
      <c r="P94" s="117"/>
      <c r="Q94" s="115"/>
      <c r="R94" s="116"/>
      <c r="S94" s="230"/>
      <c r="T94" s="231" t="str">
        <f t="shared" si="37"/>
        <v>M</v>
      </c>
      <c r="U94" s="246" t="str">
        <f>IF(T94=Calculator!T94,"VALID","ERROR")</f>
        <v>VALID</v>
      </c>
      <c r="V94" s="148"/>
      <c r="W94" s="174">
        <f t="shared" si="39"/>
        <v>0</v>
      </c>
      <c r="X94" s="128"/>
      <c r="Y94" s="169"/>
      <c r="Z94" s="564"/>
      <c r="AA94" s="148"/>
      <c r="AB94" s="148"/>
      <c r="AC94" s="128"/>
      <c r="AD94" s="128"/>
      <c r="AE94" s="128"/>
      <c r="AF94" s="128"/>
      <c r="AG94" s="128"/>
      <c r="AH94" s="128"/>
      <c r="AI94" s="128"/>
      <c r="AJ94" s="148"/>
      <c r="AK94" s="148"/>
      <c r="AL94" s="148"/>
      <c r="AM94" s="148"/>
      <c r="AN94" s="128"/>
      <c r="AU94" s="128"/>
      <c r="AV94" s="128"/>
      <c r="BF94"/>
      <c r="BM94" s="71"/>
      <c r="BV94" s="57" t="str">
        <f t="shared" si="40"/>
        <v>M</v>
      </c>
      <c r="BW94" s="57" t="str">
        <f t="shared" si="41"/>
        <v>M</v>
      </c>
      <c r="BX94" s="57" t="str">
        <f t="shared" si="42"/>
        <v>M</v>
      </c>
      <c r="BY94" s="57" t="str">
        <f t="shared" si="43"/>
        <v>M</v>
      </c>
      <c r="BZ94" s="57" t="str">
        <f t="shared" si="44"/>
        <v>M</v>
      </c>
      <c r="CA94" s="57">
        <f t="shared" si="45"/>
        <v>0</v>
      </c>
      <c r="CB94" s="41"/>
      <c r="CC94" s="41"/>
      <c r="CD94" s="125"/>
    </row>
    <row r="95" spans="1:82" ht="18" customHeight="1">
      <c r="A95" s="96" t="s">
        <v>135</v>
      </c>
      <c r="B95" s="539">
        <f t="shared" si="38"/>
        <v>54</v>
      </c>
      <c r="C95" s="140">
        <f t="shared" si="38"/>
        <v>54</v>
      </c>
      <c r="D95" s="139"/>
      <c r="E95" s="115"/>
      <c r="F95" s="116"/>
      <c r="G95" s="117"/>
      <c r="H95" s="115"/>
      <c r="I95" s="116"/>
      <c r="J95" s="117"/>
      <c r="K95" s="115"/>
      <c r="L95" s="116"/>
      <c r="M95" s="117"/>
      <c r="N95" s="115"/>
      <c r="O95" s="116"/>
      <c r="P95" s="117"/>
      <c r="Q95" s="115"/>
      <c r="R95" s="116"/>
      <c r="S95" s="230"/>
      <c r="T95" s="231" t="str">
        <f t="shared" si="37"/>
        <v>M</v>
      </c>
      <c r="U95" s="246" t="str">
        <f>IF(T95=Calculator!T95,"VALID","ERROR")</f>
        <v>VALID</v>
      </c>
      <c r="V95" s="148"/>
      <c r="W95" s="174">
        <f t="shared" si="39"/>
        <v>0</v>
      </c>
      <c r="X95" s="128"/>
      <c r="Y95" s="169"/>
      <c r="Z95" s="564"/>
      <c r="AA95" s="148"/>
      <c r="AB95" s="148"/>
      <c r="AC95" s="128"/>
      <c r="AD95" s="128"/>
      <c r="AE95" s="128"/>
      <c r="AF95" s="128"/>
      <c r="AG95" s="128"/>
      <c r="AH95" s="128"/>
      <c r="AI95" s="128"/>
      <c r="AJ95" s="148"/>
      <c r="AK95" s="148"/>
      <c r="AL95" s="148"/>
      <c r="AM95" s="148"/>
      <c r="AN95" s="128"/>
      <c r="AU95" s="128"/>
      <c r="AV95" s="128"/>
      <c r="BF95"/>
      <c r="BM95" s="71"/>
      <c r="BV95" s="57" t="str">
        <f t="shared" si="40"/>
        <v>M</v>
      </c>
      <c r="BW95" s="57" t="str">
        <f t="shared" si="41"/>
        <v>M</v>
      </c>
      <c r="BX95" s="57" t="str">
        <f t="shared" si="42"/>
        <v>M</v>
      </c>
      <c r="BY95" s="57" t="str">
        <f t="shared" si="43"/>
        <v>M</v>
      </c>
      <c r="BZ95" s="57" t="str">
        <f t="shared" si="44"/>
        <v>M</v>
      </c>
      <c r="CA95" s="57">
        <f t="shared" si="45"/>
        <v>0</v>
      </c>
      <c r="CB95" s="41"/>
      <c r="CC95" s="41"/>
      <c r="CD95" s="125"/>
    </row>
    <row r="96" spans="1:82" ht="18" customHeight="1">
      <c r="A96" s="96" t="s">
        <v>136</v>
      </c>
      <c r="B96" s="539">
        <f t="shared" si="38"/>
        <v>55</v>
      </c>
      <c r="C96" s="140">
        <f t="shared" si="38"/>
        <v>55</v>
      </c>
      <c r="D96" s="139"/>
      <c r="E96" s="115"/>
      <c r="F96" s="116"/>
      <c r="G96" s="117"/>
      <c r="H96" s="115"/>
      <c r="I96" s="116"/>
      <c r="J96" s="117"/>
      <c r="K96" s="115"/>
      <c r="L96" s="116"/>
      <c r="M96" s="117"/>
      <c r="N96" s="115"/>
      <c r="O96" s="116"/>
      <c r="P96" s="117"/>
      <c r="Q96" s="115"/>
      <c r="R96" s="116"/>
      <c r="S96" s="230"/>
      <c r="T96" s="231" t="str">
        <f t="shared" si="37"/>
        <v>M</v>
      </c>
      <c r="U96" s="246" t="str">
        <f>IF(T96=Calculator!T96,"VALID","ERROR")</f>
        <v>VALID</v>
      </c>
      <c r="V96" s="148"/>
      <c r="W96" s="174">
        <f t="shared" si="39"/>
        <v>0</v>
      </c>
      <c r="X96" s="128"/>
      <c r="Y96" s="169"/>
      <c r="Z96" s="564"/>
      <c r="AA96" s="148"/>
      <c r="AB96" s="148"/>
      <c r="AC96" s="128"/>
      <c r="AD96" s="128"/>
      <c r="AE96" s="128"/>
      <c r="AF96" s="128"/>
      <c r="AG96" s="128"/>
      <c r="AH96" s="128"/>
      <c r="AI96" s="128"/>
      <c r="AJ96" s="148"/>
      <c r="AK96" s="148"/>
      <c r="AL96" s="148"/>
      <c r="AM96" s="148"/>
      <c r="AN96" s="128"/>
      <c r="AU96" s="128"/>
      <c r="AV96" s="128"/>
      <c r="BF96"/>
      <c r="BM96" s="71"/>
      <c r="BV96" s="57" t="str">
        <f t="shared" si="40"/>
        <v>M</v>
      </c>
      <c r="BW96" s="57" t="str">
        <f t="shared" si="41"/>
        <v>M</v>
      </c>
      <c r="BX96" s="57" t="str">
        <f t="shared" si="42"/>
        <v>M</v>
      </c>
      <c r="BY96" s="57" t="str">
        <f t="shared" si="43"/>
        <v>M</v>
      </c>
      <c r="BZ96" s="57" t="str">
        <f t="shared" si="44"/>
        <v>M</v>
      </c>
      <c r="CA96" s="57">
        <f t="shared" si="45"/>
        <v>0</v>
      </c>
      <c r="CB96" s="41"/>
      <c r="CC96" s="41"/>
      <c r="CD96" s="125"/>
    </row>
    <row r="97" spans="1:82" ht="18" customHeight="1">
      <c r="A97" s="96" t="s">
        <v>137</v>
      </c>
      <c r="B97" s="539">
        <f t="shared" si="38"/>
        <v>56</v>
      </c>
      <c r="C97" s="140">
        <f t="shared" si="38"/>
        <v>56</v>
      </c>
      <c r="D97" s="139"/>
      <c r="E97" s="115"/>
      <c r="F97" s="116"/>
      <c r="G97" s="117"/>
      <c r="H97" s="115"/>
      <c r="I97" s="116"/>
      <c r="J97" s="117"/>
      <c r="K97" s="115"/>
      <c r="L97" s="116"/>
      <c r="M97" s="117"/>
      <c r="N97" s="115"/>
      <c r="O97" s="116"/>
      <c r="P97" s="117"/>
      <c r="Q97" s="115"/>
      <c r="R97" s="116"/>
      <c r="S97" s="230"/>
      <c r="T97" s="231" t="str">
        <f t="shared" si="37"/>
        <v>M</v>
      </c>
      <c r="U97" s="246" t="str">
        <f>IF(T97=Calculator!T97,"VALID","ERROR")</f>
        <v>VALID</v>
      </c>
      <c r="V97" s="148"/>
      <c r="W97" s="174">
        <f t="shared" si="39"/>
        <v>0</v>
      </c>
      <c r="X97" s="128"/>
      <c r="Y97" s="169"/>
      <c r="Z97" s="564"/>
      <c r="AA97" s="148"/>
      <c r="AB97" s="148"/>
      <c r="AC97" s="128"/>
      <c r="AD97" s="128"/>
      <c r="AE97" s="128"/>
      <c r="AF97" s="128"/>
      <c r="AG97" s="128"/>
      <c r="AH97" s="128"/>
      <c r="AI97" s="128"/>
      <c r="AJ97" s="148"/>
      <c r="AK97" s="148"/>
      <c r="AL97" s="148"/>
      <c r="AM97" s="148"/>
      <c r="AN97" s="128"/>
      <c r="AU97" s="128"/>
      <c r="AV97" s="128"/>
      <c r="BF97"/>
      <c r="BM97" s="71"/>
      <c r="BV97" s="57" t="str">
        <f t="shared" si="40"/>
        <v>M</v>
      </c>
      <c r="BW97" s="57" t="str">
        <f t="shared" si="41"/>
        <v>M</v>
      </c>
      <c r="BX97" s="57" t="str">
        <f t="shared" si="42"/>
        <v>M</v>
      </c>
      <c r="BY97" s="57" t="str">
        <f t="shared" si="43"/>
        <v>M</v>
      </c>
      <c r="BZ97" s="57" t="str">
        <f t="shared" si="44"/>
        <v>M</v>
      </c>
      <c r="CA97" s="57">
        <f t="shared" si="45"/>
        <v>0</v>
      </c>
      <c r="CB97" s="41"/>
      <c r="CC97" s="41"/>
      <c r="CD97" s="125"/>
    </row>
    <row r="98" spans="1:82" ht="18" customHeight="1">
      <c r="A98" s="96" t="s">
        <v>138</v>
      </c>
      <c r="B98" s="539">
        <f t="shared" si="38"/>
        <v>57</v>
      </c>
      <c r="C98" s="140">
        <f t="shared" si="38"/>
        <v>57</v>
      </c>
      <c r="D98" s="139"/>
      <c r="E98" s="115"/>
      <c r="F98" s="116"/>
      <c r="G98" s="117"/>
      <c r="H98" s="115"/>
      <c r="I98" s="116"/>
      <c r="J98" s="117"/>
      <c r="K98" s="115"/>
      <c r="L98" s="116"/>
      <c r="M98" s="117"/>
      <c r="N98" s="115"/>
      <c r="O98" s="116"/>
      <c r="P98" s="117"/>
      <c r="Q98" s="115"/>
      <c r="R98" s="116"/>
      <c r="S98" s="230"/>
      <c r="T98" s="231" t="str">
        <f t="shared" si="37"/>
        <v>M</v>
      </c>
      <c r="U98" s="246" t="str">
        <f>IF(T98=Calculator!T98,"VALID","ERROR")</f>
        <v>VALID</v>
      </c>
      <c r="V98" s="148"/>
      <c r="W98" s="174">
        <f t="shared" si="39"/>
        <v>0</v>
      </c>
      <c r="X98" s="128"/>
      <c r="Y98" s="169"/>
      <c r="Z98" s="564"/>
      <c r="AA98" s="148"/>
      <c r="AB98" s="148"/>
      <c r="AC98" s="128"/>
      <c r="AD98" s="128"/>
      <c r="AE98" s="128"/>
      <c r="AF98" s="128"/>
      <c r="AG98" s="128"/>
      <c r="AH98" s="128"/>
      <c r="AI98" s="128"/>
      <c r="AJ98" s="148"/>
      <c r="AK98" s="148"/>
      <c r="AL98" s="148"/>
      <c r="AM98" s="148"/>
      <c r="AN98" s="128"/>
      <c r="AU98" s="128"/>
      <c r="AV98" s="128"/>
      <c r="BF98"/>
      <c r="BM98" s="71"/>
      <c r="BV98" s="57" t="str">
        <f t="shared" si="40"/>
        <v>M</v>
      </c>
      <c r="BW98" s="57" t="str">
        <f t="shared" si="41"/>
        <v>M</v>
      </c>
      <c r="BX98" s="57" t="str">
        <f t="shared" si="42"/>
        <v>M</v>
      </c>
      <c r="BY98" s="57" t="str">
        <f t="shared" si="43"/>
        <v>M</v>
      </c>
      <c r="BZ98" s="57" t="str">
        <f t="shared" si="44"/>
        <v>M</v>
      </c>
      <c r="CA98" s="57">
        <f t="shared" si="45"/>
        <v>0</v>
      </c>
      <c r="CB98" s="41"/>
      <c r="CC98" s="41"/>
      <c r="CD98" s="125"/>
    </row>
    <row r="99" spans="1:82" ht="18" customHeight="1">
      <c r="A99" s="96" t="s">
        <v>139</v>
      </c>
      <c r="B99" s="539">
        <f t="shared" si="38"/>
        <v>58</v>
      </c>
      <c r="C99" s="140">
        <f t="shared" si="38"/>
        <v>58</v>
      </c>
      <c r="D99" s="139"/>
      <c r="E99" s="115"/>
      <c r="F99" s="116"/>
      <c r="G99" s="117"/>
      <c r="H99" s="115"/>
      <c r="I99" s="116"/>
      <c r="J99" s="117"/>
      <c r="K99" s="115"/>
      <c r="L99" s="116"/>
      <c r="M99" s="117"/>
      <c r="N99" s="115"/>
      <c r="O99" s="116"/>
      <c r="P99" s="117"/>
      <c r="Q99" s="115"/>
      <c r="R99" s="116"/>
      <c r="S99" s="230"/>
      <c r="T99" s="231" t="str">
        <f t="shared" si="37"/>
        <v>M</v>
      </c>
      <c r="U99" s="246" t="str">
        <f>IF(T99=Calculator!T99,"VALID","ERROR")</f>
        <v>VALID</v>
      </c>
      <c r="V99" s="148"/>
      <c r="W99" s="174">
        <f t="shared" si="39"/>
        <v>0</v>
      </c>
      <c r="X99" s="128"/>
      <c r="Y99" s="169"/>
      <c r="Z99" s="564"/>
      <c r="AA99" s="148"/>
      <c r="AB99" s="148"/>
      <c r="AC99" s="128"/>
      <c r="AD99" s="128"/>
      <c r="AE99" s="128"/>
      <c r="AF99" s="128"/>
      <c r="AG99" s="128"/>
      <c r="AH99" s="128"/>
      <c r="AI99" s="128"/>
      <c r="AJ99" s="148"/>
      <c r="AK99" s="148"/>
      <c r="AL99" s="148"/>
      <c r="AM99" s="148"/>
      <c r="AN99" s="128"/>
      <c r="AU99" s="128"/>
      <c r="AV99" s="128"/>
      <c r="BF99"/>
      <c r="BM99" s="71"/>
      <c r="BV99" s="57" t="str">
        <f t="shared" si="40"/>
        <v>M</v>
      </c>
      <c r="BW99" s="57" t="str">
        <f t="shared" si="41"/>
        <v>M</v>
      </c>
      <c r="BX99" s="57" t="str">
        <f t="shared" si="42"/>
        <v>M</v>
      </c>
      <c r="BY99" s="57" t="str">
        <f t="shared" si="43"/>
        <v>M</v>
      </c>
      <c r="BZ99" s="57" t="str">
        <f t="shared" si="44"/>
        <v>M</v>
      </c>
      <c r="CA99" s="57">
        <f t="shared" si="45"/>
        <v>0</v>
      </c>
      <c r="CB99" s="41"/>
      <c r="CC99" s="41"/>
      <c r="CD99" s="125"/>
    </row>
    <row r="100" spans="1:82" ht="18" customHeight="1">
      <c r="A100" s="96" t="s">
        <v>140</v>
      </c>
      <c r="B100" s="539">
        <f t="shared" si="38"/>
        <v>59</v>
      </c>
      <c r="C100" s="140">
        <f t="shared" si="38"/>
        <v>59</v>
      </c>
      <c r="D100" s="139"/>
      <c r="E100" s="115"/>
      <c r="F100" s="116"/>
      <c r="G100" s="117"/>
      <c r="H100" s="115"/>
      <c r="I100" s="116"/>
      <c r="J100" s="117"/>
      <c r="K100" s="115"/>
      <c r="L100" s="116"/>
      <c r="M100" s="117"/>
      <c r="N100" s="115"/>
      <c r="O100" s="116"/>
      <c r="P100" s="117"/>
      <c r="Q100" s="115"/>
      <c r="R100" s="116"/>
      <c r="S100" s="230"/>
      <c r="T100" s="231" t="str">
        <f t="shared" si="37"/>
        <v>M</v>
      </c>
      <c r="U100" s="246" t="str">
        <f>IF(T100=Calculator!T100,"VALID","ERROR")</f>
        <v>VALID</v>
      </c>
      <c r="V100" s="148"/>
      <c r="W100" s="174">
        <f t="shared" si="39"/>
        <v>0</v>
      </c>
      <c r="X100" s="128"/>
      <c r="Y100" s="169"/>
      <c r="Z100" s="564"/>
      <c r="AA100" s="148"/>
      <c r="AB100" s="148"/>
      <c r="AC100" s="128"/>
      <c r="AD100" s="128"/>
      <c r="AE100" s="128"/>
      <c r="AF100" s="128"/>
      <c r="AG100" s="128"/>
      <c r="AH100" s="128"/>
      <c r="AI100" s="128"/>
      <c r="AJ100" s="148"/>
      <c r="AK100" s="148"/>
      <c r="AL100" s="148"/>
      <c r="AM100" s="148"/>
      <c r="AN100" s="128"/>
      <c r="AU100" s="128"/>
      <c r="AV100" s="128"/>
      <c r="BF100"/>
      <c r="BM100" s="71"/>
      <c r="BV100" s="57" t="str">
        <f t="shared" si="40"/>
        <v>M</v>
      </c>
      <c r="BW100" s="57" t="str">
        <f t="shared" si="41"/>
        <v>M</v>
      </c>
      <c r="BX100" s="57" t="str">
        <f t="shared" si="42"/>
        <v>M</v>
      </c>
      <c r="BY100" s="57" t="str">
        <f t="shared" si="43"/>
        <v>M</v>
      </c>
      <c r="BZ100" s="57" t="str">
        <f t="shared" si="44"/>
        <v>M</v>
      </c>
      <c r="CA100" s="57">
        <f t="shared" si="45"/>
        <v>0</v>
      </c>
      <c r="CB100" s="41"/>
      <c r="CC100" s="41"/>
      <c r="CD100" s="125"/>
    </row>
    <row r="101" spans="1:82" ht="18" customHeight="1">
      <c r="A101" s="96" t="s">
        <v>141</v>
      </c>
      <c r="B101" s="539">
        <f t="shared" si="38"/>
        <v>60</v>
      </c>
      <c r="C101" s="140">
        <f t="shared" si="38"/>
        <v>60</v>
      </c>
      <c r="D101" s="139"/>
      <c r="E101" s="115"/>
      <c r="F101" s="116"/>
      <c r="G101" s="117"/>
      <c r="H101" s="115"/>
      <c r="I101" s="116"/>
      <c r="J101" s="117"/>
      <c r="K101" s="115"/>
      <c r="L101" s="116"/>
      <c r="M101" s="117"/>
      <c r="N101" s="115"/>
      <c r="O101" s="116"/>
      <c r="P101" s="117"/>
      <c r="Q101" s="115"/>
      <c r="R101" s="116"/>
      <c r="S101" s="230"/>
      <c r="T101" s="231" t="str">
        <f t="shared" si="37"/>
        <v>M</v>
      </c>
      <c r="U101" s="246" t="str">
        <f>IF(T101=Calculator!T101,"VALID","ERROR")</f>
        <v>VALID</v>
      </c>
      <c r="V101" s="148"/>
      <c r="W101" s="174">
        <f t="shared" si="39"/>
        <v>0</v>
      </c>
      <c r="X101" s="128"/>
      <c r="Y101" s="169"/>
      <c r="Z101" s="148"/>
      <c r="AA101" s="148"/>
      <c r="AB101" s="148"/>
      <c r="AC101" s="148"/>
      <c r="AD101" s="128"/>
      <c r="AE101" s="128"/>
      <c r="AF101" s="128"/>
      <c r="AG101" s="128"/>
      <c r="AH101" s="128"/>
      <c r="AI101" s="128"/>
      <c r="AJ101" s="148"/>
      <c r="AK101" s="148"/>
      <c r="AL101" s="148"/>
      <c r="AM101" s="148"/>
      <c r="AN101" s="128"/>
      <c r="AU101" s="128"/>
      <c r="AV101" s="128"/>
      <c r="AW101" s="128"/>
      <c r="BF101"/>
      <c r="BM101" s="71"/>
      <c r="BV101" s="57" t="str">
        <f t="shared" si="40"/>
        <v>M</v>
      </c>
      <c r="BW101" s="57" t="str">
        <f t="shared" si="41"/>
        <v>M</v>
      </c>
      <c r="BX101" s="57" t="str">
        <f t="shared" si="42"/>
        <v>M</v>
      </c>
      <c r="BY101" s="57" t="str">
        <f t="shared" si="43"/>
        <v>M</v>
      </c>
      <c r="BZ101" s="57" t="str">
        <f t="shared" si="44"/>
        <v>M</v>
      </c>
      <c r="CA101" s="57">
        <f t="shared" si="45"/>
        <v>0</v>
      </c>
      <c r="CB101" s="41"/>
      <c r="CC101" s="41"/>
      <c r="CD101" s="125"/>
    </row>
    <row r="102" spans="1:82" ht="19.5" customHeight="1">
      <c r="A102" s="96" t="s">
        <v>142</v>
      </c>
      <c r="B102" s="539">
        <f t="shared" si="38"/>
        <v>61</v>
      </c>
      <c r="C102" s="140">
        <f t="shared" si="38"/>
        <v>61</v>
      </c>
      <c r="D102" s="139"/>
      <c r="E102" s="115"/>
      <c r="F102" s="116"/>
      <c r="G102" s="117"/>
      <c r="H102" s="115"/>
      <c r="I102" s="116"/>
      <c r="J102" s="117"/>
      <c r="K102" s="115"/>
      <c r="L102" s="116"/>
      <c r="M102" s="117"/>
      <c r="N102" s="115"/>
      <c r="O102" s="116"/>
      <c r="P102" s="117"/>
      <c r="Q102" s="115"/>
      <c r="R102" s="116"/>
      <c r="S102" s="230"/>
      <c r="T102" s="231" t="str">
        <f t="shared" si="37"/>
        <v>M</v>
      </c>
      <c r="U102" s="246" t="str">
        <f>IF(T102=Calculator!T102,"VALID","ERROR")</f>
        <v>VALID</v>
      </c>
      <c r="V102" s="555"/>
      <c r="W102" s="174">
        <f t="shared" si="39"/>
        <v>0</v>
      </c>
      <c r="X102" s="128"/>
      <c r="Y102" s="555"/>
      <c r="Z102" s="555"/>
      <c r="AA102" s="555"/>
      <c r="AB102" s="565"/>
      <c r="AC102" s="555"/>
      <c r="AD102" s="128"/>
      <c r="AE102" s="128"/>
      <c r="AF102" s="128"/>
      <c r="AG102" s="128"/>
      <c r="AH102" s="128"/>
      <c r="AI102" s="128"/>
      <c r="AJ102" s="555"/>
      <c r="AK102" s="555"/>
      <c r="AL102" s="555"/>
      <c r="AM102" s="555"/>
      <c r="BV102" s="57" t="str">
        <f t="shared" si="40"/>
        <v>M</v>
      </c>
      <c r="BW102" s="57" t="str">
        <f t="shared" si="41"/>
        <v>M</v>
      </c>
      <c r="BX102" s="57" t="str">
        <f t="shared" si="42"/>
        <v>M</v>
      </c>
      <c r="BY102" s="57" t="str">
        <f t="shared" si="43"/>
        <v>M</v>
      </c>
      <c r="BZ102" s="57" t="str">
        <f t="shared" si="44"/>
        <v>M</v>
      </c>
      <c r="CA102" s="57">
        <f t="shared" si="45"/>
        <v>0</v>
      </c>
      <c r="CB102" s="41"/>
      <c r="CC102" s="41"/>
      <c r="CD102" s="125"/>
    </row>
    <row r="103" spans="1:82" ht="17.25" customHeight="1">
      <c r="A103" s="96" t="s">
        <v>143</v>
      </c>
      <c r="B103" s="539">
        <f t="shared" si="38"/>
        <v>62</v>
      </c>
      <c r="C103" s="140">
        <f t="shared" si="38"/>
        <v>62</v>
      </c>
      <c r="D103" s="139"/>
      <c r="E103" s="115"/>
      <c r="F103" s="116"/>
      <c r="G103" s="117"/>
      <c r="H103" s="115"/>
      <c r="I103" s="116"/>
      <c r="J103" s="117"/>
      <c r="K103" s="115"/>
      <c r="L103" s="116"/>
      <c r="M103" s="117"/>
      <c r="N103" s="115"/>
      <c r="O103" s="116"/>
      <c r="P103" s="117"/>
      <c r="Q103" s="115"/>
      <c r="R103" s="116"/>
      <c r="S103" s="230"/>
      <c r="T103" s="231" t="str">
        <f t="shared" si="37"/>
        <v>M</v>
      </c>
      <c r="U103" s="246" t="str">
        <f>IF(T103=Calculator!T103,"VALID","ERROR")</f>
        <v>VALID</v>
      </c>
      <c r="V103" s="148"/>
      <c r="W103" s="174">
        <f t="shared" si="39"/>
        <v>0</v>
      </c>
      <c r="X103" s="148"/>
      <c r="Y103" s="148"/>
      <c r="Z103" s="148"/>
      <c r="AA103" s="148"/>
      <c r="AB103" s="148"/>
      <c r="AC103" s="148"/>
      <c r="AD103" s="128"/>
      <c r="AE103" s="128"/>
      <c r="AF103" s="128"/>
      <c r="AG103" s="128"/>
      <c r="AH103" s="128"/>
      <c r="AI103" s="128"/>
      <c r="AJ103" s="148"/>
      <c r="AK103" s="148"/>
      <c r="AL103" s="148"/>
      <c r="AM103" s="148"/>
      <c r="AN103" s="128"/>
      <c r="AU103" s="128"/>
      <c r="AV103" s="128"/>
      <c r="BF103"/>
      <c r="BM103" s="71"/>
      <c r="BV103" s="57" t="str">
        <f t="shared" si="40"/>
        <v>M</v>
      </c>
      <c r="BW103" s="57" t="str">
        <f t="shared" si="41"/>
        <v>M</v>
      </c>
      <c r="BX103" s="57" t="str">
        <f t="shared" si="42"/>
        <v>M</v>
      </c>
      <c r="BY103" s="57" t="str">
        <f t="shared" si="43"/>
        <v>M</v>
      </c>
      <c r="BZ103" s="57" t="str">
        <f t="shared" si="44"/>
        <v>M</v>
      </c>
      <c r="CA103" s="57">
        <f t="shared" si="45"/>
        <v>0</v>
      </c>
      <c r="CB103" s="41"/>
      <c r="CC103" s="41"/>
      <c r="CD103" s="125"/>
    </row>
    <row r="104" spans="1:82" ht="17.25" customHeight="1">
      <c r="A104" s="96" t="s">
        <v>144</v>
      </c>
      <c r="B104" s="539">
        <f t="shared" si="38"/>
        <v>63</v>
      </c>
      <c r="C104" s="140">
        <f t="shared" si="38"/>
        <v>63</v>
      </c>
      <c r="D104" s="139"/>
      <c r="E104" s="115"/>
      <c r="F104" s="116"/>
      <c r="G104" s="117"/>
      <c r="H104" s="115"/>
      <c r="I104" s="116"/>
      <c r="J104" s="117"/>
      <c r="K104" s="115"/>
      <c r="L104" s="116"/>
      <c r="M104" s="117"/>
      <c r="N104" s="115"/>
      <c r="O104" s="116"/>
      <c r="P104" s="117"/>
      <c r="Q104" s="115"/>
      <c r="R104" s="116"/>
      <c r="S104" s="230"/>
      <c r="T104" s="231" t="str">
        <f t="shared" si="37"/>
        <v>M</v>
      </c>
      <c r="U104" s="246" t="str">
        <f>IF(T104=Calculator!T104,"VALID","ERROR")</f>
        <v>VALID</v>
      </c>
      <c r="V104" s="148"/>
      <c r="W104" s="174">
        <f t="shared" si="39"/>
        <v>0</v>
      </c>
      <c r="X104" s="148"/>
      <c r="Y104" s="148"/>
      <c r="Z104" s="148"/>
      <c r="AA104" s="148"/>
      <c r="AB104" s="148"/>
      <c r="AC104" s="148"/>
      <c r="AD104" s="128"/>
      <c r="AE104" s="128"/>
      <c r="AF104" s="128"/>
      <c r="AG104" s="128"/>
      <c r="AH104" s="128"/>
      <c r="AI104" s="128"/>
      <c r="AJ104" s="148"/>
      <c r="AK104" s="148"/>
      <c r="AL104" s="148"/>
      <c r="AM104" s="148"/>
      <c r="AN104" s="128"/>
      <c r="AU104" s="128"/>
      <c r="AV104" s="128"/>
      <c r="BF104"/>
      <c r="BM104" s="71"/>
      <c r="BV104" s="57" t="str">
        <f t="shared" si="40"/>
        <v>M</v>
      </c>
      <c r="BW104" s="57" t="str">
        <f t="shared" si="41"/>
        <v>M</v>
      </c>
      <c r="BX104" s="57" t="str">
        <f t="shared" si="42"/>
        <v>M</v>
      </c>
      <c r="BY104" s="57" t="str">
        <f t="shared" si="43"/>
        <v>M</v>
      </c>
      <c r="BZ104" s="57" t="str">
        <f t="shared" si="44"/>
        <v>M</v>
      </c>
      <c r="CA104" s="57">
        <f t="shared" si="45"/>
        <v>0</v>
      </c>
      <c r="CB104" s="41"/>
      <c r="CC104" s="41"/>
      <c r="CD104" s="125"/>
    </row>
    <row r="105" spans="1:82" s="311" customFormat="1" ht="17.25" customHeight="1">
      <c r="A105" s="96" t="s">
        <v>145</v>
      </c>
      <c r="B105" s="539">
        <f t="shared" ref="B105:C105" si="46">B104+1</f>
        <v>64</v>
      </c>
      <c r="C105" s="140">
        <f t="shared" si="46"/>
        <v>64</v>
      </c>
      <c r="D105" s="139"/>
      <c r="E105" s="115"/>
      <c r="F105" s="116"/>
      <c r="G105" s="117"/>
      <c r="H105" s="115"/>
      <c r="I105" s="116"/>
      <c r="J105" s="117"/>
      <c r="K105" s="115"/>
      <c r="L105" s="116"/>
      <c r="M105" s="117"/>
      <c r="N105" s="115"/>
      <c r="O105" s="116"/>
      <c r="P105" s="117"/>
      <c r="Q105" s="115"/>
      <c r="R105" s="116"/>
      <c r="S105" s="230"/>
      <c r="T105" s="231" t="str">
        <f t="shared" ref="T105:T134" si="47">IF(CA105=0,"M",((E105*F105)*G105/0.6)+((H105*I105)*J105/0.6)+((K105*L105)*M105/0.6)+((N105*O105)*P105/0.6)+((Q105*R105)*S105/0.6))</f>
        <v>M</v>
      </c>
      <c r="U105" s="246" t="str">
        <f>IF(T105=Calculator!T105,"VALID","ERROR")</f>
        <v>VALID</v>
      </c>
      <c r="V105" s="148"/>
      <c r="W105" s="174">
        <f t="shared" ref="W105:W135" si="48">IF(U105="error",1,IF(U105="Valid",0,0))</f>
        <v>0</v>
      </c>
      <c r="X105" s="310"/>
      <c r="Y105" s="310"/>
      <c r="Z105" s="310"/>
      <c r="AA105" s="310"/>
      <c r="AB105" s="310"/>
      <c r="AC105" s="310"/>
      <c r="AD105" s="310"/>
      <c r="AE105" s="310"/>
      <c r="AF105" s="310"/>
      <c r="AG105" s="310"/>
      <c r="AH105" s="310"/>
      <c r="AI105" s="310"/>
      <c r="AJ105" s="310"/>
      <c r="AK105" s="310"/>
      <c r="AL105" s="310"/>
      <c r="AM105" s="310"/>
      <c r="AN105" s="544"/>
      <c r="AO105" s="544"/>
      <c r="AP105" s="544"/>
      <c r="AQ105" s="544"/>
      <c r="AR105" s="544"/>
      <c r="AS105" s="544"/>
      <c r="AT105" s="544"/>
      <c r="AU105" s="544"/>
      <c r="AV105" s="544"/>
      <c r="BG105" s="317"/>
      <c r="BH105" s="317"/>
      <c r="BI105" s="317"/>
      <c r="BJ105" s="317"/>
      <c r="BK105" s="317"/>
      <c r="BL105" s="317"/>
      <c r="BM105" s="317"/>
      <c r="BV105" s="57" t="str">
        <f t="shared" ref="BV105:BV134" si="49">IF(OR(E105="",F105="",G105=""),"M",1)</f>
        <v>M</v>
      </c>
      <c r="BW105" s="57" t="str">
        <f t="shared" ref="BW105:BW134" si="50">IF(OR(H105="",I105="",J105=""),"M",1)</f>
        <v>M</v>
      </c>
      <c r="BX105" s="57" t="str">
        <f t="shared" ref="BX105:BX134" si="51">IF(OR(K105="",L105="",M105=""),"M",1)</f>
        <v>M</v>
      </c>
      <c r="BY105" s="57" t="str">
        <f t="shared" ref="BY105:BY134" si="52">IF(OR(N105="",O105="",P105=""),"M",1)</f>
        <v>M</v>
      </c>
      <c r="BZ105" s="57" t="str">
        <f t="shared" ref="BZ105:BZ134" si="53">IF(OR(Q105="",R105="",S105=""),"M",1)</f>
        <v>M</v>
      </c>
      <c r="CA105" s="57">
        <f t="shared" ref="CA105:CA134" si="54">IF(AND(BV105="M",BW105="M",BX105="M",BY105="M",BZ105="M",D105=""),0,1)</f>
        <v>0</v>
      </c>
      <c r="CB105" s="41"/>
      <c r="CC105" s="41"/>
      <c r="CD105" s="125"/>
    </row>
    <row r="106" spans="1:82" s="311" customFormat="1" ht="17.25" customHeight="1">
      <c r="A106" s="96" t="s">
        <v>146</v>
      </c>
      <c r="B106" s="539">
        <f t="shared" ref="B106:C106" si="55">B105+1</f>
        <v>65</v>
      </c>
      <c r="C106" s="140">
        <f t="shared" si="55"/>
        <v>65</v>
      </c>
      <c r="D106" s="139"/>
      <c r="E106" s="115"/>
      <c r="F106" s="116"/>
      <c r="G106" s="117"/>
      <c r="H106" s="115"/>
      <c r="I106" s="116"/>
      <c r="J106" s="117"/>
      <c r="K106" s="115"/>
      <c r="L106" s="116"/>
      <c r="M106" s="117"/>
      <c r="N106" s="115"/>
      <c r="O106" s="116"/>
      <c r="P106" s="117"/>
      <c r="Q106" s="115"/>
      <c r="R106" s="116"/>
      <c r="S106" s="230"/>
      <c r="T106" s="231" t="str">
        <f t="shared" si="47"/>
        <v>M</v>
      </c>
      <c r="U106" s="246" t="str">
        <f>IF(T106=Calculator!T106,"VALID","ERROR")</f>
        <v>VALID</v>
      </c>
      <c r="V106" s="148"/>
      <c r="W106" s="174">
        <f t="shared" si="48"/>
        <v>0</v>
      </c>
      <c r="X106" s="310"/>
      <c r="Y106" s="310"/>
      <c r="Z106" s="310"/>
      <c r="AA106" s="310"/>
      <c r="AB106" s="310"/>
      <c r="AC106" s="310"/>
      <c r="AD106" s="310"/>
      <c r="AE106" s="310"/>
      <c r="AF106" s="310"/>
      <c r="AG106" s="310"/>
      <c r="AH106" s="310"/>
      <c r="AI106" s="310"/>
      <c r="AJ106" s="310"/>
      <c r="AK106" s="310"/>
      <c r="AL106" s="310"/>
      <c r="AM106" s="310"/>
      <c r="AN106" s="544"/>
      <c r="AO106" s="544"/>
      <c r="AP106" s="544"/>
      <c r="AQ106" s="544"/>
      <c r="AR106" s="544"/>
      <c r="AS106" s="544"/>
      <c r="AT106" s="544"/>
      <c r="AU106" s="544"/>
      <c r="AV106" s="544"/>
      <c r="BG106" s="317"/>
      <c r="BH106" s="317"/>
      <c r="BI106" s="317"/>
      <c r="BJ106" s="317"/>
      <c r="BK106" s="317"/>
      <c r="BL106" s="317"/>
      <c r="BM106" s="317"/>
      <c r="BV106" s="57" t="str">
        <f t="shared" si="49"/>
        <v>M</v>
      </c>
      <c r="BW106" s="57" t="str">
        <f t="shared" si="50"/>
        <v>M</v>
      </c>
      <c r="BX106" s="57" t="str">
        <f t="shared" si="51"/>
        <v>M</v>
      </c>
      <c r="BY106" s="57" t="str">
        <f t="shared" si="52"/>
        <v>M</v>
      </c>
      <c r="BZ106" s="57" t="str">
        <f t="shared" si="53"/>
        <v>M</v>
      </c>
      <c r="CA106" s="57">
        <f t="shared" si="54"/>
        <v>0</v>
      </c>
      <c r="CB106" s="41"/>
      <c r="CC106" s="41"/>
      <c r="CD106" s="125"/>
    </row>
    <row r="107" spans="1:82" s="311" customFormat="1" ht="17.25" customHeight="1">
      <c r="A107" s="96" t="s">
        <v>147</v>
      </c>
      <c r="B107" s="539">
        <f t="shared" ref="B107:C107" si="56">B106+1</f>
        <v>66</v>
      </c>
      <c r="C107" s="140">
        <f t="shared" si="56"/>
        <v>66</v>
      </c>
      <c r="D107" s="139"/>
      <c r="E107" s="115"/>
      <c r="F107" s="116"/>
      <c r="G107" s="117"/>
      <c r="H107" s="115"/>
      <c r="I107" s="116"/>
      <c r="J107" s="117"/>
      <c r="K107" s="115"/>
      <c r="L107" s="116"/>
      <c r="M107" s="117"/>
      <c r="N107" s="115"/>
      <c r="O107" s="116"/>
      <c r="P107" s="117"/>
      <c r="Q107" s="115"/>
      <c r="R107" s="116"/>
      <c r="S107" s="230"/>
      <c r="T107" s="231" t="str">
        <f t="shared" si="47"/>
        <v>M</v>
      </c>
      <c r="U107" s="246" t="str">
        <f>IF(T107=Calculator!T107,"VALID","ERROR")</f>
        <v>VALID</v>
      </c>
      <c r="V107" s="148"/>
      <c r="W107" s="174">
        <f t="shared" si="48"/>
        <v>0</v>
      </c>
      <c r="X107" s="310"/>
      <c r="Y107" s="310"/>
      <c r="Z107" s="310"/>
      <c r="AA107" s="310"/>
      <c r="AB107" s="310"/>
      <c r="AC107" s="310"/>
      <c r="AD107" s="310"/>
      <c r="AE107" s="310"/>
      <c r="AF107" s="310"/>
      <c r="AG107" s="310"/>
      <c r="AH107" s="310"/>
      <c r="AI107" s="310"/>
      <c r="AJ107" s="310"/>
      <c r="AK107" s="310"/>
      <c r="AL107" s="310"/>
      <c r="AM107" s="310"/>
      <c r="AN107" s="544"/>
      <c r="AO107" s="544"/>
      <c r="AP107" s="544"/>
      <c r="AQ107" s="544"/>
      <c r="AR107" s="544"/>
      <c r="AS107" s="544"/>
      <c r="AT107" s="544"/>
      <c r="AU107" s="544"/>
      <c r="AV107" s="544"/>
      <c r="BG107" s="317"/>
      <c r="BH107" s="317"/>
      <c r="BI107" s="317"/>
      <c r="BJ107" s="317"/>
      <c r="BK107" s="317"/>
      <c r="BL107" s="317"/>
      <c r="BM107" s="317"/>
      <c r="BV107" s="57" t="str">
        <f t="shared" si="49"/>
        <v>M</v>
      </c>
      <c r="BW107" s="57" t="str">
        <f t="shared" si="50"/>
        <v>M</v>
      </c>
      <c r="BX107" s="57" t="str">
        <f t="shared" si="51"/>
        <v>M</v>
      </c>
      <c r="BY107" s="57" t="str">
        <f t="shared" si="52"/>
        <v>M</v>
      </c>
      <c r="BZ107" s="57" t="str">
        <f t="shared" si="53"/>
        <v>M</v>
      </c>
      <c r="CA107" s="57">
        <f t="shared" si="54"/>
        <v>0</v>
      </c>
      <c r="CB107" s="41"/>
      <c r="CC107" s="41"/>
      <c r="CD107" s="125"/>
    </row>
    <row r="108" spans="1:82" s="311" customFormat="1" ht="17.25" customHeight="1">
      <c r="A108" s="96" t="s">
        <v>148</v>
      </c>
      <c r="B108" s="539">
        <f t="shared" ref="B108:C108" si="57">B107+1</f>
        <v>67</v>
      </c>
      <c r="C108" s="140">
        <f t="shared" si="57"/>
        <v>67</v>
      </c>
      <c r="D108" s="139"/>
      <c r="E108" s="115"/>
      <c r="F108" s="116"/>
      <c r="G108" s="117"/>
      <c r="H108" s="115"/>
      <c r="I108" s="116"/>
      <c r="J108" s="117"/>
      <c r="K108" s="115"/>
      <c r="L108" s="116"/>
      <c r="M108" s="117"/>
      <c r="N108" s="115"/>
      <c r="O108" s="116"/>
      <c r="P108" s="117"/>
      <c r="Q108" s="115"/>
      <c r="R108" s="116"/>
      <c r="S108" s="230"/>
      <c r="T108" s="231" t="str">
        <f t="shared" si="47"/>
        <v>M</v>
      </c>
      <c r="U108" s="246" t="str">
        <f>IF(T108=Calculator!T108,"VALID","ERROR")</f>
        <v>VALID</v>
      </c>
      <c r="V108" s="148"/>
      <c r="W108" s="174">
        <f t="shared" si="48"/>
        <v>0</v>
      </c>
      <c r="X108" s="310"/>
      <c r="Y108" s="310"/>
      <c r="Z108" s="310"/>
      <c r="AA108" s="310"/>
      <c r="AB108" s="310"/>
      <c r="AC108" s="310"/>
      <c r="AD108" s="310"/>
      <c r="AE108" s="310"/>
      <c r="AF108" s="310"/>
      <c r="AG108" s="310"/>
      <c r="AH108" s="310"/>
      <c r="AI108" s="310"/>
      <c r="AJ108" s="310"/>
      <c r="AK108" s="310"/>
      <c r="AL108" s="310"/>
      <c r="AM108" s="310"/>
      <c r="AN108" s="544"/>
      <c r="AO108" s="544"/>
      <c r="AP108" s="544"/>
      <c r="AQ108" s="544"/>
      <c r="AR108" s="544"/>
      <c r="AS108" s="544"/>
      <c r="AT108" s="544"/>
      <c r="AU108" s="544"/>
      <c r="AV108" s="544"/>
      <c r="BG108" s="317"/>
      <c r="BH108" s="317"/>
      <c r="BI108" s="317"/>
      <c r="BJ108" s="317"/>
      <c r="BK108" s="317"/>
      <c r="BL108" s="317"/>
      <c r="BM108" s="317"/>
      <c r="BV108" s="57" t="str">
        <f t="shared" si="49"/>
        <v>M</v>
      </c>
      <c r="BW108" s="57" t="str">
        <f t="shared" si="50"/>
        <v>M</v>
      </c>
      <c r="BX108" s="57" t="str">
        <f t="shared" si="51"/>
        <v>M</v>
      </c>
      <c r="BY108" s="57" t="str">
        <f t="shared" si="52"/>
        <v>M</v>
      </c>
      <c r="BZ108" s="57" t="str">
        <f t="shared" si="53"/>
        <v>M</v>
      </c>
      <c r="CA108" s="57">
        <f t="shared" si="54"/>
        <v>0</v>
      </c>
      <c r="CB108" s="41"/>
      <c r="CC108" s="41"/>
      <c r="CD108" s="125"/>
    </row>
    <row r="109" spans="1:82" s="311" customFormat="1" ht="17.25" customHeight="1">
      <c r="A109" s="96" t="s">
        <v>149</v>
      </c>
      <c r="B109" s="539">
        <f t="shared" ref="B109:C109" si="58">B108+1</f>
        <v>68</v>
      </c>
      <c r="C109" s="140">
        <f t="shared" si="58"/>
        <v>68</v>
      </c>
      <c r="D109" s="139"/>
      <c r="E109" s="115"/>
      <c r="F109" s="116"/>
      <c r="G109" s="117"/>
      <c r="H109" s="115"/>
      <c r="I109" s="116"/>
      <c r="J109" s="117"/>
      <c r="K109" s="115"/>
      <c r="L109" s="116"/>
      <c r="M109" s="117"/>
      <c r="N109" s="115"/>
      <c r="O109" s="116"/>
      <c r="P109" s="117"/>
      <c r="Q109" s="115"/>
      <c r="R109" s="116"/>
      <c r="S109" s="230"/>
      <c r="T109" s="231" t="str">
        <f t="shared" si="47"/>
        <v>M</v>
      </c>
      <c r="U109" s="246" t="str">
        <f>IF(T109=Calculator!T109,"VALID","ERROR")</f>
        <v>VALID</v>
      </c>
      <c r="V109" s="148"/>
      <c r="W109" s="174">
        <f t="shared" si="48"/>
        <v>0</v>
      </c>
      <c r="X109" s="310"/>
      <c r="Y109" s="310"/>
      <c r="Z109" s="310"/>
      <c r="AA109" s="310"/>
      <c r="AB109" s="310"/>
      <c r="AC109" s="310"/>
      <c r="AD109" s="310"/>
      <c r="AE109" s="310"/>
      <c r="AF109" s="310"/>
      <c r="AG109" s="310"/>
      <c r="AH109" s="310"/>
      <c r="AI109" s="310"/>
      <c r="AJ109" s="310"/>
      <c r="AK109" s="310"/>
      <c r="AL109" s="310"/>
      <c r="AM109" s="310"/>
      <c r="AN109" s="544"/>
      <c r="AO109" s="544"/>
      <c r="AP109" s="544"/>
      <c r="AQ109" s="544"/>
      <c r="AR109" s="544"/>
      <c r="AS109" s="544"/>
      <c r="AT109" s="544"/>
      <c r="AU109" s="544"/>
      <c r="AV109" s="544"/>
      <c r="BG109" s="317"/>
      <c r="BH109" s="317"/>
      <c r="BI109" s="317"/>
      <c r="BJ109" s="317"/>
      <c r="BK109" s="317"/>
      <c r="BL109" s="317"/>
      <c r="BM109" s="317"/>
      <c r="BV109" s="57" t="str">
        <f t="shared" si="49"/>
        <v>M</v>
      </c>
      <c r="BW109" s="57" t="str">
        <f t="shared" si="50"/>
        <v>M</v>
      </c>
      <c r="BX109" s="57" t="str">
        <f t="shared" si="51"/>
        <v>M</v>
      </c>
      <c r="BY109" s="57" t="str">
        <f t="shared" si="52"/>
        <v>M</v>
      </c>
      <c r="BZ109" s="57" t="str">
        <f t="shared" si="53"/>
        <v>M</v>
      </c>
      <c r="CA109" s="57">
        <f t="shared" si="54"/>
        <v>0</v>
      </c>
      <c r="CB109" s="41"/>
      <c r="CC109" s="41"/>
      <c r="CD109" s="125"/>
    </row>
    <row r="110" spans="1:82" s="311" customFormat="1" ht="17.25" customHeight="1">
      <c r="A110" s="96" t="s">
        <v>150</v>
      </c>
      <c r="B110" s="539">
        <f t="shared" ref="B110:C110" si="59">B109+1</f>
        <v>69</v>
      </c>
      <c r="C110" s="140">
        <f t="shared" si="59"/>
        <v>69</v>
      </c>
      <c r="D110" s="139"/>
      <c r="E110" s="115"/>
      <c r="F110" s="116"/>
      <c r="G110" s="117"/>
      <c r="H110" s="115"/>
      <c r="I110" s="116"/>
      <c r="J110" s="117"/>
      <c r="K110" s="115"/>
      <c r="L110" s="116"/>
      <c r="M110" s="117"/>
      <c r="N110" s="115"/>
      <c r="O110" s="116"/>
      <c r="P110" s="117"/>
      <c r="Q110" s="115"/>
      <c r="R110" s="116"/>
      <c r="S110" s="230"/>
      <c r="T110" s="231" t="str">
        <f t="shared" si="47"/>
        <v>M</v>
      </c>
      <c r="U110" s="246" t="str">
        <f>IF(T110=Calculator!T110,"VALID","ERROR")</f>
        <v>VALID</v>
      </c>
      <c r="V110" s="148"/>
      <c r="W110" s="174">
        <f t="shared" si="48"/>
        <v>0</v>
      </c>
      <c r="X110" s="310"/>
      <c r="Y110" s="310"/>
      <c r="Z110" s="310"/>
      <c r="AA110" s="310"/>
      <c r="AB110" s="310"/>
      <c r="AC110" s="310"/>
      <c r="AD110" s="310"/>
      <c r="AE110" s="310"/>
      <c r="AF110" s="310"/>
      <c r="AG110" s="310"/>
      <c r="AH110" s="310"/>
      <c r="AI110" s="310"/>
      <c r="AJ110" s="310"/>
      <c r="AK110" s="310"/>
      <c r="AL110" s="310"/>
      <c r="AM110" s="310"/>
      <c r="AN110" s="544"/>
      <c r="AO110" s="544"/>
      <c r="AP110" s="544"/>
      <c r="AQ110" s="544"/>
      <c r="AR110" s="544"/>
      <c r="AS110" s="544"/>
      <c r="AT110" s="544"/>
      <c r="AU110" s="544"/>
      <c r="AV110" s="544"/>
      <c r="BG110" s="317"/>
      <c r="BH110" s="317"/>
      <c r="BI110" s="317"/>
      <c r="BJ110" s="317"/>
      <c r="BK110" s="317"/>
      <c r="BL110" s="317"/>
      <c r="BM110" s="317"/>
      <c r="BV110" s="57" t="str">
        <f t="shared" si="49"/>
        <v>M</v>
      </c>
      <c r="BW110" s="57" t="str">
        <f t="shared" si="50"/>
        <v>M</v>
      </c>
      <c r="BX110" s="57" t="str">
        <f t="shared" si="51"/>
        <v>M</v>
      </c>
      <c r="BY110" s="57" t="str">
        <f t="shared" si="52"/>
        <v>M</v>
      </c>
      <c r="BZ110" s="57" t="str">
        <f t="shared" si="53"/>
        <v>M</v>
      </c>
      <c r="CA110" s="57">
        <f t="shared" si="54"/>
        <v>0</v>
      </c>
      <c r="CB110" s="41"/>
      <c r="CC110" s="41"/>
      <c r="CD110" s="125"/>
    </row>
    <row r="111" spans="1:82" s="311" customFormat="1" ht="17.25" customHeight="1">
      <c r="A111" s="96" t="s">
        <v>151</v>
      </c>
      <c r="B111" s="539">
        <f t="shared" ref="B111:C111" si="60">B110+1</f>
        <v>70</v>
      </c>
      <c r="C111" s="140">
        <f t="shared" si="60"/>
        <v>70</v>
      </c>
      <c r="D111" s="139"/>
      <c r="E111" s="115"/>
      <c r="F111" s="116"/>
      <c r="G111" s="117"/>
      <c r="H111" s="115"/>
      <c r="I111" s="116"/>
      <c r="J111" s="117"/>
      <c r="K111" s="115"/>
      <c r="L111" s="116"/>
      <c r="M111" s="117"/>
      <c r="N111" s="115"/>
      <c r="O111" s="116"/>
      <c r="P111" s="117"/>
      <c r="Q111" s="115"/>
      <c r="R111" s="116"/>
      <c r="S111" s="230"/>
      <c r="T111" s="231" t="str">
        <f t="shared" si="47"/>
        <v>M</v>
      </c>
      <c r="U111" s="246" t="str">
        <f>IF(T111=Calculator!T111,"VALID","ERROR")</f>
        <v>VALID</v>
      </c>
      <c r="V111" s="148"/>
      <c r="W111" s="174">
        <f t="shared" si="48"/>
        <v>0</v>
      </c>
      <c r="X111" s="310"/>
      <c r="Y111" s="310"/>
      <c r="Z111" s="310"/>
      <c r="AA111" s="310"/>
      <c r="AB111" s="310"/>
      <c r="AC111" s="310"/>
      <c r="AD111" s="310"/>
      <c r="AE111" s="310"/>
      <c r="AF111" s="310"/>
      <c r="AG111" s="310"/>
      <c r="AH111" s="310"/>
      <c r="AI111" s="310"/>
      <c r="AJ111" s="310"/>
      <c r="AK111" s="310"/>
      <c r="AL111" s="310"/>
      <c r="AM111" s="310"/>
      <c r="AN111" s="544"/>
      <c r="AO111" s="544"/>
      <c r="AP111" s="544"/>
      <c r="AQ111" s="544"/>
      <c r="AR111" s="544"/>
      <c r="AS111" s="544"/>
      <c r="AT111" s="544"/>
      <c r="AU111" s="544"/>
      <c r="AV111" s="544"/>
      <c r="BG111" s="317"/>
      <c r="BH111" s="317"/>
      <c r="BI111" s="317"/>
      <c r="BJ111" s="317"/>
      <c r="BK111" s="317"/>
      <c r="BL111" s="317"/>
      <c r="BM111" s="317"/>
      <c r="BV111" s="57" t="str">
        <f t="shared" si="49"/>
        <v>M</v>
      </c>
      <c r="BW111" s="57" t="str">
        <f t="shared" si="50"/>
        <v>M</v>
      </c>
      <c r="BX111" s="57" t="str">
        <f t="shared" si="51"/>
        <v>M</v>
      </c>
      <c r="BY111" s="57" t="str">
        <f t="shared" si="52"/>
        <v>M</v>
      </c>
      <c r="BZ111" s="57" t="str">
        <f t="shared" si="53"/>
        <v>M</v>
      </c>
      <c r="CA111" s="57">
        <f t="shared" si="54"/>
        <v>0</v>
      </c>
      <c r="CB111" s="41"/>
      <c r="CC111" s="41"/>
      <c r="CD111" s="125"/>
    </row>
    <row r="112" spans="1:82" s="311" customFormat="1" ht="17.25" customHeight="1">
      <c r="A112" s="96" t="s">
        <v>152</v>
      </c>
      <c r="B112" s="539">
        <f t="shared" ref="B112:C112" si="61">B111+1</f>
        <v>71</v>
      </c>
      <c r="C112" s="140">
        <f t="shared" si="61"/>
        <v>71</v>
      </c>
      <c r="D112" s="139"/>
      <c r="E112" s="115"/>
      <c r="F112" s="116"/>
      <c r="G112" s="117"/>
      <c r="H112" s="115"/>
      <c r="I112" s="116"/>
      <c r="J112" s="117"/>
      <c r="K112" s="115"/>
      <c r="L112" s="116"/>
      <c r="M112" s="117"/>
      <c r="N112" s="115"/>
      <c r="O112" s="116"/>
      <c r="P112" s="117"/>
      <c r="Q112" s="115"/>
      <c r="R112" s="116"/>
      <c r="S112" s="230"/>
      <c r="T112" s="231" t="str">
        <f t="shared" si="47"/>
        <v>M</v>
      </c>
      <c r="U112" s="246" t="str">
        <f>IF(T112=Calculator!T112,"VALID","ERROR")</f>
        <v>VALID</v>
      </c>
      <c r="V112" s="148"/>
      <c r="W112" s="174">
        <f t="shared" si="48"/>
        <v>0</v>
      </c>
      <c r="X112" s="310"/>
      <c r="Y112" s="310"/>
      <c r="Z112" s="310"/>
      <c r="AA112" s="310"/>
      <c r="AB112" s="310"/>
      <c r="AC112" s="310"/>
      <c r="AD112" s="310"/>
      <c r="AE112" s="310"/>
      <c r="AF112" s="310"/>
      <c r="AG112" s="310"/>
      <c r="AH112" s="310"/>
      <c r="AI112" s="310"/>
      <c r="AJ112" s="310"/>
      <c r="AK112" s="310"/>
      <c r="AL112" s="310"/>
      <c r="AM112" s="310"/>
      <c r="AN112" s="544"/>
      <c r="AO112" s="544"/>
      <c r="AP112" s="544"/>
      <c r="AQ112" s="544"/>
      <c r="AR112" s="544"/>
      <c r="AS112" s="544"/>
      <c r="AT112" s="544"/>
      <c r="AU112" s="544"/>
      <c r="AV112" s="544"/>
      <c r="BG112" s="317"/>
      <c r="BH112" s="317"/>
      <c r="BI112" s="317"/>
      <c r="BJ112" s="317"/>
      <c r="BK112" s="317"/>
      <c r="BL112" s="317"/>
      <c r="BM112" s="317"/>
      <c r="BV112" s="57" t="str">
        <f t="shared" si="49"/>
        <v>M</v>
      </c>
      <c r="BW112" s="57" t="str">
        <f t="shared" si="50"/>
        <v>M</v>
      </c>
      <c r="BX112" s="57" t="str">
        <f t="shared" si="51"/>
        <v>M</v>
      </c>
      <c r="BY112" s="57" t="str">
        <f t="shared" si="52"/>
        <v>M</v>
      </c>
      <c r="BZ112" s="57" t="str">
        <f t="shared" si="53"/>
        <v>M</v>
      </c>
      <c r="CA112" s="57">
        <f t="shared" si="54"/>
        <v>0</v>
      </c>
      <c r="CB112" s="41"/>
      <c r="CC112" s="41"/>
      <c r="CD112" s="125"/>
    </row>
    <row r="113" spans="1:82" s="311" customFormat="1" ht="17.25" customHeight="1">
      <c r="A113" s="96" t="s">
        <v>153</v>
      </c>
      <c r="B113" s="539">
        <f t="shared" ref="B113:C113" si="62">B112+1</f>
        <v>72</v>
      </c>
      <c r="C113" s="140">
        <f t="shared" si="62"/>
        <v>72</v>
      </c>
      <c r="D113" s="139"/>
      <c r="E113" s="115"/>
      <c r="F113" s="116"/>
      <c r="G113" s="117"/>
      <c r="H113" s="115"/>
      <c r="I113" s="116"/>
      <c r="J113" s="117"/>
      <c r="K113" s="115"/>
      <c r="L113" s="116"/>
      <c r="M113" s="117"/>
      <c r="N113" s="115"/>
      <c r="O113" s="116"/>
      <c r="P113" s="117"/>
      <c r="Q113" s="115"/>
      <c r="R113" s="116"/>
      <c r="S113" s="230"/>
      <c r="T113" s="231" t="str">
        <f t="shared" si="47"/>
        <v>M</v>
      </c>
      <c r="U113" s="246" t="str">
        <f>IF(T113=Calculator!T113,"VALID","ERROR")</f>
        <v>VALID</v>
      </c>
      <c r="V113" s="148"/>
      <c r="W113" s="174">
        <f t="shared" si="48"/>
        <v>0</v>
      </c>
      <c r="X113" s="310"/>
      <c r="Y113" s="310"/>
      <c r="Z113" s="310"/>
      <c r="AA113" s="310"/>
      <c r="AB113" s="310"/>
      <c r="AC113" s="310"/>
      <c r="AD113" s="310"/>
      <c r="AE113" s="310"/>
      <c r="AF113" s="310"/>
      <c r="AG113" s="310"/>
      <c r="AH113" s="310"/>
      <c r="AI113" s="310"/>
      <c r="AJ113" s="310"/>
      <c r="AK113" s="310"/>
      <c r="AL113" s="310"/>
      <c r="AM113" s="310"/>
      <c r="AN113" s="544"/>
      <c r="AO113" s="544"/>
      <c r="AP113" s="544"/>
      <c r="AQ113" s="544"/>
      <c r="AR113" s="544"/>
      <c r="AS113" s="544"/>
      <c r="AT113" s="544"/>
      <c r="AU113" s="544"/>
      <c r="AV113" s="544"/>
      <c r="BG113" s="317"/>
      <c r="BH113" s="317"/>
      <c r="BI113" s="317"/>
      <c r="BJ113" s="317"/>
      <c r="BK113" s="317"/>
      <c r="BL113" s="317"/>
      <c r="BM113" s="317"/>
      <c r="BV113" s="57" t="str">
        <f t="shared" si="49"/>
        <v>M</v>
      </c>
      <c r="BW113" s="57" t="str">
        <f t="shared" si="50"/>
        <v>M</v>
      </c>
      <c r="BX113" s="57" t="str">
        <f t="shared" si="51"/>
        <v>M</v>
      </c>
      <c r="BY113" s="57" t="str">
        <f t="shared" si="52"/>
        <v>M</v>
      </c>
      <c r="BZ113" s="57" t="str">
        <f t="shared" si="53"/>
        <v>M</v>
      </c>
      <c r="CA113" s="57">
        <f t="shared" si="54"/>
        <v>0</v>
      </c>
      <c r="CB113" s="41"/>
      <c r="CC113" s="41"/>
      <c r="CD113" s="125"/>
    </row>
    <row r="114" spans="1:82" s="311" customFormat="1" ht="17.25" customHeight="1">
      <c r="A114" s="96" t="s">
        <v>154</v>
      </c>
      <c r="B114" s="539">
        <f t="shared" ref="B114:C114" si="63">B113+1</f>
        <v>73</v>
      </c>
      <c r="C114" s="140">
        <f t="shared" si="63"/>
        <v>73</v>
      </c>
      <c r="D114" s="139"/>
      <c r="E114" s="115"/>
      <c r="F114" s="116"/>
      <c r="G114" s="117"/>
      <c r="H114" s="115"/>
      <c r="I114" s="116"/>
      <c r="J114" s="117"/>
      <c r="K114" s="115"/>
      <c r="L114" s="116"/>
      <c r="M114" s="117"/>
      <c r="N114" s="115"/>
      <c r="O114" s="116"/>
      <c r="P114" s="117"/>
      <c r="Q114" s="115"/>
      <c r="R114" s="116"/>
      <c r="S114" s="230"/>
      <c r="T114" s="231" t="str">
        <f t="shared" si="47"/>
        <v>M</v>
      </c>
      <c r="U114" s="246" t="str">
        <f>IF(T114=Calculator!T114,"VALID","ERROR")</f>
        <v>VALID</v>
      </c>
      <c r="V114" s="148"/>
      <c r="W114" s="174">
        <f t="shared" si="48"/>
        <v>0</v>
      </c>
      <c r="X114" s="310"/>
      <c r="Y114" s="310"/>
      <c r="Z114" s="310"/>
      <c r="AA114" s="310"/>
      <c r="AB114" s="310"/>
      <c r="AC114" s="310"/>
      <c r="AD114" s="310"/>
      <c r="AE114" s="310"/>
      <c r="AF114" s="310"/>
      <c r="AG114" s="310"/>
      <c r="AH114" s="310"/>
      <c r="AI114" s="310"/>
      <c r="AJ114" s="310"/>
      <c r="AK114" s="310"/>
      <c r="AL114" s="310"/>
      <c r="AM114" s="310"/>
      <c r="AN114" s="544"/>
      <c r="AO114" s="544"/>
      <c r="AP114" s="544"/>
      <c r="AQ114" s="544"/>
      <c r="AR114" s="544"/>
      <c r="AS114" s="544"/>
      <c r="AT114" s="544"/>
      <c r="AU114" s="544"/>
      <c r="AV114" s="544"/>
      <c r="BG114" s="317"/>
      <c r="BH114" s="317"/>
      <c r="BI114" s="317"/>
      <c r="BJ114" s="317"/>
      <c r="BK114" s="317"/>
      <c r="BL114" s="317"/>
      <c r="BM114" s="317"/>
      <c r="BV114" s="57" t="str">
        <f t="shared" si="49"/>
        <v>M</v>
      </c>
      <c r="BW114" s="57" t="str">
        <f t="shared" si="50"/>
        <v>M</v>
      </c>
      <c r="BX114" s="57" t="str">
        <f t="shared" si="51"/>
        <v>M</v>
      </c>
      <c r="BY114" s="57" t="str">
        <f t="shared" si="52"/>
        <v>M</v>
      </c>
      <c r="BZ114" s="57" t="str">
        <f t="shared" si="53"/>
        <v>M</v>
      </c>
      <c r="CA114" s="57">
        <f t="shared" si="54"/>
        <v>0</v>
      </c>
      <c r="CB114" s="41"/>
      <c r="CC114" s="41"/>
      <c r="CD114" s="125"/>
    </row>
    <row r="115" spans="1:82" s="311" customFormat="1" ht="17.25" customHeight="1">
      <c r="A115" s="96" t="s">
        <v>155</v>
      </c>
      <c r="B115" s="539">
        <f t="shared" ref="B115:C115" si="64">B114+1</f>
        <v>74</v>
      </c>
      <c r="C115" s="140">
        <f t="shared" si="64"/>
        <v>74</v>
      </c>
      <c r="D115" s="139"/>
      <c r="E115" s="115"/>
      <c r="F115" s="116"/>
      <c r="G115" s="117"/>
      <c r="H115" s="115"/>
      <c r="I115" s="116"/>
      <c r="J115" s="117"/>
      <c r="K115" s="115"/>
      <c r="L115" s="116"/>
      <c r="M115" s="117"/>
      <c r="N115" s="115"/>
      <c r="O115" s="116"/>
      <c r="P115" s="117"/>
      <c r="Q115" s="115"/>
      <c r="R115" s="116"/>
      <c r="S115" s="230"/>
      <c r="T115" s="231" t="str">
        <f t="shared" si="47"/>
        <v>M</v>
      </c>
      <c r="U115" s="246" t="str">
        <f>IF(T115=Calculator!T115,"VALID","ERROR")</f>
        <v>VALID</v>
      </c>
      <c r="V115" s="148"/>
      <c r="W115" s="174">
        <f t="shared" si="48"/>
        <v>0</v>
      </c>
      <c r="X115" s="310"/>
      <c r="Y115" s="310"/>
      <c r="Z115" s="310"/>
      <c r="AA115" s="310"/>
      <c r="AB115" s="310"/>
      <c r="AC115" s="310"/>
      <c r="AD115" s="310"/>
      <c r="AE115" s="310"/>
      <c r="AF115" s="310"/>
      <c r="AG115" s="310"/>
      <c r="AH115" s="310"/>
      <c r="AI115" s="310"/>
      <c r="AJ115" s="310"/>
      <c r="AK115" s="310"/>
      <c r="AL115" s="310"/>
      <c r="AM115" s="310"/>
      <c r="AN115" s="544"/>
      <c r="AO115" s="544"/>
      <c r="AP115" s="544"/>
      <c r="AQ115" s="544"/>
      <c r="AR115" s="544"/>
      <c r="AS115" s="544"/>
      <c r="AT115" s="544"/>
      <c r="AU115" s="544"/>
      <c r="AV115" s="544"/>
      <c r="BG115" s="317"/>
      <c r="BH115" s="317"/>
      <c r="BI115" s="317"/>
      <c r="BJ115" s="317"/>
      <c r="BK115" s="317"/>
      <c r="BL115" s="317"/>
      <c r="BM115" s="317"/>
      <c r="BV115" s="57" t="str">
        <f t="shared" si="49"/>
        <v>M</v>
      </c>
      <c r="BW115" s="57" t="str">
        <f t="shared" si="50"/>
        <v>M</v>
      </c>
      <c r="BX115" s="57" t="str">
        <f t="shared" si="51"/>
        <v>M</v>
      </c>
      <c r="BY115" s="57" t="str">
        <f t="shared" si="52"/>
        <v>M</v>
      </c>
      <c r="BZ115" s="57" t="str">
        <f t="shared" si="53"/>
        <v>M</v>
      </c>
      <c r="CA115" s="57">
        <f t="shared" si="54"/>
        <v>0</v>
      </c>
      <c r="CB115" s="41"/>
      <c r="CC115" s="41"/>
      <c r="CD115" s="125"/>
    </row>
    <row r="116" spans="1:82" s="311" customFormat="1" ht="17.25" customHeight="1">
      <c r="A116" s="96" t="s">
        <v>156</v>
      </c>
      <c r="B116" s="539">
        <f t="shared" ref="B116:C116" si="65">B115+1</f>
        <v>75</v>
      </c>
      <c r="C116" s="140">
        <f t="shared" si="65"/>
        <v>75</v>
      </c>
      <c r="D116" s="139"/>
      <c r="E116" s="115"/>
      <c r="F116" s="116"/>
      <c r="G116" s="117"/>
      <c r="H116" s="115"/>
      <c r="I116" s="116"/>
      <c r="J116" s="117"/>
      <c r="K116" s="115"/>
      <c r="L116" s="116"/>
      <c r="M116" s="117"/>
      <c r="N116" s="115"/>
      <c r="O116" s="116"/>
      <c r="P116" s="117"/>
      <c r="Q116" s="115"/>
      <c r="R116" s="116"/>
      <c r="S116" s="230"/>
      <c r="T116" s="231" t="str">
        <f t="shared" si="47"/>
        <v>M</v>
      </c>
      <c r="U116" s="246" t="str">
        <f>IF(T116=Calculator!T116,"VALID","ERROR")</f>
        <v>VALID</v>
      </c>
      <c r="V116" s="148"/>
      <c r="W116" s="174">
        <f t="shared" si="48"/>
        <v>0</v>
      </c>
      <c r="X116" s="310"/>
      <c r="Y116" s="310"/>
      <c r="Z116" s="310"/>
      <c r="AA116" s="310"/>
      <c r="AB116" s="310"/>
      <c r="AC116" s="310"/>
      <c r="AD116" s="310"/>
      <c r="AE116" s="310"/>
      <c r="AF116" s="310"/>
      <c r="AG116" s="310"/>
      <c r="AH116" s="310"/>
      <c r="AI116" s="310"/>
      <c r="AJ116" s="310"/>
      <c r="AK116" s="310"/>
      <c r="AL116" s="310"/>
      <c r="AM116" s="310"/>
      <c r="AN116" s="544"/>
      <c r="AO116" s="544"/>
      <c r="AP116" s="544"/>
      <c r="AQ116" s="544"/>
      <c r="AR116" s="544"/>
      <c r="AS116" s="544"/>
      <c r="AT116" s="544"/>
      <c r="AU116" s="544"/>
      <c r="AV116" s="544"/>
      <c r="BG116" s="317"/>
      <c r="BH116" s="317"/>
      <c r="BI116" s="317"/>
      <c r="BJ116" s="317"/>
      <c r="BK116" s="317"/>
      <c r="BL116" s="317"/>
      <c r="BM116" s="317"/>
      <c r="BV116" s="57" t="str">
        <f t="shared" si="49"/>
        <v>M</v>
      </c>
      <c r="BW116" s="57" t="str">
        <f t="shared" si="50"/>
        <v>M</v>
      </c>
      <c r="BX116" s="57" t="str">
        <f t="shared" si="51"/>
        <v>M</v>
      </c>
      <c r="BY116" s="57" t="str">
        <f t="shared" si="52"/>
        <v>M</v>
      </c>
      <c r="BZ116" s="57" t="str">
        <f t="shared" si="53"/>
        <v>M</v>
      </c>
      <c r="CA116" s="57">
        <f t="shared" si="54"/>
        <v>0</v>
      </c>
      <c r="CB116" s="41"/>
      <c r="CC116" s="41"/>
      <c r="CD116" s="125"/>
    </row>
    <row r="117" spans="1:82" s="311" customFormat="1" ht="17.25" customHeight="1">
      <c r="A117" s="96" t="s">
        <v>157</v>
      </c>
      <c r="B117" s="539">
        <f t="shared" ref="B117:C117" si="66">B116+1</f>
        <v>76</v>
      </c>
      <c r="C117" s="140">
        <f t="shared" si="66"/>
        <v>76</v>
      </c>
      <c r="D117" s="139"/>
      <c r="E117" s="115"/>
      <c r="F117" s="116"/>
      <c r="G117" s="117"/>
      <c r="H117" s="115"/>
      <c r="I117" s="116"/>
      <c r="J117" s="117"/>
      <c r="K117" s="115"/>
      <c r="L117" s="116"/>
      <c r="M117" s="117"/>
      <c r="N117" s="115"/>
      <c r="O117" s="116"/>
      <c r="P117" s="117"/>
      <c r="Q117" s="115"/>
      <c r="R117" s="116"/>
      <c r="S117" s="230"/>
      <c r="T117" s="231" t="str">
        <f t="shared" si="47"/>
        <v>M</v>
      </c>
      <c r="U117" s="246" t="str">
        <f>IF(T117=Calculator!T117,"VALID","ERROR")</f>
        <v>VALID</v>
      </c>
      <c r="V117" s="148"/>
      <c r="W117" s="174">
        <f t="shared" si="48"/>
        <v>0</v>
      </c>
      <c r="X117" s="310"/>
      <c r="Y117" s="310"/>
      <c r="Z117" s="310"/>
      <c r="AA117" s="310"/>
      <c r="AB117" s="310"/>
      <c r="AC117" s="310"/>
      <c r="AD117" s="310"/>
      <c r="AE117" s="310"/>
      <c r="AF117" s="310"/>
      <c r="AG117" s="310"/>
      <c r="AH117" s="310"/>
      <c r="AI117" s="310"/>
      <c r="AJ117" s="310"/>
      <c r="AK117" s="310"/>
      <c r="AL117" s="310"/>
      <c r="AM117" s="310"/>
      <c r="AN117" s="544"/>
      <c r="AO117" s="544"/>
      <c r="AP117" s="544"/>
      <c r="AQ117" s="544"/>
      <c r="AR117" s="544"/>
      <c r="AS117" s="544"/>
      <c r="AT117" s="544"/>
      <c r="AU117" s="544"/>
      <c r="AV117" s="544"/>
      <c r="BG117" s="317"/>
      <c r="BH117" s="317"/>
      <c r="BI117" s="317"/>
      <c r="BJ117" s="317"/>
      <c r="BK117" s="317"/>
      <c r="BL117" s="317"/>
      <c r="BM117" s="317"/>
      <c r="BV117" s="57" t="str">
        <f t="shared" si="49"/>
        <v>M</v>
      </c>
      <c r="BW117" s="57" t="str">
        <f t="shared" si="50"/>
        <v>M</v>
      </c>
      <c r="BX117" s="57" t="str">
        <f t="shared" si="51"/>
        <v>M</v>
      </c>
      <c r="BY117" s="57" t="str">
        <f t="shared" si="52"/>
        <v>M</v>
      </c>
      <c r="BZ117" s="57" t="str">
        <f t="shared" si="53"/>
        <v>M</v>
      </c>
      <c r="CA117" s="57">
        <f t="shared" si="54"/>
        <v>0</v>
      </c>
      <c r="CB117" s="41"/>
      <c r="CC117" s="41"/>
      <c r="CD117" s="125"/>
    </row>
    <row r="118" spans="1:82" s="311" customFormat="1" ht="17.25" customHeight="1">
      <c r="A118" s="96" t="s">
        <v>158</v>
      </c>
      <c r="B118" s="539">
        <f t="shared" ref="B118:C118" si="67">B117+1</f>
        <v>77</v>
      </c>
      <c r="C118" s="140">
        <f t="shared" si="67"/>
        <v>77</v>
      </c>
      <c r="D118" s="139"/>
      <c r="E118" s="115"/>
      <c r="F118" s="116"/>
      <c r="G118" s="117"/>
      <c r="H118" s="115"/>
      <c r="I118" s="116"/>
      <c r="J118" s="117"/>
      <c r="K118" s="115"/>
      <c r="L118" s="116"/>
      <c r="M118" s="117"/>
      <c r="N118" s="115"/>
      <c r="O118" s="116"/>
      <c r="P118" s="117"/>
      <c r="Q118" s="115"/>
      <c r="R118" s="116"/>
      <c r="S118" s="230"/>
      <c r="T118" s="231" t="str">
        <f t="shared" si="47"/>
        <v>M</v>
      </c>
      <c r="U118" s="246" t="str">
        <f>IF(T118=Calculator!T118,"VALID","ERROR")</f>
        <v>VALID</v>
      </c>
      <c r="V118" s="148"/>
      <c r="W118" s="174">
        <f t="shared" si="48"/>
        <v>0</v>
      </c>
      <c r="X118" s="310"/>
      <c r="Y118" s="310"/>
      <c r="Z118" s="310"/>
      <c r="AA118" s="310"/>
      <c r="AB118" s="310"/>
      <c r="AC118" s="310"/>
      <c r="AD118" s="310"/>
      <c r="AE118" s="310"/>
      <c r="AF118" s="310"/>
      <c r="AG118" s="310"/>
      <c r="AH118" s="310"/>
      <c r="AI118" s="310"/>
      <c r="AJ118" s="310"/>
      <c r="AK118" s="310"/>
      <c r="AL118" s="310"/>
      <c r="AM118" s="310"/>
      <c r="AN118" s="544"/>
      <c r="AO118" s="544"/>
      <c r="AP118" s="544"/>
      <c r="AQ118" s="544"/>
      <c r="AR118" s="544"/>
      <c r="AS118" s="544"/>
      <c r="AT118" s="544"/>
      <c r="AU118" s="544"/>
      <c r="AV118" s="544"/>
      <c r="BG118" s="317"/>
      <c r="BH118" s="317"/>
      <c r="BI118" s="317"/>
      <c r="BJ118" s="317"/>
      <c r="BK118" s="317"/>
      <c r="BL118" s="317"/>
      <c r="BM118" s="317"/>
      <c r="BV118" s="57" t="str">
        <f t="shared" si="49"/>
        <v>M</v>
      </c>
      <c r="BW118" s="57" t="str">
        <f t="shared" si="50"/>
        <v>M</v>
      </c>
      <c r="BX118" s="57" t="str">
        <f t="shared" si="51"/>
        <v>M</v>
      </c>
      <c r="BY118" s="57" t="str">
        <f t="shared" si="52"/>
        <v>M</v>
      </c>
      <c r="BZ118" s="57" t="str">
        <f t="shared" si="53"/>
        <v>M</v>
      </c>
      <c r="CA118" s="57">
        <f t="shared" si="54"/>
        <v>0</v>
      </c>
      <c r="CB118" s="41"/>
      <c r="CC118" s="41"/>
      <c r="CD118" s="125"/>
    </row>
    <row r="119" spans="1:82" s="311" customFormat="1" ht="17.25" customHeight="1">
      <c r="A119" s="96" t="s">
        <v>159</v>
      </c>
      <c r="B119" s="539">
        <f t="shared" ref="B119:C119" si="68">B118+1</f>
        <v>78</v>
      </c>
      <c r="C119" s="140">
        <f t="shared" si="68"/>
        <v>78</v>
      </c>
      <c r="D119" s="139"/>
      <c r="E119" s="115"/>
      <c r="F119" s="116"/>
      <c r="G119" s="117"/>
      <c r="H119" s="115"/>
      <c r="I119" s="116"/>
      <c r="J119" s="117"/>
      <c r="K119" s="115"/>
      <c r="L119" s="116"/>
      <c r="M119" s="117"/>
      <c r="N119" s="115"/>
      <c r="O119" s="116"/>
      <c r="P119" s="117"/>
      <c r="Q119" s="115"/>
      <c r="R119" s="116"/>
      <c r="S119" s="230"/>
      <c r="T119" s="231" t="str">
        <f t="shared" si="47"/>
        <v>M</v>
      </c>
      <c r="U119" s="246" t="str">
        <f>IF(T119=Calculator!T119,"VALID","ERROR")</f>
        <v>VALID</v>
      </c>
      <c r="V119" s="148"/>
      <c r="W119" s="174">
        <f t="shared" si="48"/>
        <v>0</v>
      </c>
      <c r="X119" s="310"/>
      <c r="Y119" s="310"/>
      <c r="Z119" s="310"/>
      <c r="AA119" s="310"/>
      <c r="AB119" s="310"/>
      <c r="AC119" s="310"/>
      <c r="AD119" s="310"/>
      <c r="AE119" s="310"/>
      <c r="AF119" s="310"/>
      <c r="AG119" s="310"/>
      <c r="AH119" s="310"/>
      <c r="AI119" s="310"/>
      <c r="AJ119" s="310"/>
      <c r="AK119" s="310"/>
      <c r="AL119" s="310"/>
      <c r="AM119" s="310"/>
      <c r="AN119" s="544"/>
      <c r="AO119" s="544"/>
      <c r="AP119" s="544"/>
      <c r="AQ119" s="544"/>
      <c r="AR119" s="544"/>
      <c r="AS119" s="544"/>
      <c r="AT119" s="544"/>
      <c r="AU119" s="544"/>
      <c r="AV119" s="544"/>
      <c r="BG119" s="317"/>
      <c r="BH119" s="317"/>
      <c r="BI119" s="317"/>
      <c r="BJ119" s="317"/>
      <c r="BK119" s="317"/>
      <c r="BL119" s="317"/>
      <c r="BM119" s="317"/>
      <c r="BV119" s="57" t="str">
        <f t="shared" si="49"/>
        <v>M</v>
      </c>
      <c r="BW119" s="57" t="str">
        <f t="shared" si="50"/>
        <v>M</v>
      </c>
      <c r="BX119" s="57" t="str">
        <f t="shared" si="51"/>
        <v>M</v>
      </c>
      <c r="BY119" s="57" t="str">
        <f t="shared" si="52"/>
        <v>M</v>
      </c>
      <c r="BZ119" s="57" t="str">
        <f t="shared" si="53"/>
        <v>M</v>
      </c>
      <c r="CA119" s="57">
        <f t="shared" si="54"/>
        <v>0</v>
      </c>
      <c r="CB119" s="41"/>
      <c r="CC119" s="41"/>
      <c r="CD119" s="125"/>
    </row>
    <row r="120" spans="1:82" s="311" customFormat="1" ht="17.25" customHeight="1">
      <c r="A120" s="96" t="s">
        <v>160</v>
      </c>
      <c r="B120" s="539">
        <f t="shared" ref="B120:C120" si="69">B119+1</f>
        <v>79</v>
      </c>
      <c r="C120" s="140">
        <f t="shared" si="69"/>
        <v>79</v>
      </c>
      <c r="D120" s="139"/>
      <c r="E120" s="115"/>
      <c r="F120" s="116"/>
      <c r="G120" s="117"/>
      <c r="H120" s="115"/>
      <c r="I120" s="116"/>
      <c r="J120" s="117"/>
      <c r="K120" s="115"/>
      <c r="L120" s="116"/>
      <c r="M120" s="117"/>
      <c r="N120" s="115"/>
      <c r="O120" s="116"/>
      <c r="P120" s="117"/>
      <c r="Q120" s="115"/>
      <c r="R120" s="116"/>
      <c r="S120" s="230"/>
      <c r="T120" s="231" t="str">
        <f t="shared" si="47"/>
        <v>M</v>
      </c>
      <c r="U120" s="246" t="str">
        <f>IF(T120=Calculator!T120,"VALID","ERROR")</f>
        <v>VALID</v>
      </c>
      <c r="V120" s="148"/>
      <c r="W120" s="174">
        <f t="shared" si="48"/>
        <v>0</v>
      </c>
      <c r="X120" s="310"/>
      <c r="Y120" s="310"/>
      <c r="Z120" s="310"/>
      <c r="AA120" s="310"/>
      <c r="AB120" s="310"/>
      <c r="AC120" s="310"/>
      <c r="AD120" s="310"/>
      <c r="AE120" s="310"/>
      <c r="AF120" s="310"/>
      <c r="AG120" s="310"/>
      <c r="AH120" s="310"/>
      <c r="AI120" s="310"/>
      <c r="AJ120" s="310"/>
      <c r="AK120" s="310"/>
      <c r="AL120" s="310"/>
      <c r="AM120" s="310"/>
      <c r="AN120" s="544"/>
      <c r="AO120" s="544"/>
      <c r="AP120" s="544"/>
      <c r="AQ120" s="544"/>
      <c r="AR120" s="544"/>
      <c r="AS120" s="544"/>
      <c r="AT120" s="544"/>
      <c r="AU120" s="544"/>
      <c r="AV120" s="544"/>
      <c r="BG120" s="317"/>
      <c r="BH120" s="317"/>
      <c r="BI120" s="317"/>
      <c r="BJ120" s="317"/>
      <c r="BK120" s="317"/>
      <c r="BL120" s="317"/>
      <c r="BM120" s="317"/>
      <c r="BV120" s="57" t="str">
        <f t="shared" si="49"/>
        <v>M</v>
      </c>
      <c r="BW120" s="57" t="str">
        <f t="shared" si="50"/>
        <v>M</v>
      </c>
      <c r="BX120" s="57" t="str">
        <f t="shared" si="51"/>
        <v>M</v>
      </c>
      <c r="BY120" s="57" t="str">
        <f t="shared" si="52"/>
        <v>M</v>
      </c>
      <c r="BZ120" s="57" t="str">
        <f t="shared" si="53"/>
        <v>M</v>
      </c>
      <c r="CA120" s="57">
        <f t="shared" si="54"/>
        <v>0</v>
      </c>
      <c r="CB120" s="41"/>
      <c r="CC120" s="41"/>
      <c r="CD120" s="125"/>
    </row>
    <row r="121" spans="1:82" s="311" customFormat="1" ht="17.25" customHeight="1">
      <c r="A121" s="96" t="s">
        <v>161</v>
      </c>
      <c r="B121" s="539">
        <f t="shared" ref="B121:C121" si="70">B120+1</f>
        <v>80</v>
      </c>
      <c r="C121" s="140">
        <f t="shared" si="70"/>
        <v>80</v>
      </c>
      <c r="D121" s="139"/>
      <c r="E121" s="115"/>
      <c r="F121" s="116"/>
      <c r="G121" s="117"/>
      <c r="H121" s="115"/>
      <c r="I121" s="116"/>
      <c r="J121" s="117"/>
      <c r="K121" s="115"/>
      <c r="L121" s="116"/>
      <c r="M121" s="117"/>
      <c r="N121" s="115"/>
      <c r="O121" s="116"/>
      <c r="P121" s="117"/>
      <c r="Q121" s="115"/>
      <c r="R121" s="116"/>
      <c r="S121" s="230"/>
      <c r="T121" s="231" t="str">
        <f t="shared" si="47"/>
        <v>M</v>
      </c>
      <c r="U121" s="246" t="str">
        <f>IF(T121=Calculator!T121,"VALID","ERROR")</f>
        <v>VALID</v>
      </c>
      <c r="V121" s="148"/>
      <c r="W121" s="174">
        <f t="shared" si="48"/>
        <v>0</v>
      </c>
      <c r="X121" s="310"/>
      <c r="Y121" s="310"/>
      <c r="Z121" s="310"/>
      <c r="AA121" s="310"/>
      <c r="AB121" s="310"/>
      <c r="AC121" s="310"/>
      <c r="AD121" s="310"/>
      <c r="AE121" s="310"/>
      <c r="AF121" s="310"/>
      <c r="AG121" s="310"/>
      <c r="AH121" s="310"/>
      <c r="AI121" s="310"/>
      <c r="AJ121" s="310"/>
      <c r="AK121" s="310"/>
      <c r="AL121" s="310"/>
      <c r="AM121" s="310"/>
      <c r="AN121" s="544"/>
      <c r="AO121" s="544"/>
      <c r="AP121" s="544"/>
      <c r="AQ121" s="544"/>
      <c r="AR121" s="544"/>
      <c r="AS121" s="544"/>
      <c r="AT121" s="544"/>
      <c r="AU121" s="544"/>
      <c r="AV121" s="544"/>
      <c r="BG121" s="317"/>
      <c r="BH121" s="317"/>
      <c r="BI121" s="317"/>
      <c r="BJ121" s="317"/>
      <c r="BK121" s="317"/>
      <c r="BL121" s="317"/>
      <c r="BM121" s="317"/>
      <c r="BV121" s="57" t="str">
        <f t="shared" si="49"/>
        <v>M</v>
      </c>
      <c r="BW121" s="57" t="str">
        <f t="shared" si="50"/>
        <v>M</v>
      </c>
      <c r="BX121" s="57" t="str">
        <f t="shared" si="51"/>
        <v>M</v>
      </c>
      <c r="BY121" s="57" t="str">
        <f t="shared" si="52"/>
        <v>M</v>
      </c>
      <c r="BZ121" s="57" t="str">
        <f t="shared" si="53"/>
        <v>M</v>
      </c>
      <c r="CA121" s="57">
        <f t="shared" si="54"/>
        <v>0</v>
      </c>
      <c r="CB121" s="41"/>
      <c r="CC121" s="41"/>
      <c r="CD121" s="125"/>
    </row>
    <row r="122" spans="1:82" s="311" customFormat="1" ht="17.25" customHeight="1">
      <c r="A122" s="96" t="s">
        <v>162</v>
      </c>
      <c r="B122" s="539">
        <f t="shared" ref="B122:C122" si="71">B121+1</f>
        <v>81</v>
      </c>
      <c r="C122" s="140">
        <f t="shared" si="71"/>
        <v>81</v>
      </c>
      <c r="D122" s="139"/>
      <c r="E122" s="115"/>
      <c r="F122" s="116"/>
      <c r="G122" s="117"/>
      <c r="H122" s="115"/>
      <c r="I122" s="116"/>
      <c r="J122" s="117"/>
      <c r="K122" s="115"/>
      <c r="L122" s="116"/>
      <c r="M122" s="117"/>
      <c r="N122" s="115"/>
      <c r="O122" s="116"/>
      <c r="P122" s="117"/>
      <c r="Q122" s="115"/>
      <c r="R122" s="116"/>
      <c r="S122" s="230"/>
      <c r="T122" s="231" t="str">
        <f t="shared" si="47"/>
        <v>M</v>
      </c>
      <c r="U122" s="246" t="str">
        <f>IF(T122=Calculator!T122,"VALID","ERROR")</f>
        <v>VALID</v>
      </c>
      <c r="V122" s="148"/>
      <c r="W122" s="174">
        <f t="shared" si="48"/>
        <v>0</v>
      </c>
      <c r="X122" s="310"/>
      <c r="Y122" s="310"/>
      <c r="Z122" s="310"/>
      <c r="AA122" s="310"/>
      <c r="AB122" s="310"/>
      <c r="AC122" s="310"/>
      <c r="AD122" s="310"/>
      <c r="AE122" s="310"/>
      <c r="AF122" s="310"/>
      <c r="AG122" s="310"/>
      <c r="AH122" s="310"/>
      <c r="AI122" s="310"/>
      <c r="AJ122" s="310"/>
      <c r="AK122" s="310"/>
      <c r="AL122" s="310"/>
      <c r="AM122" s="310"/>
      <c r="AN122" s="544"/>
      <c r="AO122" s="544"/>
      <c r="AP122" s="544"/>
      <c r="AQ122" s="544"/>
      <c r="AR122" s="544"/>
      <c r="AS122" s="544"/>
      <c r="AT122" s="544"/>
      <c r="AU122" s="544"/>
      <c r="AV122" s="544"/>
      <c r="BG122" s="317"/>
      <c r="BH122" s="317"/>
      <c r="BI122" s="317"/>
      <c r="BJ122" s="317"/>
      <c r="BK122" s="317"/>
      <c r="BL122" s="317"/>
      <c r="BM122" s="317"/>
      <c r="BV122" s="57" t="str">
        <f t="shared" si="49"/>
        <v>M</v>
      </c>
      <c r="BW122" s="57" t="str">
        <f t="shared" si="50"/>
        <v>M</v>
      </c>
      <c r="BX122" s="57" t="str">
        <f t="shared" si="51"/>
        <v>M</v>
      </c>
      <c r="BY122" s="57" t="str">
        <f t="shared" si="52"/>
        <v>M</v>
      </c>
      <c r="BZ122" s="57" t="str">
        <f t="shared" si="53"/>
        <v>M</v>
      </c>
      <c r="CA122" s="57">
        <f t="shared" si="54"/>
        <v>0</v>
      </c>
      <c r="CB122" s="41"/>
      <c r="CC122" s="41"/>
      <c r="CD122" s="125"/>
    </row>
    <row r="123" spans="1:82" s="311" customFormat="1" ht="17.25" customHeight="1">
      <c r="A123" s="96" t="s">
        <v>163</v>
      </c>
      <c r="B123" s="539">
        <f t="shared" ref="B123:C123" si="72">B122+1</f>
        <v>82</v>
      </c>
      <c r="C123" s="140">
        <f t="shared" si="72"/>
        <v>82</v>
      </c>
      <c r="D123" s="139"/>
      <c r="E123" s="115"/>
      <c r="F123" s="116"/>
      <c r="G123" s="117"/>
      <c r="H123" s="115"/>
      <c r="I123" s="116"/>
      <c r="J123" s="117"/>
      <c r="K123" s="115"/>
      <c r="L123" s="116"/>
      <c r="M123" s="117"/>
      <c r="N123" s="115"/>
      <c r="O123" s="116"/>
      <c r="P123" s="117"/>
      <c r="Q123" s="115"/>
      <c r="R123" s="116"/>
      <c r="S123" s="230"/>
      <c r="T123" s="231" t="str">
        <f t="shared" si="47"/>
        <v>M</v>
      </c>
      <c r="U123" s="246" t="str">
        <f>IF(T123=Calculator!T123,"VALID","ERROR")</f>
        <v>VALID</v>
      </c>
      <c r="V123" s="148"/>
      <c r="W123" s="174">
        <f t="shared" si="48"/>
        <v>0</v>
      </c>
      <c r="X123" s="310"/>
      <c r="Y123" s="310"/>
      <c r="Z123" s="310"/>
      <c r="AA123" s="310"/>
      <c r="AB123" s="310"/>
      <c r="AC123" s="310"/>
      <c r="AD123" s="310"/>
      <c r="AE123" s="310"/>
      <c r="AF123" s="310"/>
      <c r="AG123" s="310"/>
      <c r="AH123" s="310"/>
      <c r="AI123" s="310"/>
      <c r="AJ123" s="310"/>
      <c r="AK123" s="310"/>
      <c r="AL123" s="310"/>
      <c r="AM123" s="310"/>
      <c r="AN123" s="544"/>
      <c r="AO123" s="544"/>
      <c r="AP123" s="544"/>
      <c r="AQ123" s="544"/>
      <c r="AR123" s="544"/>
      <c r="AS123" s="544"/>
      <c r="AT123" s="544"/>
      <c r="AU123" s="544"/>
      <c r="AV123" s="544"/>
      <c r="BG123" s="317"/>
      <c r="BH123" s="317"/>
      <c r="BI123" s="317"/>
      <c r="BJ123" s="317"/>
      <c r="BK123" s="317"/>
      <c r="BL123" s="317"/>
      <c r="BM123" s="317"/>
      <c r="BV123" s="57" t="str">
        <f t="shared" si="49"/>
        <v>M</v>
      </c>
      <c r="BW123" s="57" t="str">
        <f t="shared" si="50"/>
        <v>M</v>
      </c>
      <c r="BX123" s="57" t="str">
        <f t="shared" si="51"/>
        <v>M</v>
      </c>
      <c r="BY123" s="57" t="str">
        <f t="shared" si="52"/>
        <v>M</v>
      </c>
      <c r="BZ123" s="57" t="str">
        <f t="shared" si="53"/>
        <v>M</v>
      </c>
      <c r="CA123" s="57">
        <f t="shared" si="54"/>
        <v>0</v>
      </c>
      <c r="CB123" s="41"/>
      <c r="CC123" s="41"/>
      <c r="CD123" s="125"/>
    </row>
    <row r="124" spans="1:82" s="311" customFormat="1" ht="17.25" customHeight="1">
      <c r="A124" s="96" t="s">
        <v>164</v>
      </c>
      <c r="B124" s="539">
        <f t="shared" ref="B124:C124" si="73">B123+1</f>
        <v>83</v>
      </c>
      <c r="C124" s="140">
        <f t="shared" si="73"/>
        <v>83</v>
      </c>
      <c r="D124" s="139"/>
      <c r="E124" s="115"/>
      <c r="F124" s="116"/>
      <c r="G124" s="117"/>
      <c r="H124" s="115"/>
      <c r="I124" s="116"/>
      <c r="J124" s="117"/>
      <c r="K124" s="115"/>
      <c r="L124" s="116"/>
      <c r="M124" s="117"/>
      <c r="N124" s="115"/>
      <c r="O124" s="116"/>
      <c r="P124" s="117"/>
      <c r="Q124" s="115"/>
      <c r="R124" s="116"/>
      <c r="S124" s="230"/>
      <c r="T124" s="231" t="str">
        <f t="shared" si="47"/>
        <v>M</v>
      </c>
      <c r="U124" s="246" t="str">
        <f>IF(T124=Calculator!T124,"VALID","ERROR")</f>
        <v>VALID</v>
      </c>
      <c r="V124" s="148"/>
      <c r="W124" s="174">
        <f t="shared" si="48"/>
        <v>0</v>
      </c>
      <c r="X124" s="310"/>
      <c r="Y124" s="310"/>
      <c r="Z124" s="310"/>
      <c r="AA124" s="310"/>
      <c r="AB124" s="310"/>
      <c r="AC124" s="310"/>
      <c r="AD124" s="310"/>
      <c r="AE124" s="310"/>
      <c r="AF124" s="310"/>
      <c r="AG124" s="310"/>
      <c r="AH124" s="310"/>
      <c r="AI124" s="310"/>
      <c r="AJ124" s="310"/>
      <c r="AK124" s="310"/>
      <c r="AL124" s="310"/>
      <c r="AM124" s="310"/>
      <c r="AN124" s="544"/>
      <c r="AO124" s="544"/>
      <c r="AP124" s="544"/>
      <c r="AQ124" s="544"/>
      <c r="AR124" s="544"/>
      <c r="AS124" s="544"/>
      <c r="AT124" s="544"/>
      <c r="AU124" s="544"/>
      <c r="AV124" s="544"/>
      <c r="BG124" s="317"/>
      <c r="BH124" s="317"/>
      <c r="BI124" s="317"/>
      <c r="BJ124" s="317"/>
      <c r="BK124" s="317"/>
      <c r="BL124" s="317"/>
      <c r="BM124" s="317"/>
      <c r="BV124" s="57" t="str">
        <f t="shared" si="49"/>
        <v>M</v>
      </c>
      <c r="BW124" s="57" t="str">
        <f t="shared" si="50"/>
        <v>M</v>
      </c>
      <c r="BX124" s="57" t="str">
        <f t="shared" si="51"/>
        <v>M</v>
      </c>
      <c r="BY124" s="57" t="str">
        <f t="shared" si="52"/>
        <v>M</v>
      </c>
      <c r="BZ124" s="57" t="str">
        <f t="shared" si="53"/>
        <v>M</v>
      </c>
      <c r="CA124" s="57">
        <f t="shared" si="54"/>
        <v>0</v>
      </c>
      <c r="CB124" s="41"/>
      <c r="CC124" s="41"/>
      <c r="CD124" s="125"/>
    </row>
    <row r="125" spans="1:82" s="311" customFormat="1" ht="17.25" customHeight="1">
      <c r="A125" s="96" t="s">
        <v>165</v>
      </c>
      <c r="B125" s="539">
        <f t="shared" ref="B125:C125" si="74">B124+1</f>
        <v>84</v>
      </c>
      <c r="C125" s="140">
        <f t="shared" si="74"/>
        <v>84</v>
      </c>
      <c r="D125" s="139"/>
      <c r="E125" s="115"/>
      <c r="F125" s="116"/>
      <c r="G125" s="117"/>
      <c r="H125" s="115"/>
      <c r="I125" s="116"/>
      <c r="J125" s="117"/>
      <c r="K125" s="115"/>
      <c r="L125" s="116"/>
      <c r="M125" s="117"/>
      <c r="N125" s="115"/>
      <c r="O125" s="116"/>
      <c r="P125" s="117"/>
      <c r="Q125" s="115"/>
      <c r="R125" s="116"/>
      <c r="S125" s="230"/>
      <c r="T125" s="231" t="str">
        <f t="shared" si="47"/>
        <v>M</v>
      </c>
      <c r="U125" s="246" t="str">
        <f>IF(T125=Calculator!T125,"VALID","ERROR")</f>
        <v>VALID</v>
      </c>
      <c r="V125" s="148"/>
      <c r="W125" s="174">
        <f t="shared" si="48"/>
        <v>0</v>
      </c>
      <c r="X125" s="310"/>
      <c r="Y125" s="310"/>
      <c r="Z125" s="310"/>
      <c r="AA125" s="310"/>
      <c r="AB125" s="310"/>
      <c r="AC125" s="310"/>
      <c r="AD125" s="310"/>
      <c r="AE125" s="310"/>
      <c r="AF125" s="310"/>
      <c r="AG125" s="310"/>
      <c r="AH125" s="310"/>
      <c r="AI125" s="310"/>
      <c r="AJ125" s="310"/>
      <c r="AK125" s="310"/>
      <c r="AL125" s="310"/>
      <c r="AM125" s="310"/>
      <c r="AN125" s="544"/>
      <c r="AO125" s="544"/>
      <c r="AP125" s="544"/>
      <c r="AQ125" s="544"/>
      <c r="AR125" s="544"/>
      <c r="AS125" s="544"/>
      <c r="AT125" s="544"/>
      <c r="AU125" s="544"/>
      <c r="AV125" s="544"/>
      <c r="BG125" s="317"/>
      <c r="BH125" s="317"/>
      <c r="BI125" s="317"/>
      <c r="BJ125" s="317"/>
      <c r="BK125" s="317"/>
      <c r="BL125" s="317"/>
      <c r="BM125" s="317"/>
      <c r="BV125" s="57" t="str">
        <f t="shared" si="49"/>
        <v>M</v>
      </c>
      <c r="BW125" s="57" t="str">
        <f t="shared" si="50"/>
        <v>M</v>
      </c>
      <c r="BX125" s="57" t="str">
        <f t="shared" si="51"/>
        <v>M</v>
      </c>
      <c r="BY125" s="57" t="str">
        <f t="shared" si="52"/>
        <v>M</v>
      </c>
      <c r="BZ125" s="57" t="str">
        <f t="shared" si="53"/>
        <v>M</v>
      </c>
      <c r="CA125" s="57">
        <f t="shared" si="54"/>
        <v>0</v>
      </c>
      <c r="CB125" s="41"/>
      <c r="CC125" s="41"/>
      <c r="CD125" s="125"/>
    </row>
    <row r="126" spans="1:82" s="311" customFormat="1" ht="17.25" customHeight="1">
      <c r="A126" s="96" t="s">
        <v>166</v>
      </c>
      <c r="B126" s="539">
        <f t="shared" ref="B126:C126" si="75">B125+1</f>
        <v>85</v>
      </c>
      <c r="C126" s="140">
        <f t="shared" si="75"/>
        <v>85</v>
      </c>
      <c r="D126" s="139"/>
      <c r="E126" s="115"/>
      <c r="F126" s="116"/>
      <c r="G126" s="117"/>
      <c r="H126" s="115"/>
      <c r="I126" s="116"/>
      <c r="J126" s="117"/>
      <c r="K126" s="115"/>
      <c r="L126" s="116"/>
      <c r="M126" s="117"/>
      <c r="N126" s="115"/>
      <c r="O126" s="116"/>
      <c r="P126" s="117"/>
      <c r="Q126" s="115"/>
      <c r="R126" s="116"/>
      <c r="S126" s="230"/>
      <c r="T126" s="231" t="str">
        <f t="shared" si="47"/>
        <v>M</v>
      </c>
      <c r="U126" s="246" t="str">
        <f>IF(T126=Calculator!T126,"VALID","ERROR")</f>
        <v>VALID</v>
      </c>
      <c r="V126" s="148"/>
      <c r="W126" s="174">
        <f t="shared" si="48"/>
        <v>0</v>
      </c>
      <c r="X126" s="310"/>
      <c r="Y126" s="310"/>
      <c r="Z126" s="310"/>
      <c r="AA126" s="310"/>
      <c r="AB126" s="310"/>
      <c r="AC126" s="310"/>
      <c r="AD126" s="310"/>
      <c r="AE126" s="310"/>
      <c r="AF126" s="310"/>
      <c r="AG126" s="310"/>
      <c r="AH126" s="310"/>
      <c r="AI126" s="310"/>
      <c r="AJ126" s="310"/>
      <c r="AK126" s="310"/>
      <c r="AL126" s="310"/>
      <c r="AM126" s="310"/>
      <c r="AN126" s="544"/>
      <c r="AO126" s="544"/>
      <c r="AP126" s="544"/>
      <c r="AQ126" s="544"/>
      <c r="AR126" s="544"/>
      <c r="AS126" s="544"/>
      <c r="AT126" s="544"/>
      <c r="AU126" s="544"/>
      <c r="AV126" s="544"/>
      <c r="BG126" s="317"/>
      <c r="BH126" s="317"/>
      <c r="BI126" s="317"/>
      <c r="BJ126" s="317"/>
      <c r="BK126" s="317"/>
      <c r="BL126" s="317"/>
      <c r="BM126" s="317"/>
      <c r="BV126" s="57" t="str">
        <f t="shared" si="49"/>
        <v>M</v>
      </c>
      <c r="BW126" s="57" t="str">
        <f t="shared" si="50"/>
        <v>M</v>
      </c>
      <c r="BX126" s="57" t="str">
        <f t="shared" si="51"/>
        <v>M</v>
      </c>
      <c r="BY126" s="57" t="str">
        <f t="shared" si="52"/>
        <v>M</v>
      </c>
      <c r="BZ126" s="57" t="str">
        <f t="shared" si="53"/>
        <v>M</v>
      </c>
      <c r="CA126" s="57">
        <f t="shared" si="54"/>
        <v>0</v>
      </c>
      <c r="CB126" s="41"/>
      <c r="CC126" s="41"/>
      <c r="CD126" s="125"/>
    </row>
    <row r="127" spans="1:82" s="311" customFormat="1" ht="17.25" customHeight="1">
      <c r="A127" s="96" t="s">
        <v>167</v>
      </c>
      <c r="B127" s="539">
        <f t="shared" ref="B127:C127" si="76">B126+1</f>
        <v>86</v>
      </c>
      <c r="C127" s="140">
        <f t="shared" si="76"/>
        <v>86</v>
      </c>
      <c r="D127" s="139"/>
      <c r="E127" s="115"/>
      <c r="F127" s="116"/>
      <c r="G127" s="117"/>
      <c r="H127" s="115"/>
      <c r="I127" s="116"/>
      <c r="J127" s="117"/>
      <c r="K127" s="115"/>
      <c r="L127" s="116"/>
      <c r="M127" s="117"/>
      <c r="N127" s="115"/>
      <c r="O127" s="116"/>
      <c r="P127" s="117"/>
      <c r="Q127" s="115"/>
      <c r="R127" s="116"/>
      <c r="S127" s="230"/>
      <c r="T127" s="231" t="str">
        <f t="shared" si="47"/>
        <v>M</v>
      </c>
      <c r="U127" s="246" t="str">
        <f>IF(T127=Calculator!T127,"VALID","ERROR")</f>
        <v>VALID</v>
      </c>
      <c r="V127" s="148"/>
      <c r="W127" s="174">
        <f t="shared" si="48"/>
        <v>0</v>
      </c>
      <c r="X127" s="310"/>
      <c r="Y127" s="310"/>
      <c r="Z127" s="310"/>
      <c r="AA127" s="310"/>
      <c r="AB127" s="310"/>
      <c r="AC127" s="310"/>
      <c r="AD127" s="310"/>
      <c r="AE127" s="310"/>
      <c r="AF127" s="310"/>
      <c r="AG127" s="310"/>
      <c r="AH127" s="310"/>
      <c r="AI127" s="310"/>
      <c r="AJ127" s="310"/>
      <c r="AK127" s="310"/>
      <c r="AL127" s="310"/>
      <c r="AM127" s="310"/>
      <c r="AN127" s="544"/>
      <c r="AO127" s="544"/>
      <c r="AP127" s="544"/>
      <c r="AQ127" s="544"/>
      <c r="AR127" s="544"/>
      <c r="AS127" s="544"/>
      <c r="AT127" s="544"/>
      <c r="AU127" s="544"/>
      <c r="AV127" s="544"/>
      <c r="BG127" s="317"/>
      <c r="BH127" s="317"/>
      <c r="BI127" s="317"/>
      <c r="BJ127" s="317"/>
      <c r="BK127" s="317"/>
      <c r="BL127" s="317"/>
      <c r="BM127" s="317"/>
      <c r="BV127" s="57" t="str">
        <f t="shared" si="49"/>
        <v>M</v>
      </c>
      <c r="BW127" s="57" t="str">
        <f t="shared" si="50"/>
        <v>M</v>
      </c>
      <c r="BX127" s="57" t="str">
        <f t="shared" si="51"/>
        <v>M</v>
      </c>
      <c r="BY127" s="57" t="str">
        <f t="shared" si="52"/>
        <v>M</v>
      </c>
      <c r="BZ127" s="57" t="str">
        <f t="shared" si="53"/>
        <v>M</v>
      </c>
      <c r="CA127" s="57">
        <f t="shared" si="54"/>
        <v>0</v>
      </c>
      <c r="CB127" s="41"/>
      <c r="CC127" s="41"/>
      <c r="CD127" s="125"/>
    </row>
    <row r="128" spans="1:82" s="311" customFormat="1" ht="17.25" customHeight="1">
      <c r="A128" s="96" t="s">
        <v>168</v>
      </c>
      <c r="B128" s="539">
        <f t="shared" ref="B128:C128" si="77">B127+1</f>
        <v>87</v>
      </c>
      <c r="C128" s="140">
        <f t="shared" si="77"/>
        <v>87</v>
      </c>
      <c r="D128" s="139"/>
      <c r="E128" s="115"/>
      <c r="F128" s="116"/>
      <c r="G128" s="117"/>
      <c r="H128" s="115"/>
      <c r="I128" s="116"/>
      <c r="J128" s="117"/>
      <c r="K128" s="115"/>
      <c r="L128" s="116"/>
      <c r="M128" s="117"/>
      <c r="N128" s="115"/>
      <c r="O128" s="116"/>
      <c r="P128" s="117"/>
      <c r="Q128" s="115"/>
      <c r="R128" s="116"/>
      <c r="S128" s="230"/>
      <c r="T128" s="231" t="str">
        <f t="shared" si="47"/>
        <v>M</v>
      </c>
      <c r="U128" s="246" t="str">
        <f>IF(T128=Calculator!T128,"VALID","ERROR")</f>
        <v>VALID</v>
      </c>
      <c r="V128" s="148"/>
      <c r="W128" s="174">
        <f t="shared" si="48"/>
        <v>0</v>
      </c>
      <c r="X128" s="310"/>
      <c r="Y128" s="310"/>
      <c r="Z128" s="310"/>
      <c r="AA128" s="310"/>
      <c r="AB128" s="310"/>
      <c r="AC128" s="310"/>
      <c r="AD128" s="310"/>
      <c r="AE128" s="310"/>
      <c r="AF128" s="310"/>
      <c r="AG128" s="310"/>
      <c r="AH128" s="310"/>
      <c r="AI128" s="310"/>
      <c r="AJ128" s="310"/>
      <c r="AK128" s="310"/>
      <c r="AL128" s="310"/>
      <c r="AM128" s="310"/>
      <c r="AN128" s="544"/>
      <c r="AO128" s="544"/>
      <c r="AP128" s="544"/>
      <c r="AQ128" s="544"/>
      <c r="AR128" s="544"/>
      <c r="AS128" s="544"/>
      <c r="AT128" s="544"/>
      <c r="AU128" s="544"/>
      <c r="AV128" s="544"/>
      <c r="BG128" s="317"/>
      <c r="BH128" s="317"/>
      <c r="BI128" s="317"/>
      <c r="BJ128" s="317"/>
      <c r="BK128" s="317"/>
      <c r="BL128" s="317"/>
      <c r="BM128" s="317"/>
      <c r="BV128" s="57" t="str">
        <f t="shared" si="49"/>
        <v>M</v>
      </c>
      <c r="BW128" s="57" t="str">
        <f t="shared" si="50"/>
        <v>M</v>
      </c>
      <c r="BX128" s="57" t="str">
        <f t="shared" si="51"/>
        <v>M</v>
      </c>
      <c r="BY128" s="57" t="str">
        <f t="shared" si="52"/>
        <v>M</v>
      </c>
      <c r="BZ128" s="57" t="str">
        <f t="shared" si="53"/>
        <v>M</v>
      </c>
      <c r="CA128" s="57">
        <f t="shared" si="54"/>
        <v>0</v>
      </c>
      <c r="CB128" s="41"/>
      <c r="CC128" s="41"/>
      <c r="CD128" s="125"/>
    </row>
    <row r="129" spans="1:82" s="311" customFormat="1" ht="17.25" customHeight="1">
      <c r="A129" s="96" t="s">
        <v>169</v>
      </c>
      <c r="B129" s="539">
        <f t="shared" ref="B129:C129" si="78">B128+1</f>
        <v>88</v>
      </c>
      <c r="C129" s="140">
        <f t="shared" si="78"/>
        <v>88</v>
      </c>
      <c r="D129" s="139"/>
      <c r="E129" s="115"/>
      <c r="F129" s="116"/>
      <c r="G129" s="117"/>
      <c r="H129" s="115"/>
      <c r="I129" s="116"/>
      <c r="J129" s="117"/>
      <c r="K129" s="115"/>
      <c r="L129" s="116"/>
      <c r="M129" s="117"/>
      <c r="N129" s="115"/>
      <c r="O129" s="116"/>
      <c r="P129" s="117"/>
      <c r="Q129" s="115"/>
      <c r="R129" s="116"/>
      <c r="S129" s="230"/>
      <c r="T129" s="231" t="str">
        <f t="shared" si="47"/>
        <v>M</v>
      </c>
      <c r="U129" s="246" t="str">
        <f>IF(T129=Calculator!T129,"VALID","ERROR")</f>
        <v>VALID</v>
      </c>
      <c r="V129" s="148"/>
      <c r="W129" s="174">
        <f t="shared" si="48"/>
        <v>0</v>
      </c>
      <c r="X129" s="310"/>
      <c r="Y129" s="310"/>
      <c r="Z129" s="310"/>
      <c r="AA129" s="310"/>
      <c r="AB129" s="310"/>
      <c r="AC129" s="310"/>
      <c r="AD129" s="310"/>
      <c r="AE129" s="310"/>
      <c r="AF129" s="310"/>
      <c r="AG129" s="310"/>
      <c r="AH129" s="310"/>
      <c r="AI129" s="310"/>
      <c r="AJ129" s="310"/>
      <c r="AK129" s="310"/>
      <c r="AL129" s="310"/>
      <c r="AM129" s="310"/>
      <c r="AN129" s="544"/>
      <c r="AO129" s="544"/>
      <c r="AP129" s="544"/>
      <c r="AQ129" s="544"/>
      <c r="AR129" s="544"/>
      <c r="AS129" s="544"/>
      <c r="AT129" s="544"/>
      <c r="AU129" s="544"/>
      <c r="AV129" s="544"/>
      <c r="BG129" s="317"/>
      <c r="BH129" s="317"/>
      <c r="BI129" s="317"/>
      <c r="BJ129" s="317"/>
      <c r="BK129" s="317"/>
      <c r="BL129" s="317"/>
      <c r="BM129" s="317"/>
      <c r="BV129" s="57" t="str">
        <f t="shared" si="49"/>
        <v>M</v>
      </c>
      <c r="BW129" s="57" t="str">
        <f t="shared" si="50"/>
        <v>M</v>
      </c>
      <c r="BX129" s="57" t="str">
        <f t="shared" si="51"/>
        <v>M</v>
      </c>
      <c r="BY129" s="57" t="str">
        <f t="shared" si="52"/>
        <v>M</v>
      </c>
      <c r="BZ129" s="57" t="str">
        <f t="shared" si="53"/>
        <v>M</v>
      </c>
      <c r="CA129" s="57">
        <f t="shared" si="54"/>
        <v>0</v>
      </c>
      <c r="CB129" s="41"/>
      <c r="CC129" s="41"/>
      <c r="CD129" s="125"/>
    </row>
    <row r="130" spans="1:82" s="311" customFormat="1" ht="17.25" customHeight="1">
      <c r="A130" s="96" t="s">
        <v>170</v>
      </c>
      <c r="B130" s="539">
        <f t="shared" ref="B130:C130" si="79">B129+1</f>
        <v>89</v>
      </c>
      <c r="C130" s="140">
        <f t="shared" si="79"/>
        <v>89</v>
      </c>
      <c r="D130" s="139"/>
      <c r="E130" s="115"/>
      <c r="F130" s="116"/>
      <c r="G130" s="117"/>
      <c r="H130" s="115"/>
      <c r="I130" s="116"/>
      <c r="J130" s="117"/>
      <c r="K130" s="115"/>
      <c r="L130" s="116"/>
      <c r="M130" s="117"/>
      <c r="N130" s="115"/>
      <c r="O130" s="116"/>
      <c r="P130" s="117"/>
      <c r="Q130" s="115"/>
      <c r="R130" s="116"/>
      <c r="S130" s="230"/>
      <c r="T130" s="231" t="str">
        <f t="shared" si="47"/>
        <v>M</v>
      </c>
      <c r="U130" s="246" t="str">
        <f>IF(T130=Calculator!T130,"VALID","ERROR")</f>
        <v>VALID</v>
      </c>
      <c r="V130" s="148"/>
      <c r="W130" s="174">
        <f t="shared" si="48"/>
        <v>0</v>
      </c>
      <c r="X130" s="310"/>
      <c r="Y130" s="310"/>
      <c r="Z130" s="310"/>
      <c r="AA130" s="310"/>
      <c r="AB130" s="310"/>
      <c r="AC130" s="310"/>
      <c r="AD130" s="310"/>
      <c r="AE130" s="310"/>
      <c r="AF130" s="310"/>
      <c r="AG130" s="310"/>
      <c r="AH130" s="310"/>
      <c r="AI130" s="310"/>
      <c r="AJ130" s="310"/>
      <c r="AK130" s="310"/>
      <c r="AL130" s="310"/>
      <c r="AM130" s="310"/>
      <c r="AN130" s="544"/>
      <c r="AO130" s="544"/>
      <c r="AP130" s="544"/>
      <c r="AQ130" s="544"/>
      <c r="AR130" s="544"/>
      <c r="AS130" s="544"/>
      <c r="AT130" s="544"/>
      <c r="AU130" s="544"/>
      <c r="AV130" s="544"/>
      <c r="BG130" s="317"/>
      <c r="BH130" s="317"/>
      <c r="BI130" s="317"/>
      <c r="BJ130" s="317"/>
      <c r="BK130" s="317"/>
      <c r="BL130" s="317"/>
      <c r="BM130" s="317"/>
      <c r="BV130" s="57" t="str">
        <f t="shared" si="49"/>
        <v>M</v>
      </c>
      <c r="BW130" s="57" t="str">
        <f t="shared" si="50"/>
        <v>M</v>
      </c>
      <c r="BX130" s="57" t="str">
        <f t="shared" si="51"/>
        <v>M</v>
      </c>
      <c r="BY130" s="57" t="str">
        <f t="shared" si="52"/>
        <v>M</v>
      </c>
      <c r="BZ130" s="57" t="str">
        <f t="shared" si="53"/>
        <v>M</v>
      </c>
      <c r="CA130" s="57">
        <f t="shared" si="54"/>
        <v>0</v>
      </c>
      <c r="CB130" s="41"/>
      <c r="CC130" s="41"/>
      <c r="CD130" s="125"/>
    </row>
    <row r="131" spans="1:82" s="311" customFormat="1" ht="17.25" customHeight="1">
      <c r="A131" s="96" t="s">
        <v>171</v>
      </c>
      <c r="B131" s="539">
        <f t="shared" ref="B131:C131" si="80">B130+1</f>
        <v>90</v>
      </c>
      <c r="C131" s="140">
        <f t="shared" si="80"/>
        <v>90</v>
      </c>
      <c r="D131" s="139"/>
      <c r="E131" s="115"/>
      <c r="F131" s="116"/>
      <c r="G131" s="117"/>
      <c r="H131" s="115"/>
      <c r="I131" s="116"/>
      <c r="J131" s="117"/>
      <c r="K131" s="115"/>
      <c r="L131" s="116"/>
      <c r="M131" s="117"/>
      <c r="N131" s="115"/>
      <c r="O131" s="116"/>
      <c r="P131" s="117"/>
      <c r="Q131" s="115"/>
      <c r="R131" s="116"/>
      <c r="S131" s="230"/>
      <c r="T131" s="231" t="str">
        <f t="shared" si="47"/>
        <v>M</v>
      </c>
      <c r="U131" s="246" t="str">
        <f>IF(T131=Calculator!T131,"VALID","ERROR")</f>
        <v>VALID</v>
      </c>
      <c r="V131" s="148"/>
      <c r="W131" s="174">
        <f t="shared" si="48"/>
        <v>0</v>
      </c>
      <c r="X131" s="310"/>
      <c r="Y131" s="310"/>
      <c r="Z131" s="310"/>
      <c r="AA131" s="310"/>
      <c r="AB131" s="310"/>
      <c r="AC131" s="310"/>
      <c r="AD131" s="310"/>
      <c r="AE131" s="310"/>
      <c r="AF131" s="310"/>
      <c r="AG131" s="310"/>
      <c r="AH131" s="310"/>
      <c r="AI131" s="310"/>
      <c r="AJ131" s="310"/>
      <c r="AK131" s="310"/>
      <c r="AL131" s="310"/>
      <c r="AM131" s="310"/>
      <c r="AN131" s="544"/>
      <c r="AO131" s="544"/>
      <c r="AP131" s="544"/>
      <c r="AQ131" s="544"/>
      <c r="AR131" s="544"/>
      <c r="AS131" s="544"/>
      <c r="AT131" s="544"/>
      <c r="AU131" s="544"/>
      <c r="AV131" s="544"/>
      <c r="BG131" s="317"/>
      <c r="BH131" s="317"/>
      <c r="BI131" s="317"/>
      <c r="BJ131" s="317"/>
      <c r="BK131" s="317"/>
      <c r="BL131" s="317"/>
      <c r="BM131" s="317"/>
      <c r="BV131" s="57" t="str">
        <f t="shared" si="49"/>
        <v>M</v>
      </c>
      <c r="BW131" s="57" t="str">
        <f t="shared" si="50"/>
        <v>M</v>
      </c>
      <c r="BX131" s="57" t="str">
        <f t="shared" si="51"/>
        <v>M</v>
      </c>
      <c r="BY131" s="57" t="str">
        <f t="shared" si="52"/>
        <v>M</v>
      </c>
      <c r="BZ131" s="57" t="str">
        <f t="shared" si="53"/>
        <v>M</v>
      </c>
      <c r="CA131" s="57">
        <f t="shared" si="54"/>
        <v>0</v>
      </c>
      <c r="CB131" s="41"/>
      <c r="CC131" s="41"/>
      <c r="CD131" s="125"/>
    </row>
    <row r="132" spans="1:82" s="311" customFormat="1" ht="17.25" customHeight="1">
      <c r="A132" s="96" t="s">
        <v>172</v>
      </c>
      <c r="B132" s="539">
        <f t="shared" ref="B132:C132" si="81">B131+1</f>
        <v>91</v>
      </c>
      <c r="C132" s="140">
        <f t="shared" si="81"/>
        <v>91</v>
      </c>
      <c r="D132" s="139"/>
      <c r="E132" s="115"/>
      <c r="F132" s="116"/>
      <c r="G132" s="117"/>
      <c r="H132" s="115"/>
      <c r="I132" s="116"/>
      <c r="J132" s="117"/>
      <c r="K132" s="115"/>
      <c r="L132" s="116"/>
      <c r="M132" s="117"/>
      <c r="N132" s="115"/>
      <c r="O132" s="116"/>
      <c r="P132" s="117"/>
      <c r="Q132" s="115"/>
      <c r="R132" s="116"/>
      <c r="S132" s="230"/>
      <c r="T132" s="231" t="str">
        <f t="shared" si="47"/>
        <v>M</v>
      </c>
      <c r="U132" s="246" t="str">
        <f>IF(T132=Calculator!T132,"VALID","ERROR")</f>
        <v>VALID</v>
      </c>
      <c r="V132" s="148"/>
      <c r="W132" s="174">
        <f t="shared" si="48"/>
        <v>0</v>
      </c>
      <c r="X132" s="310"/>
      <c r="Y132" s="310"/>
      <c r="Z132" s="310"/>
      <c r="AA132" s="310"/>
      <c r="AB132" s="310"/>
      <c r="AC132" s="310"/>
      <c r="AD132" s="310"/>
      <c r="AE132" s="310"/>
      <c r="AF132" s="310"/>
      <c r="AG132" s="310"/>
      <c r="AH132" s="310"/>
      <c r="AI132" s="310"/>
      <c r="AJ132" s="310"/>
      <c r="AK132" s="310"/>
      <c r="AL132" s="310"/>
      <c r="AM132" s="310"/>
      <c r="AN132" s="544"/>
      <c r="AO132" s="544"/>
      <c r="AP132" s="544"/>
      <c r="AQ132" s="544"/>
      <c r="AR132" s="544"/>
      <c r="AS132" s="544"/>
      <c r="AT132" s="544"/>
      <c r="AU132" s="544"/>
      <c r="AV132" s="544"/>
      <c r="BG132" s="317"/>
      <c r="BH132" s="317"/>
      <c r="BI132" s="317"/>
      <c r="BJ132" s="317"/>
      <c r="BK132" s="317"/>
      <c r="BL132" s="317"/>
      <c r="BM132" s="317"/>
      <c r="BV132" s="57" t="str">
        <f t="shared" si="49"/>
        <v>M</v>
      </c>
      <c r="BW132" s="57" t="str">
        <f t="shared" si="50"/>
        <v>M</v>
      </c>
      <c r="BX132" s="57" t="str">
        <f t="shared" si="51"/>
        <v>M</v>
      </c>
      <c r="BY132" s="57" t="str">
        <f t="shared" si="52"/>
        <v>M</v>
      </c>
      <c r="BZ132" s="57" t="str">
        <f t="shared" si="53"/>
        <v>M</v>
      </c>
      <c r="CA132" s="57">
        <f t="shared" si="54"/>
        <v>0</v>
      </c>
      <c r="CB132" s="41"/>
      <c r="CC132" s="41"/>
      <c r="CD132" s="125"/>
    </row>
    <row r="133" spans="1:82" s="311" customFormat="1" ht="17.25" customHeight="1">
      <c r="A133" s="96" t="s">
        <v>173</v>
      </c>
      <c r="B133" s="539">
        <f t="shared" ref="B133:C133" si="82">B132+1</f>
        <v>92</v>
      </c>
      <c r="C133" s="140">
        <f t="shared" si="82"/>
        <v>92</v>
      </c>
      <c r="D133" s="139"/>
      <c r="E133" s="115"/>
      <c r="F133" s="116"/>
      <c r="G133" s="117"/>
      <c r="H133" s="115"/>
      <c r="I133" s="116"/>
      <c r="J133" s="117"/>
      <c r="K133" s="115"/>
      <c r="L133" s="116"/>
      <c r="M133" s="117"/>
      <c r="N133" s="115"/>
      <c r="O133" s="116"/>
      <c r="P133" s="117"/>
      <c r="Q133" s="115"/>
      <c r="R133" s="116"/>
      <c r="S133" s="230"/>
      <c r="T133" s="231" t="str">
        <f t="shared" si="47"/>
        <v>M</v>
      </c>
      <c r="U133" s="246" t="str">
        <f>IF(T133=Calculator!T133,"VALID","ERROR")</f>
        <v>VALID</v>
      </c>
      <c r="V133" s="148"/>
      <c r="W133" s="174">
        <f t="shared" si="48"/>
        <v>0</v>
      </c>
      <c r="X133" s="310"/>
      <c r="Y133" s="310"/>
      <c r="Z133" s="310"/>
      <c r="AA133" s="310"/>
      <c r="AB133" s="310"/>
      <c r="AC133" s="310"/>
      <c r="AD133" s="310"/>
      <c r="AE133" s="310"/>
      <c r="AF133" s="310"/>
      <c r="AG133" s="310"/>
      <c r="AH133" s="310"/>
      <c r="AI133" s="310"/>
      <c r="AJ133" s="310"/>
      <c r="AK133" s="310"/>
      <c r="AL133" s="310"/>
      <c r="AM133" s="310"/>
      <c r="AN133" s="544"/>
      <c r="AO133" s="544"/>
      <c r="AP133" s="544"/>
      <c r="AQ133" s="544"/>
      <c r="AR133" s="544"/>
      <c r="AS133" s="544"/>
      <c r="AT133" s="544"/>
      <c r="AU133" s="544"/>
      <c r="AV133" s="544"/>
      <c r="BG133" s="317"/>
      <c r="BH133" s="317"/>
      <c r="BI133" s="317"/>
      <c r="BJ133" s="317"/>
      <c r="BK133" s="317"/>
      <c r="BL133" s="317"/>
      <c r="BM133" s="317"/>
      <c r="BV133" s="57" t="str">
        <f t="shared" si="49"/>
        <v>M</v>
      </c>
      <c r="BW133" s="57" t="str">
        <f t="shared" si="50"/>
        <v>M</v>
      </c>
      <c r="BX133" s="57" t="str">
        <f t="shared" si="51"/>
        <v>M</v>
      </c>
      <c r="BY133" s="57" t="str">
        <f t="shared" si="52"/>
        <v>M</v>
      </c>
      <c r="BZ133" s="57" t="str">
        <f t="shared" si="53"/>
        <v>M</v>
      </c>
      <c r="CA133" s="57">
        <f t="shared" si="54"/>
        <v>0</v>
      </c>
      <c r="CB133" s="41"/>
      <c r="CC133" s="41"/>
      <c r="CD133" s="125"/>
    </row>
    <row r="134" spans="1:82" s="311" customFormat="1" ht="17.25" customHeight="1">
      <c r="A134" s="96" t="s">
        <v>174</v>
      </c>
      <c r="B134" s="539">
        <f t="shared" ref="B134:C135" si="83">B133+1</f>
        <v>93</v>
      </c>
      <c r="C134" s="140">
        <f t="shared" si="83"/>
        <v>93</v>
      </c>
      <c r="D134" s="139"/>
      <c r="E134" s="115"/>
      <c r="F134" s="116"/>
      <c r="G134" s="117"/>
      <c r="H134" s="115"/>
      <c r="I134" s="116"/>
      <c r="J134" s="117"/>
      <c r="K134" s="115"/>
      <c r="L134" s="116"/>
      <c r="M134" s="117"/>
      <c r="N134" s="115"/>
      <c r="O134" s="116"/>
      <c r="P134" s="117"/>
      <c r="Q134" s="115"/>
      <c r="R134" s="116"/>
      <c r="S134" s="230"/>
      <c r="T134" s="231" t="str">
        <f t="shared" si="47"/>
        <v>M</v>
      </c>
      <c r="U134" s="246" t="str">
        <f>IF(T134=Calculator!T134,"VALID","ERROR")</f>
        <v>VALID</v>
      </c>
      <c r="V134" s="148"/>
      <c r="W134" s="174">
        <f t="shared" si="48"/>
        <v>0</v>
      </c>
      <c r="X134" s="310"/>
      <c r="Y134" s="310"/>
      <c r="Z134" s="310"/>
      <c r="AA134" s="310"/>
      <c r="AB134" s="310"/>
      <c r="AC134" s="310"/>
      <c r="AD134" s="310"/>
      <c r="AE134" s="310"/>
      <c r="AF134" s="310"/>
      <c r="AG134" s="310"/>
      <c r="AH134" s="310"/>
      <c r="AI134" s="310"/>
      <c r="AJ134" s="310"/>
      <c r="AK134" s="310"/>
      <c r="AL134" s="310"/>
      <c r="AM134" s="310"/>
      <c r="AN134" s="544"/>
      <c r="AO134" s="544"/>
      <c r="AP134" s="544"/>
      <c r="AQ134" s="544"/>
      <c r="AR134" s="544"/>
      <c r="AS134" s="544"/>
      <c r="AT134" s="544"/>
      <c r="AU134" s="544"/>
      <c r="AV134" s="544"/>
      <c r="BG134" s="317"/>
      <c r="BH134" s="317"/>
      <c r="BI134" s="317"/>
      <c r="BJ134" s="317"/>
      <c r="BK134" s="317"/>
      <c r="BL134" s="317"/>
      <c r="BM134" s="317"/>
      <c r="BV134" s="57" t="str">
        <f t="shared" si="49"/>
        <v>M</v>
      </c>
      <c r="BW134" s="57" t="str">
        <f t="shared" si="50"/>
        <v>M</v>
      </c>
      <c r="BX134" s="57" t="str">
        <f t="shared" si="51"/>
        <v>M</v>
      </c>
      <c r="BY134" s="57" t="str">
        <f t="shared" si="52"/>
        <v>M</v>
      </c>
      <c r="BZ134" s="57" t="str">
        <f t="shared" si="53"/>
        <v>M</v>
      </c>
      <c r="CA134" s="57">
        <f t="shared" si="54"/>
        <v>0</v>
      </c>
      <c r="CB134" s="41"/>
      <c r="CC134" s="41"/>
      <c r="CD134" s="125"/>
    </row>
    <row r="135" spans="1:82" s="311" customFormat="1" ht="17.25" customHeight="1">
      <c r="A135" s="96" t="s">
        <v>175</v>
      </c>
      <c r="B135" s="539">
        <f t="shared" si="83"/>
        <v>94</v>
      </c>
      <c r="C135" s="140">
        <f t="shared" si="83"/>
        <v>94</v>
      </c>
      <c r="D135" s="139"/>
      <c r="E135" s="115"/>
      <c r="F135" s="116"/>
      <c r="G135" s="117"/>
      <c r="H135" s="115"/>
      <c r="I135" s="116"/>
      <c r="J135" s="117"/>
      <c r="K135" s="115"/>
      <c r="L135" s="116"/>
      <c r="M135" s="117"/>
      <c r="N135" s="115"/>
      <c r="O135" s="116"/>
      <c r="P135" s="117"/>
      <c r="Q135" s="115"/>
      <c r="R135" s="116"/>
      <c r="S135" s="230"/>
      <c r="T135" s="231" t="str">
        <f t="shared" ref="T135" si="84">IF(CA135=0,"M",((E135*F135)*G135/0.6)+((H135*I135)*J135/0.6)+((K135*L135)*M135/0.6)+((N135*O135)*P135/0.6)+((Q135*R135)*S135/0.6))</f>
        <v>M</v>
      </c>
      <c r="U135" s="246" t="str">
        <f>IF(T135=Calculator!T135,"VALID","ERROR")</f>
        <v>VALID</v>
      </c>
      <c r="V135" s="310"/>
      <c r="W135" s="174">
        <f t="shared" si="48"/>
        <v>0</v>
      </c>
      <c r="X135" s="310"/>
      <c r="Y135" s="310"/>
      <c r="Z135" s="310"/>
      <c r="AA135" s="310"/>
      <c r="AB135" s="310"/>
      <c r="AC135" s="310"/>
      <c r="AD135" s="310"/>
      <c r="AE135" s="310"/>
      <c r="AF135" s="310"/>
      <c r="AG135" s="310"/>
      <c r="AH135" s="310"/>
      <c r="AI135" s="310"/>
      <c r="AJ135" s="310"/>
      <c r="AK135" s="310"/>
      <c r="AL135" s="310"/>
      <c r="AM135" s="310"/>
      <c r="AN135" s="544"/>
      <c r="AO135" s="544"/>
      <c r="AP135" s="544"/>
      <c r="AQ135" s="544"/>
      <c r="AR135" s="544"/>
      <c r="AS135" s="544"/>
      <c r="AT135" s="544"/>
      <c r="AU135" s="544"/>
      <c r="AV135" s="544"/>
      <c r="BG135" s="317"/>
      <c r="BH135" s="317"/>
      <c r="BI135" s="317"/>
      <c r="BJ135" s="317"/>
      <c r="BK135" s="317"/>
      <c r="BL135" s="317"/>
      <c r="BM135" s="317"/>
      <c r="BV135" s="57" t="str">
        <f t="shared" ref="BV135" si="85">IF(OR(E135="",F135="",G135=""),"M",1)</f>
        <v>M</v>
      </c>
      <c r="BW135" s="57" t="str">
        <f t="shared" ref="BW135" si="86">IF(OR(H135="",I135="",J135=""),"M",1)</f>
        <v>M</v>
      </c>
      <c r="BX135" s="57" t="str">
        <f t="shared" ref="BX135" si="87">IF(OR(K135="",L135="",M135=""),"M",1)</f>
        <v>M</v>
      </c>
      <c r="BY135" s="57" t="str">
        <f t="shared" ref="BY135" si="88">IF(OR(N135="",O135="",P135=""),"M",1)</f>
        <v>M</v>
      </c>
      <c r="BZ135" s="57" t="str">
        <f t="shared" ref="BZ135" si="89">IF(OR(Q135="",R135="",S135=""),"M",1)</f>
        <v>M</v>
      </c>
      <c r="CA135" s="57">
        <f t="shared" ref="CA135" si="90">IF(AND(BV135="M",BW135="M",BX135="M",BY135="M",BZ135="M",D135=""),0,1)</f>
        <v>0</v>
      </c>
      <c r="CB135" s="41"/>
      <c r="CC135" s="41"/>
      <c r="CD135" s="125"/>
    </row>
    <row r="136" spans="1:82" s="311" customFormat="1" ht="17.25" customHeight="1">
      <c r="A136" s="312"/>
      <c r="B136" s="545"/>
      <c r="C136" s="313"/>
      <c r="D136" s="314"/>
      <c r="E136" s="316"/>
      <c r="F136" s="316"/>
      <c r="G136" s="316"/>
      <c r="H136" s="316"/>
      <c r="I136" s="316"/>
      <c r="J136" s="316"/>
      <c r="K136" s="316"/>
      <c r="L136" s="316"/>
      <c r="M136" s="315"/>
      <c r="N136" s="315"/>
      <c r="O136" s="315"/>
      <c r="P136" s="315"/>
      <c r="Q136" s="315"/>
      <c r="R136" s="315"/>
      <c r="S136" s="315"/>
      <c r="T136" s="310"/>
      <c r="U136" s="310"/>
      <c r="V136" s="310"/>
      <c r="W136" s="310"/>
      <c r="X136" s="310"/>
      <c r="Y136" s="310"/>
      <c r="Z136" s="310"/>
      <c r="AA136" s="310"/>
      <c r="AB136" s="310"/>
      <c r="AC136" s="310"/>
      <c r="AD136" s="310"/>
      <c r="AE136" s="310"/>
      <c r="AF136" s="310"/>
      <c r="AG136" s="310"/>
      <c r="AH136" s="310"/>
      <c r="AI136" s="310"/>
      <c r="AJ136" s="310"/>
      <c r="AK136" s="310"/>
      <c r="AL136" s="310"/>
      <c r="AM136" s="310"/>
      <c r="AN136" s="544"/>
      <c r="AO136" s="544"/>
      <c r="AP136" s="544"/>
      <c r="AQ136" s="544"/>
      <c r="AR136" s="544"/>
      <c r="AS136" s="544"/>
      <c r="AT136" s="544"/>
      <c r="AU136" s="544"/>
      <c r="AV136" s="544"/>
      <c r="BG136" s="317"/>
      <c r="BH136" s="317"/>
      <c r="BI136" s="317"/>
      <c r="BJ136" s="317"/>
      <c r="BK136" s="317"/>
      <c r="BL136" s="317"/>
      <c r="BM136" s="317"/>
    </row>
    <row r="137" spans="1:82" s="311" customFormat="1" ht="17.25" customHeight="1">
      <c r="A137" s="312"/>
      <c r="B137" s="545"/>
      <c r="C137" s="313"/>
      <c r="D137" s="314"/>
      <c r="E137" s="316"/>
      <c r="F137" s="316"/>
      <c r="G137" s="316"/>
      <c r="H137" s="316"/>
      <c r="I137" s="316"/>
      <c r="J137" s="316"/>
      <c r="K137" s="316"/>
      <c r="L137" s="316"/>
      <c r="M137" s="315"/>
      <c r="N137" s="315"/>
      <c r="O137" s="315"/>
      <c r="P137" s="315"/>
      <c r="Q137" s="315"/>
      <c r="R137" s="315"/>
      <c r="S137" s="315"/>
      <c r="T137" s="310"/>
      <c r="U137" s="310"/>
      <c r="V137" s="310"/>
      <c r="W137" s="310"/>
      <c r="X137" s="310"/>
      <c r="Y137" s="310"/>
      <c r="Z137" s="310"/>
      <c r="AA137" s="310"/>
      <c r="AB137" s="310"/>
      <c r="AC137" s="310"/>
      <c r="AD137" s="310"/>
      <c r="AE137" s="310"/>
      <c r="AF137" s="310"/>
      <c r="AG137" s="310"/>
      <c r="AH137" s="310"/>
      <c r="AI137" s="310"/>
      <c r="AJ137" s="310"/>
      <c r="AK137" s="310"/>
      <c r="AL137" s="310"/>
      <c r="AM137" s="310"/>
      <c r="AN137" s="544"/>
      <c r="AO137" s="544"/>
      <c r="AP137" s="544"/>
      <c r="AQ137" s="544"/>
      <c r="AR137" s="544"/>
      <c r="AS137" s="544"/>
      <c r="AT137" s="544"/>
      <c r="AU137" s="544"/>
      <c r="AV137" s="544"/>
      <c r="BG137" s="317"/>
      <c r="BH137" s="317"/>
      <c r="BI137" s="317"/>
      <c r="BJ137" s="317"/>
      <c r="BK137" s="317"/>
      <c r="BL137" s="317"/>
      <c r="BM137" s="317"/>
    </row>
    <row r="138" spans="1:82" s="311" customFormat="1" ht="17.25" customHeight="1">
      <c r="A138" s="312"/>
      <c r="B138" s="545"/>
      <c r="C138" s="313"/>
      <c r="D138" s="314"/>
      <c r="E138" s="316"/>
      <c r="F138" s="316"/>
      <c r="G138" s="316"/>
      <c r="H138" s="316"/>
      <c r="I138" s="316"/>
      <c r="J138" s="316"/>
      <c r="K138" s="316"/>
      <c r="L138" s="316"/>
      <c r="M138" s="315"/>
      <c r="N138" s="315"/>
      <c r="O138" s="315"/>
      <c r="P138" s="315"/>
      <c r="Q138" s="315"/>
      <c r="R138" s="315"/>
      <c r="S138" s="315"/>
      <c r="T138" s="310"/>
      <c r="U138" s="310"/>
      <c r="V138" s="310"/>
      <c r="W138" s="310"/>
      <c r="X138" s="310"/>
      <c r="Y138" s="310"/>
      <c r="Z138" s="310"/>
      <c r="AA138" s="310"/>
      <c r="AB138" s="310"/>
      <c r="AC138" s="310"/>
      <c r="AD138" s="310"/>
      <c r="AE138" s="310"/>
      <c r="AF138" s="310"/>
      <c r="AG138" s="310"/>
      <c r="AH138" s="310"/>
      <c r="AI138" s="310"/>
      <c r="AJ138" s="310"/>
      <c r="AK138" s="310"/>
      <c r="AL138" s="310"/>
      <c r="AM138" s="310"/>
      <c r="AN138" s="544"/>
      <c r="AO138" s="544"/>
      <c r="AP138" s="544"/>
      <c r="AQ138" s="544"/>
      <c r="AR138" s="544"/>
      <c r="AS138" s="544"/>
      <c r="AT138" s="544"/>
      <c r="AU138" s="544"/>
      <c r="AV138" s="544"/>
      <c r="BG138" s="317"/>
      <c r="BH138" s="317"/>
      <c r="BI138" s="317"/>
      <c r="BJ138" s="317"/>
      <c r="BK138" s="317"/>
      <c r="BL138" s="317"/>
      <c r="BM138" s="317"/>
    </row>
    <row r="139" spans="1:82" s="311" customFormat="1" ht="17.25" customHeight="1">
      <c r="A139" s="312"/>
      <c r="B139" s="545"/>
      <c r="C139" s="313"/>
      <c r="D139" s="314"/>
      <c r="E139" s="316"/>
      <c r="F139" s="316"/>
      <c r="G139" s="316"/>
      <c r="H139" s="316"/>
      <c r="I139" s="316"/>
      <c r="J139" s="316"/>
      <c r="K139" s="316"/>
      <c r="L139" s="316"/>
      <c r="M139" s="315"/>
      <c r="N139" s="315"/>
      <c r="O139" s="315"/>
      <c r="P139" s="315"/>
      <c r="Q139" s="315"/>
      <c r="R139" s="315"/>
      <c r="S139" s="315"/>
      <c r="T139" s="310"/>
      <c r="U139" s="310"/>
      <c r="V139" s="310"/>
      <c r="W139" s="310"/>
      <c r="X139" s="310"/>
      <c r="Y139" s="310"/>
      <c r="Z139" s="310"/>
      <c r="AA139" s="310"/>
      <c r="AB139" s="310"/>
      <c r="AC139" s="310"/>
      <c r="AD139" s="310"/>
      <c r="AE139" s="310"/>
      <c r="AF139" s="310"/>
      <c r="AG139" s="310"/>
      <c r="AH139" s="310"/>
      <c r="AI139" s="310"/>
      <c r="AJ139" s="310"/>
      <c r="AK139" s="310"/>
      <c r="AL139" s="310"/>
      <c r="AM139" s="310"/>
      <c r="AN139" s="544"/>
      <c r="AO139" s="544"/>
      <c r="AP139" s="544"/>
      <c r="AQ139" s="544"/>
      <c r="AR139" s="544"/>
      <c r="AS139" s="544"/>
      <c r="AT139" s="544"/>
      <c r="AU139" s="544"/>
      <c r="AV139" s="544"/>
      <c r="BG139" s="317"/>
      <c r="BH139" s="317"/>
      <c r="BI139" s="317"/>
      <c r="BJ139" s="317"/>
      <c r="BK139" s="317"/>
      <c r="BL139" s="317"/>
      <c r="BM139" s="317"/>
    </row>
    <row r="140" spans="1:82" s="311" customFormat="1" ht="17.25" customHeight="1">
      <c r="A140" s="312"/>
      <c r="B140" s="545"/>
      <c r="C140" s="313"/>
      <c r="D140" s="314"/>
      <c r="E140" s="316"/>
      <c r="F140" s="316"/>
      <c r="G140" s="316"/>
      <c r="H140" s="316"/>
      <c r="I140" s="316"/>
      <c r="J140" s="316"/>
      <c r="K140" s="316"/>
      <c r="L140" s="316"/>
      <c r="M140" s="315"/>
      <c r="N140" s="315"/>
      <c r="O140" s="315"/>
      <c r="P140" s="315"/>
      <c r="Q140" s="315"/>
      <c r="R140" s="315"/>
      <c r="S140" s="315"/>
      <c r="T140" s="310"/>
      <c r="U140" s="310"/>
      <c r="V140" s="310"/>
      <c r="W140" s="310"/>
      <c r="X140" s="310"/>
      <c r="Y140" s="310"/>
      <c r="Z140" s="310"/>
      <c r="AA140" s="310"/>
      <c r="AB140" s="310"/>
      <c r="AC140" s="310"/>
      <c r="AD140" s="310"/>
      <c r="AE140" s="310"/>
      <c r="AF140" s="310"/>
      <c r="AG140" s="310"/>
      <c r="AH140" s="310"/>
      <c r="AI140" s="310"/>
      <c r="AJ140" s="310"/>
      <c r="AK140" s="310"/>
      <c r="AL140" s="310"/>
      <c r="AM140" s="310"/>
      <c r="AN140" s="544"/>
      <c r="AO140" s="544"/>
      <c r="AP140" s="544"/>
      <c r="AQ140" s="544"/>
      <c r="AR140" s="544"/>
      <c r="AS140" s="544"/>
      <c r="AT140" s="544"/>
      <c r="AU140" s="544"/>
      <c r="AV140" s="544"/>
      <c r="BG140" s="317"/>
      <c r="BH140" s="317"/>
      <c r="BI140" s="317"/>
      <c r="BJ140" s="317"/>
      <c r="BK140" s="317"/>
      <c r="BL140" s="317"/>
      <c r="BM140" s="317"/>
    </row>
    <row r="141" spans="1:82" s="311" customFormat="1" ht="17.25" customHeight="1">
      <c r="A141" s="312"/>
      <c r="B141" s="545"/>
      <c r="C141" s="313"/>
      <c r="D141" s="314"/>
      <c r="E141" s="316"/>
      <c r="F141" s="316"/>
      <c r="G141" s="316"/>
      <c r="H141" s="316"/>
      <c r="I141" s="316"/>
      <c r="J141" s="316"/>
      <c r="K141" s="316"/>
      <c r="L141" s="316"/>
      <c r="M141" s="315"/>
      <c r="N141" s="315"/>
      <c r="O141" s="315"/>
      <c r="P141" s="315"/>
      <c r="Q141" s="315"/>
      <c r="R141" s="315"/>
      <c r="S141" s="315"/>
      <c r="T141" s="310"/>
      <c r="U141" s="310"/>
      <c r="V141" s="310"/>
      <c r="W141" s="310"/>
      <c r="X141" s="310"/>
      <c r="Y141" s="310"/>
      <c r="Z141" s="310"/>
      <c r="AA141" s="310"/>
      <c r="AB141" s="310"/>
      <c r="AC141" s="310"/>
      <c r="AD141" s="310"/>
      <c r="AE141" s="310"/>
      <c r="AF141" s="310"/>
      <c r="AG141" s="310"/>
      <c r="AH141" s="310"/>
      <c r="AI141" s="310"/>
      <c r="AJ141" s="310"/>
      <c r="AK141" s="310"/>
      <c r="AL141" s="310"/>
      <c r="AM141" s="310"/>
      <c r="AN141" s="544"/>
      <c r="AO141" s="544"/>
      <c r="AP141" s="544"/>
      <c r="AQ141" s="544"/>
      <c r="AR141" s="544"/>
      <c r="AS141" s="544"/>
      <c r="AT141" s="544"/>
      <c r="AU141" s="544"/>
      <c r="AV141" s="544"/>
      <c r="BG141" s="317"/>
      <c r="BH141" s="317"/>
      <c r="BI141" s="317"/>
      <c r="BJ141" s="317"/>
      <c r="BK141" s="317"/>
      <c r="BL141" s="317"/>
      <c r="BM141" s="317"/>
    </row>
    <row r="142" spans="1:82" s="311" customFormat="1" ht="17.25" customHeight="1">
      <c r="A142" s="312"/>
      <c r="B142" s="545"/>
      <c r="C142" s="313"/>
      <c r="D142" s="314"/>
      <c r="E142" s="316"/>
      <c r="F142" s="316"/>
      <c r="G142" s="316"/>
      <c r="H142" s="316"/>
      <c r="I142" s="316"/>
      <c r="J142" s="316"/>
      <c r="K142" s="316"/>
      <c r="L142" s="316"/>
      <c r="M142" s="315"/>
      <c r="N142" s="315"/>
      <c r="O142" s="315"/>
      <c r="P142" s="315"/>
      <c r="Q142" s="315"/>
      <c r="R142" s="315"/>
      <c r="S142" s="315"/>
      <c r="T142" s="310"/>
      <c r="U142" s="310"/>
      <c r="V142" s="310"/>
      <c r="W142" s="310"/>
      <c r="X142" s="310"/>
      <c r="Y142" s="310"/>
      <c r="Z142" s="310"/>
      <c r="AA142" s="310"/>
      <c r="AB142" s="310"/>
      <c r="AC142" s="310"/>
      <c r="AD142" s="310"/>
      <c r="AE142" s="310"/>
      <c r="AF142" s="310"/>
      <c r="AG142" s="310"/>
      <c r="AH142" s="310"/>
      <c r="AI142" s="310"/>
      <c r="AJ142" s="310"/>
      <c r="AK142" s="310"/>
      <c r="AL142" s="310"/>
      <c r="AM142" s="310"/>
      <c r="AN142" s="544"/>
      <c r="AO142" s="544"/>
      <c r="AP142" s="544"/>
      <c r="AQ142" s="544"/>
      <c r="AR142" s="544"/>
      <c r="AS142" s="544"/>
      <c r="AT142" s="544"/>
      <c r="AU142" s="544"/>
      <c r="AV142" s="544"/>
      <c r="BG142" s="317"/>
      <c r="BH142" s="317"/>
      <c r="BI142" s="317"/>
      <c r="BJ142" s="317"/>
      <c r="BK142" s="317"/>
      <c r="BL142" s="317"/>
      <c r="BM142" s="317"/>
    </row>
    <row r="143" spans="1:82" s="311" customFormat="1" ht="17.25" customHeight="1">
      <c r="A143" s="312"/>
      <c r="B143" s="545"/>
      <c r="C143" s="313"/>
      <c r="D143" s="314"/>
      <c r="E143" s="316"/>
      <c r="F143" s="316"/>
      <c r="G143" s="316"/>
      <c r="H143" s="316"/>
      <c r="I143" s="316"/>
      <c r="J143" s="316"/>
      <c r="K143" s="316"/>
      <c r="L143" s="316"/>
      <c r="M143" s="315"/>
      <c r="N143" s="315"/>
      <c r="O143" s="315"/>
      <c r="P143" s="315"/>
      <c r="Q143" s="315"/>
      <c r="R143" s="315"/>
      <c r="S143" s="315"/>
      <c r="T143" s="310"/>
      <c r="U143" s="310"/>
      <c r="V143" s="310"/>
      <c r="W143" s="310"/>
      <c r="X143" s="310"/>
      <c r="Y143" s="310"/>
      <c r="Z143" s="310"/>
      <c r="AA143" s="310"/>
      <c r="AB143" s="310"/>
      <c r="AC143" s="310"/>
      <c r="AD143" s="310"/>
      <c r="AE143" s="310"/>
      <c r="AF143" s="310"/>
      <c r="AG143" s="310"/>
      <c r="AH143" s="310"/>
      <c r="AI143" s="310"/>
      <c r="AJ143" s="310"/>
      <c r="AK143" s="310"/>
      <c r="AL143" s="310"/>
      <c r="AM143" s="310"/>
      <c r="AN143" s="544"/>
      <c r="AO143" s="544"/>
      <c r="AP143" s="544"/>
      <c r="AQ143" s="544"/>
      <c r="AR143" s="544"/>
      <c r="AS143" s="544"/>
      <c r="AT143" s="544"/>
      <c r="AU143" s="544"/>
      <c r="AV143" s="544"/>
      <c r="BG143" s="317"/>
      <c r="BH143" s="317"/>
      <c r="BI143" s="317"/>
      <c r="BJ143" s="317"/>
      <c r="BK143" s="317"/>
      <c r="BL143" s="317"/>
      <c r="BM143" s="317"/>
    </row>
    <row r="144" spans="1:82" s="311" customFormat="1" ht="17.25" customHeight="1">
      <c r="A144" s="312"/>
      <c r="B144" s="545"/>
      <c r="C144" s="313"/>
      <c r="D144" s="314"/>
      <c r="E144" s="316"/>
      <c r="F144" s="316"/>
      <c r="G144" s="316"/>
      <c r="H144" s="316"/>
      <c r="I144" s="316"/>
      <c r="J144" s="316"/>
      <c r="K144" s="316"/>
      <c r="L144" s="316"/>
      <c r="M144" s="315"/>
      <c r="N144" s="315"/>
      <c r="O144" s="315"/>
      <c r="P144" s="315"/>
      <c r="Q144" s="315"/>
      <c r="R144" s="315"/>
      <c r="S144" s="315"/>
      <c r="T144" s="310"/>
      <c r="U144" s="310"/>
      <c r="V144" s="310"/>
      <c r="W144" s="310"/>
      <c r="X144" s="310"/>
      <c r="Y144" s="310"/>
      <c r="Z144" s="310"/>
      <c r="AA144" s="310"/>
      <c r="AB144" s="310"/>
      <c r="AC144" s="310"/>
      <c r="AD144" s="310"/>
      <c r="AE144" s="310"/>
      <c r="AF144" s="310"/>
      <c r="AG144" s="310"/>
      <c r="AH144" s="310"/>
      <c r="AI144" s="310"/>
      <c r="AJ144" s="310"/>
      <c r="AK144" s="310"/>
      <c r="AL144" s="310"/>
      <c r="AM144" s="310"/>
      <c r="AN144" s="544"/>
      <c r="AO144" s="544"/>
      <c r="AP144" s="544"/>
      <c r="AQ144" s="544"/>
      <c r="AR144" s="544"/>
      <c r="AS144" s="544"/>
      <c r="AT144" s="544"/>
      <c r="AU144" s="544"/>
      <c r="AV144" s="544"/>
      <c r="BG144" s="317"/>
      <c r="BH144" s="317"/>
      <c r="BI144" s="317"/>
      <c r="BJ144" s="317"/>
      <c r="BK144" s="317"/>
      <c r="BL144" s="317"/>
      <c r="BM144" s="317"/>
    </row>
    <row r="145" spans="1:65" s="311" customFormat="1" ht="17.25" customHeight="1">
      <c r="A145" s="312"/>
      <c r="B145" s="545"/>
      <c r="C145" s="313"/>
      <c r="D145" s="314"/>
      <c r="E145" s="316"/>
      <c r="F145" s="316"/>
      <c r="G145" s="316"/>
      <c r="H145" s="316"/>
      <c r="I145" s="316"/>
      <c r="J145" s="316"/>
      <c r="K145" s="316"/>
      <c r="L145" s="316"/>
      <c r="M145" s="315"/>
      <c r="N145" s="315"/>
      <c r="O145" s="315"/>
      <c r="P145" s="315"/>
      <c r="Q145" s="315"/>
      <c r="R145" s="315"/>
      <c r="S145" s="315"/>
      <c r="T145" s="310"/>
      <c r="U145" s="310"/>
      <c r="V145" s="310"/>
      <c r="W145" s="310"/>
      <c r="X145" s="310"/>
      <c r="Y145" s="310"/>
      <c r="Z145" s="310"/>
      <c r="AA145" s="310"/>
      <c r="AB145" s="310"/>
      <c r="AC145" s="310"/>
      <c r="AD145" s="310"/>
      <c r="AE145" s="310"/>
      <c r="AF145" s="310"/>
      <c r="AG145" s="310"/>
      <c r="AH145" s="310"/>
      <c r="AI145" s="310"/>
      <c r="AJ145" s="310"/>
      <c r="AK145" s="310"/>
      <c r="AL145" s="310"/>
      <c r="AM145" s="310"/>
      <c r="AN145" s="544"/>
      <c r="AO145" s="544"/>
      <c r="AP145" s="544"/>
      <c r="AQ145" s="544"/>
      <c r="AR145" s="544"/>
      <c r="AS145" s="544"/>
      <c r="AT145" s="544"/>
      <c r="AU145" s="544"/>
      <c r="AV145" s="544"/>
      <c r="BG145" s="317"/>
      <c r="BH145" s="317"/>
      <c r="BI145" s="317"/>
      <c r="BJ145" s="317"/>
      <c r="BK145" s="317"/>
      <c r="BL145" s="317"/>
      <c r="BM145" s="317"/>
    </row>
    <row r="146" spans="1:65" s="311" customFormat="1" ht="17.25" customHeight="1">
      <c r="A146" s="312"/>
      <c r="B146" s="545"/>
      <c r="C146" s="313"/>
      <c r="D146" s="314"/>
      <c r="E146" s="316"/>
      <c r="F146" s="316"/>
      <c r="G146" s="316"/>
      <c r="H146" s="316"/>
      <c r="I146" s="316"/>
      <c r="J146" s="316"/>
      <c r="K146" s="316"/>
      <c r="L146" s="316"/>
      <c r="M146" s="315"/>
      <c r="N146" s="315"/>
      <c r="O146" s="315"/>
      <c r="P146" s="315"/>
      <c r="Q146" s="315"/>
      <c r="R146" s="315"/>
      <c r="S146" s="315"/>
      <c r="T146" s="310"/>
      <c r="U146" s="310"/>
      <c r="V146" s="310"/>
      <c r="W146" s="310"/>
      <c r="X146" s="310"/>
      <c r="Y146" s="310"/>
      <c r="Z146" s="310"/>
      <c r="AA146" s="310"/>
      <c r="AB146" s="310"/>
      <c r="AC146" s="310"/>
      <c r="AD146" s="310"/>
      <c r="AE146" s="310"/>
      <c r="AF146" s="310"/>
      <c r="AG146" s="310"/>
      <c r="AH146" s="310"/>
      <c r="AI146" s="310"/>
      <c r="AJ146" s="310"/>
      <c r="AK146" s="310"/>
      <c r="AL146" s="310"/>
      <c r="AM146" s="310"/>
      <c r="AN146" s="544"/>
      <c r="AO146" s="544"/>
      <c r="AP146" s="544"/>
      <c r="AQ146" s="544"/>
      <c r="AR146" s="544"/>
      <c r="AS146" s="544"/>
      <c r="AT146" s="544"/>
      <c r="AU146" s="544"/>
      <c r="AV146" s="544"/>
      <c r="BG146" s="317"/>
      <c r="BH146" s="317"/>
      <c r="BI146" s="317"/>
      <c r="BJ146" s="317"/>
      <c r="BK146" s="317"/>
      <c r="BL146" s="317"/>
      <c r="BM146" s="317"/>
    </row>
    <row r="147" spans="1:65" s="311" customFormat="1" ht="17.25" customHeight="1">
      <c r="A147" s="312"/>
      <c r="B147" s="545"/>
      <c r="C147" s="313"/>
      <c r="D147" s="314"/>
      <c r="E147" s="316"/>
      <c r="F147" s="316"/>
      <c r="G147" s="316"/>
      <c r="H147" s="316"/>
      <c r="I147" s="316"/>
      <c r="J147" s="316"/>
      <c r="K147" s="316"/>
      <c r="L147" s="316"/>
      <c r="M147" s="315"/>
      <c r="N147" s="315"/>
      <c r="O147" s="315"/>
      <c r="P147" s="315"/>
      <c r="Q147" s="315"/>
      <c r="R147" s="315"/>
      <c r="S147" s="315"/>
      <c r="T147" s="310"/>
      <c r="U147" s="310"/>
      <c r="V147" s="310"/>
      <c r="W147" s="310"/>
      <c r="X147" s="310"/>
      <c r="Y147" s="310"/>
      <c r="Z147" s="310"/>
      <c r="AA147" s="310"/>
      <c r="AB147" s="310"/>
      <c r="AC147" s="310"/>
      <c r="AD147" s="310"/>
      <c r="AE147" s="310"/>
      <c r="AF147" s="310"/>
      <c r="AG147" s="310"/>
      <c r="AH147" s="310"/>
      <c r="AI147" s="310"/>
      <c r="AJ147" s="310"/>
      <c r="AK147" s="310"/>
      <c r="AL147" s="310"/>
      <c r="AM147" s="310"/>
      <c r="AN147" s="544"/>
      <c r="AO147" s="544"/>
      <c r="AP147" s="544"/>
      <c r="AQ147" s="544"/>
      <c r="AR147" s="544"/>
      <c r="AS147" s="544"/>
      <c r="AT147" s="544"/>
      <c r="AU147" s="544"/>
      <c r="AV147" s="544"/>
      <c r="BG147" s="317"/>
      <c r="BH147" s="317"/>
      <c r="BI147" s="317"/>
      <c r="BJ147" s="317"/>
      <c r="BK147" s="317"/>
      <c r="BL147" s="317"/>
      <c r="BM147" s="317"/>
    </row>
    <row r="148" spans="1:65" s="311" customFormat="1" ht="17.25" customHeight="1">
      <c r="A148" s="312"/>
      <c r="B148" s="545"/>
      <c r="C148" s="313"/>
      <c r="D148" s="314"/>
      <c r="E148" s="316"/>
      <c r="F148" s="316"/>
      <c r="G148" s="316"/>
      <c r="H148" s="316"/>
      <c r="I148" s="316"/>
      <c r="J148" s="316"/>
      <c r="K148" s="316"/>
      <c r="L148" s="316"/>
      <c r="M148" s="315"/>
      <c r="N148" s="315"/>
      <c r="O148" s="315"/>
      <c r="P148" s="315"/>
      <c r="Q148" s="315"/>
      <c r="R148" s="315"/>
      <c r="S148" s="315"/>
      <c r="T148" s="310"/>
      <c r="U148" s="310"/>
      <c r="V148" s="310"/>
      <c r="W148" s="310"/>
      <c r="X148" s="310"/>
      <c r="Y148" s="310"/>
      <c r="Z148" s="310"/>
      <c r="AA148" s="310"/>
      <c r="AB148" s="310"/>
      <c r="AC148" s="310"/>
      <c r="AD148" s="310"/>
      <c r="AE148" s="310"/>
      <c r="AF148" s="310"/>
      <c r="AG148" s="310"/>
      <c r="AH148" s="310"/>
      <c r="AI148" s="310"/>
      <c r="AJ148" s="310"/>
      <c r="AK148" s="310"/>
      <c r="AL148" s="310"/>
      <c r="AM148" s="310"/>
      <c r="BF148" s="317"/>
      <c r="BG148" s="317"/>
      <c r="BH148" s="317"/>
      <c r="BI148" s="317"/>
      <c r="BJ148" s="317"/>
      <c r="BK148" s="317"/>
      <c r="BL148" s="317"/>
    </row>
    <row r="149" spans="1:65" s="311" customFormat="1" ht="17.25" customHeight="1">
      <c r="A149" s="312"/>
      <c r="B149" s="545"/>
      <c r="C149" s="313"/>
      <c r="D149" s="314"/>
      <c r="E149" s="316"/>
      <c r="F149" s="316"/>
      <c r="G149" s="316"/>
      <c r="H149" s="316"/>
      <c r="I149" s="316"/>
      <c r="J149" s="316"/>
      <c r="K149" s="316"/>
      <c r="L149" s="316"/>
      <c r="M149" s="315"/>
      <c r="N149" s="315"/>
      <c r="O149" s="315"/>
      <c r="P149" s="315"/>
      <c r="Q149" s="315"/>
      <c r="R149" s="315"/>
      <c r="S149" s="315"/>
      <c r="T149" s="310"/>
      <c r="U149" s="310"/>
      <c r="V149" s="310"/>
      <c r="W149" s="310"/>
      <c r="X149" s="310"/>
      <c r="Y149" s="310"/>
      <c r="Z149" s="310"/>
      <c r="AA149" s="310"/>
      <c r="AB149" s="310"/>
      <c r="AC149" s="310"/>
      <c r="AD149" s="310"/>
      <c r="AE149" s="310"/>
      <c r="AF149" s="310"/>
      <c r="AG149" s="310"/>
      <c r="AH149" s="310"/>
      <c r="AI149" s="310"/>
      <c r="AJ149" s="310"/>
      <c r="AK149" s="310"/>
      <c r="AL149" s="310"/>
      <c r="AM149" s="310"/>
      <c r="BF149" s="317"/>
      <c r="BG149" s="317"/>
      <c r="BH149" s="317"/>
      <c r="BI149" s="317"/>
      <c r="BJ149" s="317"/>
      <c r="BK149" s="317"/>
      <c r="BL149" s="317"/>
    </row>
    <row r="150" spans="1:65" s="311" customFormat="1" ht="17.25" customHeight="1">
      <c r="A150" s="312"/>
      <c r="B150" s="545"/>
      <c r="C150" s="313"/>
      <c r="D150" s="314"/>
      <c r="E150" s="316"/>
      <c r="F150" s="316"/>
      <c r="G150" s="316"/>
      <c r="H150" s="316"/>
      <c r="I150" s="316"/>
      <c r="J150" s="316"/>
      <c r="K150" s="316"/>
      <c r="L150" s="316"/>
      <c r="M150" s="315"/>
      <c r="N150" s="315"/>
      <c r="O150" s="315"/>
      <c r="P150" s="315"/>
      <c r="Q150" s="315"/>
      <c r="R150" s="315"/>
      <c r="S150" s="315"/>
      <c r="T150" s="310"/>
      <c r="U150" s="310"/>
      <c r="V150" s="310"/>
      <c r="W150" s="310"/>
      <c r="X150" s="310"/>
      <c r="Y150" s="310"/>
      <c r="Z150" s="310"/>
      <c r="AA150" s="310"/>
      <c r="AB150" s="310"/>
      <c r="AC150" s="310"/>
      <c r="AD150" s="310"/>
      <c r="AE150" s="310"/>
      <c r="AF150" s="310"/>
      <c r="AG150" s="310"/>
      <c r="AH150" s="310"/>
      <c r="AI150" s="310"/>
      <c r="AJ150" s="310"/>
      <c r="AK150" s="310"/>
      <c r="AL150" s="310"/>
      <c r="AM150" s="310"/>
      <c r="BF150" s="317"/>
      <c r="BG150" s="317"/>
      <c r="BH150" s="317"/>
      <c r="BI150" s="317"/>
      <c r="BJ150" s="317"/>
      <c r="BK150" s="317"/>
      <c r="BL150" s="317"/>
    </row>
    <row r="151" spans="1:65" s="311" customFormat="1" ht="17.25" customHeight="1">
      <c r="A151" s="312"/>
      <c r="B151" s="545"/>
      <c r="C151" s="313"/>
      <c r="D151" s="314"/>
      <c r="E151" s="316"/>
      <c r="F151" s="316"/>
      <c r="G151" s="316"/>
      <c r="H151" s="316"/>
      <c r="I151" s="316"/>
      <c r="J151" s="316"/>
      <c r="K151" s="316"/>
      <c r="L151" s="316"/>
      <c r="M151" s="315"/>
      <c r="N151" s="315"/>
      <c r="O151" s="315"/>
      <c r="P151" s="315"/>
      <c r="Q151" s="315"/>
      <c r="R151" s="315"/>
      <c r="S151" s="315"/>
      <c r="T151" s="310"/>
      <c r="U151" s="310"/>
      <c r="V151" s="310"/>
      <c r="W151" s="310"/>
      <c r="X151" s="310"/>
      <c r="Y151" s="310"/>
      <c r="Z151" s="310"/>
      <c r="AA151" s="310"/>
      <c r="AB151" s="310"/>
      <c r="AC151" s="310"/>
      <c r="AD151" s="310"/>
      <c r="AE151" s="310"/>
      <c r="AF151" s="310"/>
      <c r="AG151" s="310"/>
      <c r="AH151" s="310"/>
      <c r="AI151" s="310"/>
      <c r="AJ151" s="310"/>
      <c r="AK151" s="310"/>
      <c r="AL151" s="310"/>
      <c r="AM151" s="310"/>
      <c r="BF151" s="317"/>
      <c r="BG151" s="317"/>
      <c r="BH151" s="317"/>
      <c r="BI151" s="317"/>
      <c r="BJ151" s="317"/>
      <c r="BK151" s="317"/>
      <c r="BL151" s="317"/>
    </row>
    <row r="152" spans="1:65" s="311" customFormat="1" ht="17.25" customHeight="1">
      <c r="A152" s="312"/>
      <c r="B152" s="545"/>
      <c r="C152" s="313"/>
      <c r="D152" s="314"/>
      <c r="E152" s="316"/>
      <c r="F152" s="316"/>
      <c r="G152" s="316"/>
      <c r="H152" s="316"/>
      <c r="I152" s="316"/>
      <c r="J152" s="316"/>
      <c r="K152" s="316"/>
      <c r="L152" s="316"/>
      <c r="M152" s="315"/>
      <c r="N152" s="315"/>
      <c r="O152" s="315"/>
      <c r="P152" s="315"/>
      <c r="Q152" s="315"/>
      <c r="R152" s="315"/>
      <c r="S152" s="315"/>
      <c r="T152" s="310"/>
      <c r="U152" s="310"/>
      <c r="V152" s="310"/>
      <c r="W152" s="310"/>
      <c r="X152" s="310"/>
      <c r="Y152" s="310"/>
      <c r="Z152" s="310"/>
      <c r="AA152" s="310"/>
      <c r="AB152" s="310"/>
      <c r="AC152" s="310"/>
      <c r="AD152" s="310"/>
      <c r="AE152" s="310"/>
      <c r="AF152" s="310"/>
      <c r="AG152" s="310"/>
      <c r="AH152" s="310"/>
      <c r="AI152" s="310"/>
      <c r="AJ152" s="310"/>
      <c r="AK152" s="310"/>
      <c r="AL152" s="310"/>
      <c r="AM152" s="310"/>
      <c r="BF152" s="317"/>
      <c r="BG152" s="317"/>
      <c r="BH152" s="317"/>
      <c r="BI152" s="317"/>
      <c r="BJ152" s="317"/>
      <c r="BK152" s="317"/>
      <c r="BL152" s="317"/>
    </row>
    <row r="153" spans="1:65" s="311" customFormat="1" ht="17.25" customHeight="1">
      <c r="A153" s="312"/>
      <c r="B153" s="545"/>
      <c r="C153" s="313"/>
      <c r="D153" s="314"/>
      <c r="E153" s="316"/>
      <c r="F153" s="316"/>
      <c r="G153" s="316"/>
      <c r="H153" s="316"/>
      <c r="I153" s="316"/>
      <c r="J153" s="316"/>
      <c r="K153" s="316"/>
      <c r="L153" s="316"/>
      <c r="M153" s="315"/>
      <c r="N153" s="315"/>
      <c r="O153" s="315"/>
      <c r="P153" s="315"/>
      <c r="Q153" s="315"/>
      <c r="R153" s="315"/>
      <c r="S153" s="315"/>
      <c r="T153" s="310"/>
      <c r="U153" s="310"/>
      <c r="V153" s="310"/>
      <c r="W153" s="310"/>
      <c r="X153" s="310"/>
      <c r="Y153" s="310"/>
      <c r="Z153" s="310"/>
      <c r="AA153" s="310"/>
      <c r="AB153" s="310"/>
      <c r="AC153" s="310"/>
      <c r="AD153" s="310"/>
      <c r="AE153" s="310"/>
      <c r="AF153" s="310"/>
      <c r="AG153" s="310"/>
      <c r="AH153" s="310"/>
      <c r="AI153" s="310"/>
      <c r="AJ153" s="310"/>
      <c r="AK153" s="310"/>
      <c r="AL153" s="310"/>
      <c r="AM153" s="310"/>
      <c r="BF153" s="317"/>
      <c r="BG153" s="317"/>
      <c r="BH153" s="317"/>
      <c r="BI153" s="317"/>
      <c r="BJ153" s="317"/>
      <c r="BK153" s="317"/>
      <c r="BL153" s="317"/>
    </row>
    <row r="154" spans="1:65" s="311" customFormat="1" ht="17.25" customHeight="1">
      <c r="A154" s="312"/>
      <c r="B154" s="545"/>
      <c r="C154" s="313"/>
      <c r="D154" s="314"/>
      <c r="E154" s="316"/>
      <c r="F154" s="316"/>
      <c r="G154" s="316"/>
      <c r="H154" s="316"/>
      <c r="I154" s="316"/>
      <c r="J154" s="316"/>
      <c r="K154" s="316"/>
      <c r="L154" s="316"/>
      <c r="M154" s="315"/>
      <c r="N154" s="315"/>
      <c r="O154" s="315"/>
      <c r="P154" s="315"/>
      <c r="Q154" s="315"/>
      <c r="R154" s="315"/>
      <c r="S154" s="315"/>
      <c r="T154" s="310"/>
      <c r="U154" s="310"/>
      <c r="V154" s="310"/>
      <c r="W154" s="310"/>
      <c r="X154" s="310"/>
      <c r="Y154" s="310"/>
      <c r="Z154" s="310"/>
      <c r="AA154" s="310"/>
      <c r="AB154" s="310"/>
      <c r="AC154" s="310"/>
      <c r="AD154" s="310"/>
      <c r="AE154" s="310"/>
      <c r="AF154" s="310"/>
      <c r="AG154" s="310"/>
      <c r="AH154" s="310"/>
      <c r="AI154" s="310"/>
      <c r="AJ154" s="310"/>
      <c r="AK154" s="310"/>
      <c r="AL154" s="310"/>
      <c r="AM154" s="310"/>
      <c r="BF154" s="317"/>
      <c r="BG154" s="317"/>
      <c r="BH154" s="317"/>
      <c r="BI154" s="317"/>
      <c r="BJ154" s="317"/>
      <c r="BK154" s="317"/>
      <c r="BL154" s="317"/>
    </row>
    <row r="155" spans="1:65" s="311" customFormat="1" ht="17.25" customHeight="1">
      <c r="A155" s="312"/>
      <c r="B155" s="545"/>
      <c r="C155" s="313"/>
      <c r="D155" s="314"/>
      <c r="E155" s="316"/>
      <c r="F155" s="316"/>
      <c r="G155" s="316"/>
      <c r="H155" s="316"/>
      <c r="I155" s="316"/>
      <c r="J155" s="316"/>
      <c r="K155" s="316"/>
      <c r="L155" s="316"/>
      <c r="M155" s="315"/>
      <c r="N155" s="315"/>
      <c r="O155" s="315"/>
      <c r="P155" s="315"/>
      <c r="Q155" s="315"/>
      <c r="R155" s="315"/>
      <c r="S155" s="315"/>
      <c r="T155" s="310"/>
      <c r="U155" s="310"/>
      <c r="V155" s="310"/>
      <c r="W155" s="310"/>
      <c r="X155" s="310"/>
      <c r="Y155" s="310"/>
      <c r="Z155" s="310"/>
      <c r="AA155" s="310"/>
      <c r="AB155" s="310"/>
      <c r="AC155" s="310"/>
      <c r="AD155" s="310"/>
      <c r="AE155" s="310"/>
      <c r="AF155" s="310"/>
      <c r="AG155" s="310"/>
      <c r="AH155" s="310"/>
      <c r="AI155" s="310"/>
      <c r="AJ155" s="310"/>
      <c r="AK155" s="310"/>
      <c r="AL155" s="310"/>
      <c r="AM155" s="310"/>
      <c r="BF155" s="317"/>
      <c r="BG155" s="317"/>
      <c r="BH155" s="317"/>
      <c r="BI155" s="317"/>
      <c r="BJ155" s="317"/>
      <c r="BK155" s="317"/>
      <c r="BL155" s="317"/>
    </row>
    <row r="156" spans="1:65" s="311" customFormat="1" ht="17.25" customHeight="1">
      <c r="A156" s="312"/>
      <c r="B156" s="545"/>
      <c r="C156" s="313"/>
      <c r="D156" s="314"/>
      <c r="E156" s="316"/>
      <c r="F156" s="316"/>
      <c r="G156" s="316"/>
      <c r="H156" s="316"/>
      <c r="I156" s="316"/>
      <c r="J156" s="316"/>
      <c r="K156" s="316"/>
      <c r="L156" s="316"/>
      <c r="M156" s="315"/>
      <c r="N156" s="315"/>
      <c r="O156" s="315"/>
      <c r="P156" s="315"/>
      <c r="Q156" s="315"/>
      <c r="R156" s="315"/>
      <c r="S156" s="315"/>
      <c r="T156" s="310"/>
      <c r="U156" s="310"/>
      <c r="V156" s="310"/>
      <c r="W156" s="310"/>
      <c r="X156" s="310"/>
      <c r="Y156" s="310"/>
      <c r="Z156" s="310"/>
      <c r="AA156" s="310"/>
      <c r="AB156" s="310"/>
      <c r="AC156" s="310"/>
      <c r="AD156" s="310"/>
      <c r="AE156" s="310"/>
      <c r="AF156" s="310"/>
      <c r="AG156" s="310"/>
      <c r="AH156" s="310"/>
      <c r="AI156" s="310"/>
      <c r="AJ156" s="310"/>
      <c r="AK156" s="310"/>
      <c r="AL156" s="310"/>
      <c r="AM156" s="310"/>
      <c r="BF156" s="317"/>
      <c r="BG156" s="317"/>
      <c r="BH156" s="317"/>
      <c r="BI156" s="317"/>
      <c r="BJ156" s="317"/>
      <c r="BK156" s="317"/>
      <c r="BL156" s="317"/>
    </row>
    <row r="157" spans="1:65" s="311" customFormat="1" ht="17.25" customHeight="1">
      <c r="A157" s="312"/>
      <c r="B157" s="545"/>
      <c r="C157" s="313"/>
      <c r="D157" s="314"/>
      <c r="E157" s="316"/>
      <c r="F157" s="316"/>
      <c r="G157" s="316"/>
      <c r="H157" s="316"/>
      <c r="I157" s="316"/>
      <c r="J157" s="316"/>
      <c r="K157" s="316"/>
      <c r="L157" s="316"/>
      <c r="M157" s="315"/>
      <c r="N157" s="315"/>
      <c r="O157" s="315"/>
      <c r="P157" s="315"/>
      <c r="Q157" s="315"/>
      <c r="R157" s="315"/>
      <c r="S157" s="315"/>
      <c r="T157" s="310"/>
      <c r="U157" s="310"/>
      <c r="V157" s="310"/>
      <c r="W157" s="310"/>
      <c r="X157" s="310"/>
      <c r="Y157" s="310"/>
      <c r="Z157" s="310"/>
      <c r="AA157" s="310"/>
      <c r="AB157" s="310"/>
      <c r="AC157" s="310"/>
      <c r="AD157" s="310"/>
      <c r="AE157" s="310"/>
      <c r="AF157" s="310"/>
      <c r="AG157" s="310"/>
      <c r="AH157" s="310"/>
      <c r="AI157" s="310"/>
      <c r="AJ157" s="310"/>
      <c r="AK157" s="310"/>
      <c r="AL157" s="310"/>
      <c r="AM157" s="310"/>
      <c r="BF157" s="317"/>
      <c r="BG157" s="317"/>
      <c r="BH157" s="317"/>
      <c r="BI157" s="317"/>
      <c r="BJ157" s="317"/>
      <c r="BK157" s="317"/>
      <c r="BL157" s="317"/>
    </row>
    <row r="158" spans="1:65" s="311" customFormat="1" ht="17.25" customHeight="1">
      <c r="A158" s="312"/>
      <c r="B158" s="545"/>
      <c r="C158" s="313"/>
      <c r="D158" s="314"/>
      <c r="E158" s="316"/>
      <c r="F158" s="316"/>
      <c r="G158" s="316"/>
      <c r="H158" s="316"/>
      <c r="I158" s="316"/>
      <c r="J158" s="316"/>
      <c r="K158" s="316"/>
      <c r="L158" s="316"/>
      <c r="M158" s="315"/>
      <c r="N158" s="315"/>
      <c r="O158" s="315"/>
      <c r="P158" s="315"/>
      <c r="Q158" s="315"/>
      <c r="R158" s="315"/>
      <c r="S158" s="315"/>
      <c r="T158" s="310"/>
      <c r="U158" s="310"/>
      <c r="V158" s="310"/>
      <c r="W158" s="310"/>
      <c r="X158" s="310"/>
      <c r="Y158" s="310"/>
      <c r="Z158" s="310"/>
      <c r="AA158" s="310"/>
      <c r="AB158" s="310"/>
      <c r="AC158" s="310"/>
      <c r="AD158" s="310"/>
      <c r="AE158" s="310"/>
      <c r="AF158" s="310"/>
      <c r="AG158" s="310"/>
      <c r="AH158" s="310"/>
      <c r="AI158" s="310"/>
      <c r="AJ158" s="310"/>
      <c r="AK158" s="310"/>
      <c r="AL158" s="310"/>
      <c r="AM158" s="310"/>
      <c r="BF158" s="317"/>
      <c r="BG158" s="317"/>
      <c r="BH158" s="317"/>
      <c r="BI158" s="317"/>
      <c r="BJ158" s="317"/>
      <c r="BK158" s="317"/>
      <c r="BL158" s="317"/>
    </row>
    <row r="159" spans="1:65" s="311" customFormat="1" ht="17.25" customHeight="1">
      <c r="A159" s="312"/>
      <c r="B159" s="545"/>
      <c r="C159" s="313"/>
      <c r="D159" s="314"/>
      <c r="E159" s="316"/>
      <c r="F159" s="316"/>
      <c r="G159" s="316"/>
      <c r="H159" s="316"/>
      <c r="I159" s="316"/>
      <c r="J159" s="316"/>
      <c r="K159" s="316"/>
      <c r="L159" s="316"/>
      <c r="M159" s="315"/>
      <c r="N159" s="315"/>
      <c r="O159" s="315"/>
      <c r="P159" s="315"/>
      <c r="Q159" s="315"/>
      <c r="R159" s="315"/>
      <c r="S159" s="315"/>
      <c r="T159" s="310"/>
      <c r="U159" s="310"/>
      <c r="V159" s="310"/>
      <c r="W159" s="310"/>
      <c r="X159" s="310"/>
      <c r="Y159" s="310"/>
      <c r="Z159" s="310"/>
      <c r="AA159" s="310"/>
      <c r="AB159" s="310"/>
      <c r="AC159" s="310"/>
      <c r="AD159" s="310"/>
      <c r="AE159" s="310"/>
      <c r="AF159" s="310"/>
      <c r="AG159" s="310"/>
      <c r="AH159" s="310"/>
      <c r="AI159" s="310"/>
      <c r="AJ159" s="310"/>
      <c r="AK159" s="310"/>
      <c r="AL159" s="310"/>
      <c r="AM159" s="310"/>
      <c r="BF159" s="317"/>
      <c r="BG159" s="317"/>
      <c r="BH159" s="317"/>
      <c r="BI159" s="317"/>
      <c r="BJ159" s="317"/>
      <c r="BK159" s="317"/>
      <c r="BL159" s="317"/>
    </row>
    <row r="160" spans="1:65" s="311" customFormat="1" ht="17.25" customHeight="1">
      <c r="A160" s="312"/>
      <c r="B160" s="545"/>
      <c r="C160" s="313"/>
      <c r="D160" s="314"/>
      <c r="E160" s="316"/>
      <c r="F160" s="316"/>
      <c r="G160" s="316"/>
      <c r="H160" s="316"/>
      <c r="I160" s="316"/>
      <c r="J160" s="316"/>
      <c r="K160" s="316"/>
      <c r="L160" s="316"/>
      <c r="M160" s="315"/>
      <c r="N160" s="315"/>
      <c r="O160" s="315"/>
      <c r="P160" s="315"/>
      <c r="Q160" s="315"/>
      <c r="R160" s="315"/>
      <c r="S160" s="315"/>
      <c r="T160" s="310"/>
      <c r="U160" s="310"/>
      <c r="V160" s="310"/>
      <c r="W160" s="310"/>
      <c r="X160" s="310"/>
      <c r="Y160" s="310"/>
      <c r="Z160" s="310"/>
      <c r="AA160" s="310"/>
      <c r="AB160" s="310"/>
      <c r="AC160" s="310"/>
      <c r="AD160" s="310"/>
      <c r="AE160" s="310"/>
      <c r="AF160" s="310"/>
      <c r="AG160" s="310"/>
      <c r="AH160" s="310"/>
      <c r="AI160" s="310"/>
      <c r="AJ160" s="310"/>
      <c r="AK160" s="310"/>
      <c r="AL160" s="310"/>
      <c r="AM160" s="310"/>
      <c r="BF160" s="317"/>
      <c r="BG160" s="317"/>
      <c r="BH160" s="317"/>
      <c r="BI160" s="317"/>
      <c r="BJ160" s="317"/>
      <c r="BK160" s="317"/>
      <c r="BL160" s="317"/>
    </row>
    <row r="161" spans="1:64" s="311" customFormat="1" ht="17.25" customHeight="1">
      <c r="A161" s="312"/>
      <c r="B161" s="545"/>
      <c r="C161" s="313"/>
      <c r="D161" s="314"/>
      <c r="E161" s="316"/>
      <c r="F161" s="316"/>
      <c r="G161" s="316"/>
      <c r="H161" s="316"/>
      <c r="I161" s="316"/>
      <c r="J161" s="316"/>
      <c r="K161" s="316"/>
      <c r="L161" s="316"/>
      <c r="M161" s="315"/>
      <c r="N161" s="315"/>
      <c r="O161" s="315"/>
      <c r="P161" s="315"/>
      <c r="Q161" s="315"/>
      <c r="R161" s="315"/>
      <c r="S161" s="315"/>
      <c r="T161" s="310"/>
      <c r="U161" s="310"/>
      <c r="V161" s="310"/>
      <c r="W161" s="310"/>
      <c r="X161" s="310"/>
      <c r="Y161" s="310"/>
      <c r="Z161" s="310"/>
      <c r="AA161" s="310"/>
      <c r="AB161" s="310"/>
      <c r="AC161" s="310"/>
      <c r="AD161" s="310"/>
      <c r="AE161" s="310"/>
      <c r="AF161" s="310"/>
      <c r="AG161" s="310"/>
      <c r="AH161" s="310"/>
      <c r="AI161" s="310"/>
      <c r="AJ161" s="310"/>
      <c r="AK161" s="310"/>
      <c r="AL161" s="310"/>
      <c r="AM161" s="310"/>
      <c r="BF161" s="317"/>
      <c r="BG161" s="317"/>
      <c r="BH161" s="317"/>
      <c r="BI161" s="317"/>
      <c r="BJ161" s="317"/>
      <c r="BK161" s="317"/>
      <c r="BL161" s="317"/>
    </row>
    <row r="162" spans="1:64" s="311" customFormat="1" ht="17.25" customHeight="1">
      <c r="A162" s="312"/>
      <c r="B162" s="545"/>
      <c r="C162" s="313"/>
      <c r="D162" s="314"/>
      <c r="E162" s="316"/>
      <c r="F162" s="316"/>
      <c r="G162" s="316"/>
      <c r="H162" s="316"/>
      <c r="I162" s="316"/>
      <c r="J162" s="316"/>
      <c r="K162" s="316"/>
      <c r="L162" s="316"/>
      <c r="M162" s="315"/>
      <c r="N162" s="315"/>
      <c r="O162" s="315"/>
      <c r="P162" s="315"/>
      <c r="Q162" s="315"/>
      <c r="R162" s="315"/>
      <c r="S162" s="315"/>
      <c r="T162" s="310"/>
      <c r="U162" s="310"/>
      <c r="V162" s="310"/>
      <c r="W162" s="310"/>
      <c r="X162" s="310"/>
      <c r="Y162" s="310"/>
      <c r="Z162" s="310"/>
      <c r="AA162" s="310"/>
      <c r="AB162" s="310"/>
      <c r="AC162" s="310"/>
      <c r="AD162" s="310"/>
      <c r="AE162" s="310"/>
      <c r="AF162" s="310"/>
      <c r="AG162" s="310"/>
      <c r="AH162" s="310"/>
      <c r="AI162" s="310"/>
      <c r="AJ162" s="310"/>
      <c r="AK162" s="310"/>
      <c r="AL162" s="310"/>
      <c r="AM162" s="310"/>
      <c r="BF162" s="317"/>
      <c r="BG162" s="317"/>
      <c r="BH162" s="317"/>
      <c r="BI162" s="317"/>
      <c r="BJ162" s="317"/>
      <c r="BK162" s="317"/>
      <c r="BL162" s="317"/>
    </row>
    <row r="163" spans="1:64" s="311" customFormat="1" ht="17.25" customHeight="1">
      <c r="A163" s="312"/>
      <c r="B163" s="545"/>
      <c r="C163" s="313"/>
      <c r="D163" s="314"/>
      <c r="E163" s="316"/>
      <c r="F163" s="316"/>
      <c r="G163" s="316"/>
      <c r="H163" s="316"/>
      <c r="I163" s="316"/>
      <c r="J163" s="316"/>
      <c r="K163" s="316"/>
      <c r="L163" s="316"/>
      <c r="M163" s="315"/>
      <c r="N163" s="315"/>
      <c r="O163" s="315"/>
      <c r="P163" s="315"/>
      <c r="Q163" s="315"/>
      <c r="R163" s="315"/>
      <c r="S163" s="315"/>
      <c r="T163" s="310"/>
      <c r="U163" s="310"/>
      <c r="V163" s="310"/>
      <c r="W163" s="310"/>
      <c r="X163" s="310"/>
      <c r="Y163" s="310"/>
      <c r="Z163" s="310"/>
      <c r="AA163" s="310"/>
      <c r="AB163" s="310"/>
      <c r="AC163" s="310"/>
      <c r="AD163" s="310"/>
      <c r="AE163" s="310"/>
      <c r="AF163" s="310"/>
      <c r="AG163" s="310"/>
      <c r="AH163" s="310"/>
      <c r="AI163" s="310"/>
      <c r="AJ163" s="310"/>
      <c r="AK163" s="310"/>
      <c r="AL163" s="310"/>
      <c r="AM163" s="310"/>
      <c r="BF163" s="317"/>
      <c r="BG163" s="317"/>
      <c r="BH163" s="317"/>
      <c r="BI163" s="317"/>
      <c r="BJ163" s="317"/>
      <c r="BK163" s="317"/>
      <c r="BL163" s="317"/>
    </row>
    <row r="164" spans="1:64" s="311" customFormat="1" ht="17.25" customHeight="1">
      <c r="A164" s="312"/>
      <c r="B164" s="545"/>
      <c r="C164" s="313"/>
      <c r="D164" s="314"/>
      <c r="E164" s="316"/>
      <c r="F164" s="316"/>
      <c r="G164" s="316"/>
      <c r="H164" s="316"/>
      <c r="I164" s="316"/>
      <c r="J164" s="316"/>
      <c r="K164" s="316"/>
      <c r="L164" s="316"/>
      <c r="M164" s="315"/>
      <c r="N164" s="315"/>
      <c r="O164" s="315"/>
      <c r="P164" s="315"/>
      <c r="Q164" s="315"/>
      <c r="R164" s="315"/>
      <c r="S164" s="315"/>
      <c r="T164" s="310"/>
      <c r="U164" s="310"/>
      <c r="V164" s="310"/>
      <c r="W164" s="310"/>
      <c r="X164" s="310"/>
      <c r="Y164" s="310"/>
      <c r="Z164" s="310"/>
      <c r="AA164" s="310"/>
      <c r="AB164" s="310"/>
      <c r="AC164" s="310"/>
      <c r="AD164" s="310"/>
      <c r="AE164" s="310"/>
      <c r="AF164" s="310"/>
      <c r="AG164" s="310"/>
      <c r="AH164" s="310"/>
      <c r="AI164" s="310"/>
      <c r="AJ164" s="310"/>
      <c r="AK164" s="310"/>
      <c r="AL164" s="310"/>
      <c r="AM164" s="310"/>
      <c r="BF164" s="317"/>
      <c r="BG164" s="317"/>
      <c r="BH164" s="317"/>
      <c r="BI164" s="317"/>
      <c r="BJ164" s="317"/>
      <c r="BK164" s="317"/>
      <c r="BL164" s="317"/>
    </row>
    <row r="165" spans="1:64" s="311" customFormat="1" ht="17.25" customHeight="1">
      <c r="A165" s="312"/>
      <c r="B165" s="545"/>
      <c r="C165" s="313"/>
      <c r="D165" s="314"/>
      <c r="E165" s="316"/>
      <c r="F165" s="316"/>
      <c r="G165" s="316"/>
      <c r="H165" s="316"/>
      <c r="I165" s="316"/>
      <c r="J165" s="316"/>
      <c r="K165" s="316"/>
      <c r="L165" s="316"/>
      <c r="M165" s="315"/>
      <c r="N165" s="315"/>
      <c r="O165" s="315"/>
      <c r="P165" s="315"/>
      <c r="Q165" s="315"/>
      <c r="R165" s="315"/>
      <c r="S165" s="315"/>
      <c r="T165" s="310"/>
      <c r="U165" s="310"/>
      <c r="V165" s="310"/>
      <c r="W165" s="310"/>
      <c r="X165" s="310"/>
      <c r="Y165" s="310"/>
      <c r="Z165" s="310"/>
      <c r="AA165" s="310"/>
      <c r="AB165" s="310"/>
      <c r="AC165" s="310"/>
      <c r="AD165" s="310"/>
      <c r="AE165" s="310"/>
      <c r="AF165" s="310"/>
      <c r="AG165" s="310"/>
      <c r="AH165" s="310"/>
      <c r="AI165" s="310"/>
      <c r="AJ165" s="310"/>
      <c r="AK165" s="310"/>
      <c r="AL165" s="310"/>
      <c r="AM165" s="310"/>
      <c r="BF165" s="317"/>
      <c r="BG165" s="317"/>
      <c r="BH165" s="317"/>
      <c r="BI165" s="317"/>
      <c r="BJ165" s="317"/>
      <c r="BK165" s="317"/>
      <c r="BL165" s="317"/>
    </row>
    <row r="166" spans="1:64" s="311" customFormat="1" ht="17.25" customHeight="1">
      <c r="A166" s="312"/>
      <c r="B166" s="545"/>
      <c r="C166" s="313"/>
      <c r="D166" s="314"/>
      <c r="E166" s="316"/>
      <c r="F166" s="316"/>
      <c r="G166" s="316"/>
      <c r="H166" s="316"/>
      <c r="I166" s="316"/>
      <c r="J166" s="316"/>
      <c r="K166" s="316"/>
      <c r="L166" s="316"/>
      <c r="M166" s="315"/>
      <c r="N166" s="315"/>
      <c r="O166" s="315"/>
      <c r="P166" s="315"/>
      <c r="Q166" s="315"/>
      <c r="R166" s="315"/>
      <c r="S166" s="315"/>
      <c r="T166" s="310"/>
      <c r="U166" s="310"/>
      <c r="V166" s="310"/>
      <c r="W166" s="310"/>
      <c r="X166" s="310"/>
      <c r="Y166" s="310"/>
      <c r="Z166" s="310"/>
      <c r="AA166" s="310"/>
      <c r="AB166" s="310"/>
      <c r="AC166" s="310"/>
      <c r="AD166" s="310"/>
      <c r="AE166" s="310"/>
      <c r="AF166" s="310"/>
      <c r="AG166" s="310"/>
      <c r="AH166" s="310"/>
      <c r="AI166" s="310"/>
      <c r="AJ166" s="310"/>
      <c r="AK166" s="310"/>
      <c r="AL166" s="310"/>
      <c r="AM166" s="310"/>
      <c r="BF166" s="317"/>
      <c r="BG166" s="317"/>
      <c r="BH166" s="317"/>
      <c r="BI166" s="317"/>
      <c r="BJ166" s="317"/>
      <c r="BK166" s="317"/>
      <c r="BL166" s="317"/>
    </row>
    <row r="167" spans="1:64" s="311" customFormat="1" ht="17.25" customHeight="1">
      <c r="A167" s="312"/>
      <c r="B167" s="545"/>
      <c r="C167" s="313"/>
      <c r="D167" s="314"/>
      <c r="E167" s="316"/>
      <c r="F167" s="316"/>
      <c r="G167" s="316"/>
      <c r="H167" s="316"/>
      <c r="I167" s="316"/>
      <c r="J167" s="316"/>
      <c r="K167" s="316"/>
      <c r="L167" s="316"/>
      <c r="M167" s="315"/>
      <c r="N167" s="315"/>
      <c r="O167" s="315"/>
      <c r="P167" s="315"/>
      <c r="Q167" s="315"/>
      <c r="R167" s="315"/>
      <c r="S167" s="315"/>
      <c r="T167" s="310"/>
      <c r="U167" s="310"/>
      <c r="V167" s="310"/>
      <c r="W167" s="310"/>
      <c r="X167" s="310"/>
      <c r="Y167" s="310"/>
      <c r="Z167" s="310"/>
      <c r="AA167" s="310"/>
      <c r="AB167" s="310"/>
      <c r="AC167" s="310"/>
      <c r="AD167" s="310"/>
      <c r="AE167" s="310"/>
      <c r="AF167" s="310"/>
      <c r="AG167" s="310"/>
      <c r="AH167" s="310"/>
      <c r="AI167" s="310"/>
      <c r="AJ167" s="310"/>
      <c r="AK167" s="310"/>
      <c r="AL167" s="310"/>
      <c r="AM167" s="310"/>
      <c r="BF167" s="317"/>
      <c r="BG167" s="317"/>
      <c r="BH167" s="317"/>
      <c r="BI167" s="317"/>
      <c r="BJ167" s="317"/>
      <c r="BK167" s="317"/>
      <c r="BL167" s="317"/>
    </row>
    <row r="168" spans="1:64" s="311" customFormat="1" ht="17.25" customHeight="1">
      <c r="A168" s="312"/>
      <c r="B168" s="545"/>
      <c r="C168" s="313"/>
      <c r="D168" s="314"/>
      <c r="E168" s="316"/>
      <c r="F168" s="316"/>
      <c r="G168" s="316"/>
      <c r="H168" s="316"/>
      <c r="I168" s="316"/>
      <c r="J168" s="316"/>
      <c r="K168" s="316"/>
      <c r="L168" s="316"/>
      <c r="M168" s="315"/>
      <c r="N168" s="315"/>
      <c r="O168" s="315"/>
      <c r="P168" s="315"/>
      <c r="Q168" s="315"/>
      <c r="R168" s="315"/>
      <c r="S168" s="315"/>
      <c r="T168" s="310"/>
      <c r="U168" s="310"/>
      <c r="V168" s="310"/>
      <c r="W168" s="310"/>
      <c r="X168" s="310"/>
      <c r="Y168" s="310"/>
      <c r="Z168" s="310"/>
      <c r="AA168" s="310"/>
      <c r="AB168" s="310"/>
      <c r="AC168" s="310"/>
      <c r="AD168" s="310"/>
      <c r="AE168" s="310"/>
      <c r="AF168" s="310"/>
      <c r="AG168" s="310"/>
      <c r="AH168" s="310"/>
      <c r="AI168" s="310"/>
      <c r="AJ168" s="310"/>
      <c r="AK168" s="310"/>
      <c r="AL168" s="310"/>
      <c r="AM168" s="310"/>
      <c r="BF168" s="317"/>
      <c r="BG168" s="317"/>
      <c r="BH168" s="317"/>
      <c r="BI168" s="317"/>
      <c r="BJ168" s="317"/>
      <c r="BK168" s="317"/>
      <c r="BL168" s="317"/>
    </row>
    <row r="169" spans="1:64" s="311" customFormat="1" ht="17.25" customHeight="1">
      <c r="A169" s="312"/>
      <c r="B169" s="545"/>
      <c r="C169" s="313"/>
      <c r="D169" s="314"/>
      <c r="E169" s="316"/>
      <c r="F169" s="316"/>
      <c r="G169" s="316"/>
      <c r="H169" s="316"/>
      <c r="I169" s="316"/>
      <c r="J169" s="316"/>
      <c r="K169" s="316"/>
      <c r="L169" s="316"/>
      <c r="M169" s="315"/>
      <c r="N169" s="315"/>
      <c r="O169" s="315"/>
      <c r="P169" s="315"/>
      <c r="Q169" s="315"/>
      <c r="R169" s="315"/>
      <c r="S169" s="315"/>
      <c r="T169" s="310"/>
      <c r="U169" s="310"/>
      <c r="V169" s="310"/>
      <c r="W169" s="310"/>
      <c r="X169" s="310"/>
      <c r="Y169" s="310"/>
      <c r="Z169" s="310"/>
      <c r="AA169" s="310"/>
      <c r="AB169" s="310"/>
      <c r="AC169" s="310"/>
      <c r="AD169" s="310"/>
      <c r="AE169" s="310"/>
      <c r="AF169" s="310"/>
      <c r="AG169" s="310"/>
      <c r="AH169" s="310"/>
      <c r="AI169" s="310"/>
      <c r="AJ169" s="310"/>
      <c r="AK169" s="310"/>
      <c r="AL169" s="310"/>
      <c r="AM169" s="310"/>
      <c r="BF169" s="317"/>
      <c r="BG169" s="317"/>
      <c r="BH169" s="317"/>
      <c r="BI169" s="317"/>
      <c r="BJ169" s="317"/>
      <c r="BK169" s="317"/>
      <c r="BL169" s="317"/>
    </row>
    <row r="170" spans="1:64" s="311" customFormat="1" ht="17.25" customHeight="1">
      <c r="A170" s="312"/>
      <c r="B170" s="545"/>
      <c r="C170" s="313"/>
      <c r="D170" s="314"/>
      <c r="E170" s="316"/>
      <c r="F170" s="316"/>
      <c r="G170" s="316"/>
      <c r="H170" s="316"/>
      <c r="I170" s="316"/>
      <c r="J170" s="316"/>
      <c r="K170" s="316"/>
      <c r="L170" s="316"/>
      <c r="M170" s="315"/>
      <c r="N170" s="315"/>
      <c r="O170" s="315"/>
      <c r="P170" s="315"/>
      <c r="Q170" s="315"/>
      <c r="R170" s="315"/>
      <c r="S170" s="315"/>
      <c r="T170" s="310"/>
      <c r="U170" s="310"/>
      <c r="V170" s="310"/>
      <c r="W170" s="310"/>
      <c r="X170" s="310"/>
      <c r="Y170" s="310"/>
      <c r="Z170" s="310"/>
      <c r="AA170" s="310"/>
      <c r="AB170" s="310"/>
      <c r="AC170" s="310"/>
      <c r="AD170" s="310"/>
      <c r="AE170" s="310"/>
      <c r="AF170" s="310"/>
      <c r="AG170" s="310"/>
      <c r="AH170" s="310"/>
      <c r="AI170" s="310"/>
      <c r="AJ170" s="310"/>
      <c r="AK170" s="310"/>
      <c r="AL170" s="310"/>
      <c r="AM170" s="310"/>
      <c r="BF170" s="317"/>
      <c r="BG170" s="317"/>
      <c r="BH170" s="317"/>
      <c r="BI170" s="317"/>
      <c r="BJ170" s="317"/>
      <c r="BK170" s="317"/>
      <c r="BL170" s="317"/>
    </row>
    <row r="171" spans="1:64" s="311" customFormat="1" ht="17.25" customHeight="1">
      <c r="A171" s="312"/>
      <c r="B171" s="545"/>
      <c r="C171" s="313"/>
      <c r="D171" s="314"/>
      <c r="E171" s="316"/>
      <c r="F171" s="316"/>
      <c r="G171" s="316"/>
      <c r="H171" s="316"/>
      <c r="I171" s="316"/>
      <c r="J171" s="316"/>
      <c r="K171" s="316"/>
      <c r="L171" s="316"/>
      <c r="M171" s="315"/>
      <c r="N171" s="315"/>
      <c r="O171" s="315"/>
      <c r="P171" s="315"/>
      <c r="Q171" s="315"/>
      <c r="R171" s="315"/>
      <c r="S171" s="315"/>
      <c r="T171" s="310"/>
      <c r="U171" s="310"/>
      <c r="V171" s="310"/>
      <c r="W171" s="310"/>
      <c r="X171" s="310"/>
      <c r="Y171" s="310"/>
      <c r="Z171" s="310"/>
      <c r="AA171" s="310"/>
      <c r="AB171" s="310"/>
      <c r="AC171" s="310"/>
      <c r="AD171" s="310"/>
      <c r="AE171" s="310"/>
      <c r="AF171" s="310"/>
      <c r="AG171" s="310"/>
      <c r="AH171" s="310"/>
      <c r="AI171" s="310"/>
      <c r="AJ171" s="310"/>
      <c r="AK171" s="310"/>
      <c r="AL171" s="310"/>
      <c r="AM171" s="310"/>
      <c r="BF171" s="317"/>
      <c r="BG171" s="317"/>
      <c r="BH171" s="317"/>
      <c r="BI171" s="317"/>
      <c r="BJ171" s="317"/>
      <c r="BK171" s="317"/>
      <c r="BL171" s="317"/>
    </row>
    <row r="172" spans="1:64" s="311" customFormat="1" ht="17.25" customHeight="1">
      <c r="A172" s="312"/>
      <c r="B172" s="545"/>
      <c r="C172" s="313"/>
      <c r="D172" s="314"/>
      <c r="E172" s="316"/>
      <c r="F172" s="316"/>
      <c r="G172" s="316"/>
      <c r="H172" s="316"/>
      <c r="I172" s="316"/>
      <c r="J172" s="316"/>
      <c r="K172" s="316"/>
      <c r="L172" s="316"/>
      <c r="M172" s="315"/>
      <c r="N172" s="315"/>
      <c r="O172" s="315"/>
      <c r="P172" s="315"/>
      <c r="Q172" s="315"/>
      <c r="R172" s="315"/>
      <c r="S172" s="315"/>
      <c r="T172" s="310"/>
      <c r="U172" s="310"/>
      <c r="V172" s="310"/>
      <c r="W172" s="310"/>
      <c r="X172" s="310"/>
      <c r="Y172" s="310"/>
      <c r="Z172" s="310"/>
      <c r="AA172" s="310"/>
      <c r="AB172" s="310"/>
      <c r="AC172" s="310"/>
      <c r="AD172" s="310"/>
      <c r="AE172" s="310"/>
      <c r="AF172" s="310"/>
      <c r="AG172" s="310"/>
      <c r="AH172" s="310"/>
      <c r="AI172" s="310"/>
      <c r="AJ172" s="310"/>
      <c r="AK172" s="310"/>
      <c r="AL172" s="310"/>
      <c r="AM172" s="310"/>
      <c r="BF172" s="317"/>
      <c r="BG172" s="317"/>
      <c r="BH172" s="317"/>
      <c r="BI172" s="317"/>
      <c r="BJ172" s="317"/>
      <c r="BK172" s="317"/>
      <c r="BL172" s="317"/>
    </row>
    <row r="173" spans="1:64" s="311" customFormat="1" ht="17.25" customHeight="1">
      <c r="A173" s="312"/>
      <c r="B173" s="545"/>
      <c r="C173" s="313"/>
      <c r="D173" s="314"/>
      <c r="E173" s="316"/>
      <c r="F173" s="316"/>
      <c r="G173" s="316"/>
      <c r="H173" s="316"/>
      <c r="I173" s="316"/>
      <c r="J173" s="316"/>
      <c r="K173" s="316"/>
      <c r="L173" s="316"/>
      <c r="M173" s="315"/>
      <c r="N173" s="315"/>
      <c r="O173" s="315"/>
      <c r="P173" s="315"/>
      <c r="Q173" s="315"/>
      <c r="R173" s="315"/>
      <c r="S173" s="315"/>
      <c r="T173" s="310"/>
      <c r="U173" s="310"/>
      <c r="V173" s="310"/>
      <c r="W173" s="310"/>
      <c r="X173" s="310"/>
      <c r="Y173" s="310"/>
      <c r="Z173" s="310"/>
      <c r="AA173" s="310"/>
      <c r="AB173" s="310"/>
      <c r="AC173" s="310"/>
      <c r="AD173" s="310"/>
      <c r="AE173" s="310"/>
      <c r="AF173" s="310"/>
      <c r="AG173" s="310"/>
      <c r="AH173" s="310"/>
      <c r="AI173" s="310"/>
      <c r="AJ173" s="310"/>
      <c r="AK173" s="310"/>
      <c r="AL173" s="310"/>
      <c r="AM173" s="310"/>
      <c r="BF173" s="317"/>
      <c r="BG173" s="317"/>
      <c r="BH173" s="317"/>
      <c r="BI173" s="317"/>
      <c r="BJ173" s="317"/>
      <c r="BK173" s="317"/>
      <c r="BL173" s="317"/>
    </row>
    <row r="174" spans="1:64" s="311" customFormat="1" ht="17.25" customHeight="1">
      <c r="A174" s="312"/>
      <c r="B174" s="545"/>
      <c r="C174" s="313"/>
      <c r="D174" s="314"/>
      <c r="E174" s="316"/>
      <c r="F174" s="316"/>
      <c r="G174" s="316"/>
      <c r="H174" s="316"/>
      <c r="I174" s="316"/>
      <c r="J174" s="316"/>
      <c r="K174" s="316"/>
      <c r="L174" s="316"/>
      <c r="M174" s="315"/>
      <c r="N174" s="315"/>
      <c r="O174" s="315"/>
      <c r="P174" s="315"/>
      <c r="Q174" s="315"/>
      <c r="R174" s="315"/>
      <c r="S174" s="315"/>
      <c r="T174" s="310"/>
      <c r="U174" s="310"/>
      <c r="V174" s="310"/>
      <c r="W174" s="310"/>
      <c r="X174" s="310"/>
      <c r="Y174" s="310"/>
      <c r="Z174" s="310"/>
      <c r="AA174" s="310"/>
      <c r="AB174" s="310"/>
      <c r="AC174" s="310"/>
      <c r="AD174" s="310"/>
      <c r="AE174" s="310"/>
      <c r="AF174" s="310"/>
      <c r="AG174" s="310"/>
      <c r="AH174" s="310"/>
      <c r="AI174" s="310"/>
      <c r="AJ174" s="310"/>
      <c r="AK174" s="310"/>
      <c r="AL174" s="310"/>
      <c r="AM174" s="310"/>
      <c r="BF174" s="317"/>
      <c r="BG174" s="317"/>
      <c r="BH174" s="317"/>
      <c r="BI174" s="317"/>
      <c r="BJ174" s="317"/>
      <c r="BK174" s="317"/>
      <c r="BL174" s="317"/>
    </row>
    <row r="175" spans="1:64" s="311" customFormat="1" ht="17.25" customHeight="1">
      <c r="A175" s="312"/>
      <c r="B175" s="545"/>
      <c r="C175" s="313"/>
      <c r="D175" s="314"/>
      <c r="E175" s="316"/>
      <c r="F175" s="316"/>
      <c r="G175" s="316"/>
      <c r="H175" s="316"/>
      <c r="I175" s="316"/>
      <c r="J175" s="316"/>
      <c r="K175" s="316"/>
      <c r="L175" s="316"/>
      <c r="M175" s="315"/>
      <c r="N175" s="315"/>
      <c r="O175" s="315"/>
      <c r="P175" s="315"/>
      <c r="Q175" s="315"/>
      <c r="R175" s="315"/>
      <c r="S175" s="315"/>
      <c r="T175" s="310"/>
      <c r="U175" s="310"/>
      <c r="V175" s="310"/>
      <c r="W175" s="310"/>
      <c r="X175" s="310"/>
      <c r="Y175" s="310"/>
      <c r="Z175" s="310"/>
      <c r="AA175" s="310"/>
      <c r="AB175" s="310"/>
      <c r="AC175" s="310"/>
      <c r="AD175" s="310"/>
      <c r="AE175" s="310"/>
      <c r="AF175" s="310"/>
      <c r="AG175" s="310"/>
      <c r="AH175" s="310"/>
      <c r="AI175" s="310"/>
      <c r="AJ175" s="310"/>
      <c r="AK175" s="310"/>
      <c r="AL175" s="310"/>
      <c r="AM175" s="310"/>
      <c r="BF175" s="317"/>
      <c r="BG175" s="317"/>
      <c r="BH175" s="317"/>
      <c r="BI175" s="317"/>
      <c r="BJ175" s="317"/>
      <c r="BK175" s="317"/>
      <c r="BL175" s="317"/>
    </row>
    <row r="176" spans="1:64" s="311" customFormat="1" ht="17.25" customHeight="1">
      <c r="A176" s="312"/>
      <c r="B176" s="545"/>
      <c r="C176" s="313"/>
      <c r="D176" s="314"/>
      <c r="E176" s="316"/>
      <c r="F176" s="316"/>
      <c r="G176" s="316"/>
      <c r="H176" s="316"/>
      <c r="I176" s="316"/>
      <c r="J176" s="316"/>
      <c r="K176" s="316"/>
      <c r="L176" s="316"/>
      <c r="M176" s="315"/>
      <c r="N176" s="315"/>
      <c r="O176" s="315"/>
      <c r="P176" s="315"/>
      <c r="Q176" s="315"/>
      <c r="R176" s="315"/>
      <c r="S176" s="315"/>
      <c r="T176" s="310"/>
      <c r="U176" s="310"/>
      <c r="V176" s="310"/>
      <c r="W176" s="310"/>
      <c r="X176" s="310"/>
      <c r="Y176" s="310"/>
      <c r="Z176" s="310"/>
      <c r="AA176" s="310"/>
      <c r="AB176" s="310"/>
      <c r="AC176" s="310"/>
      <c r="AD176" s="310"/>
      <c r="AE176" s="310"/>
      <c r="AF176" s="310"/>
      <c r="AG176" s="310"/>
      <c r="AH176" s="310"/>
      <c r="AI176" s="310"/>
      <c r="AJ176" s="310"/>
      <c r="AK176" s="310"/>
      <c r="AL176" s="310"/>
      <c r="AM176" s="310"/>
      <c r="BF176" s="317"/>
      <c r="BG176" s="317"/>
      <c r="BH176" s="317"/>
      <c r="BI176" s="317"/>
      <c r="BJ176" s="317"/>
      <c r="BK176" s="317"/>
      <c r="BL176" s="317"/>
    </row>
    <row r="177" spans="1:64" s="311" customFormat="1" ht="17.25" customHeight="1">
      <c r="A177" s="312"/>
      <c r="B177" s="545"/>
      <c r="C177" s="313"/>
      <c r="D177" s="314"/>
      <c r="E177" s="316"/>
      <c r="F177" s="316"/>
      <c r="G177" s="316"/>
      <c r="H177" s="316"/>
      <c r="I177" s="316"/>
      <c r="J177" s="316"/>
      <c r="K177" s="316"/>
      <c r="L177" s="316"/>
      <c r="M177" s="315"/>
      <c r="N177" s="315"/>
      <c r="O177" s="315"/>
      <c r="P177" s="315"/>
      <c r="Q177" s="315"/>
      <c r="R177" s="315"/>
      <c r="S177" s="315"/>
      <c r="T177" s="310"/>
      <c r="U177" s="310"/>
      <c r="V177" s="310"/>
      <c r="W177" s="310"/>
      <c r="X177" s="310"/>
      <c r="Y177" s="310"/>
      <c r="Z177" s="310"/>
      <c r="AA177" s="310"/>
      <c r="AB177" s="310"/>
      <c r="AC177" s="310"/>
      <c r="AD177" s="310"/>
      <c r="AE177" s="310"/>
      <c r="AF177" s="310"/>
      <c r="AG177" s="310"/>
      <c r="AH177" s="310"/>
      <c r="AI177" s="310"/>
      <c r="AJ177" s="310"/>
      <c r="AK177" s="310"/>
      <c r="AL177" s="310"/>
      <c r="AM177" s="310"/>
      <c r="BF177" s="317"/>
      <c r="BG177" s="317"/>
      <c r="BH177" s="317"/>
      <c r="BI177" s="317"/>
      <c r="BJ177" s="317"/>
      <c r="BK177" s="317"/>
      <c r="BL177" s="317"/>
    </row>
    <row r="178" spans="1:64" s="311" customFormat="1" ht="17.25" customHeight="1">
      <c r="A178" s="312"/>
      <c r="B178" s="545"/>
      <c r="C178" s="313"/>
      <c r="D178" s="314"/>
      <c r="E178" s="316"/>
      <c r="F178" s="316"/>
      <c r="G178" s="316"/>
      <c r="H178" s="316"/>
      <c r="I178" s="316"/>
      <c r="J178" s="316"/>
      <c r="K178" s="316"/>
      <c r="L178" s="316"/>
      <c r="M178" s="315"/>
      <c r="N178" s="315"/>
      <c r="O178" s="315"/>
      <c r="P178" s="315"/>
      <c r="Q178" s="315"/>
      <c r="R178" s="315"/>
      <c r="S178" s="315"/>
      <c r="T178" s="310"/>
      <c r="U178" s="310"/>
      <c r="V178" s="310"/>
      <c r="W178" s="310"/>
      <c r="X178" s="310"/>
      <c r="Y178" s="310"/>
      <c r="Z178" s="310"/>
      <c r="AA178" s="310"/>
      <c r="AB178" s="310"/>
      <c r="AC178" s="310"/>
      <c r="AD178" s="310"/>
      <c r="AE178" s="310"/>
      <c r="AF178" s="310"/>
      <c r="AG178" s="310"/>
      <c r="AH178" s="310"/>
      <c r="AI178" s="310"/>
      <c r="AJ178" s="310"/>
      <c r="AK178" s="310"/>
      <c r="AL178" s="310"/>
      <c r="AM178" s="310"/>
      <c r="BF178" s="317"/>
      <c r="BG178" s="317"/>
      <c r="BH178" s="317"/>
      <c r="BI178" s="317"/>
      <c r="BJ178" s="317"/>
      <c r="BK178" s="317"/>
      <c r="BL178" s="317"/>
    </row>
    <row r="179" spans="1:64" s="311" customFormat="1" ht="17.25" customHeight="1">
      <c r="A179" s="312"/>
      <c r="B179" s="545"/>
      <c r="C179" s="313"/>
      <c r="D179" s="314"/>
      <c r="E179" s="316"/>
      <c r="F179" s="316"/>
      <c r="G179" s="316"/>
      <c r="H179" s="316"/>
      <c r="I179" s="316"/>
      <c r="J179" s="316"/>
      <c r="K179" s="316"/>
      <c r="L179" s="316"/>
      <c r="M179" s="315"/>
      <c r="N179" s="315"/>
      <c r="O179" s="315"/>
      <c r="P179" s="315"/>
      <c r="Q179" s="315"/>
      <c r="R179" s="315"/>
      <c r="S179" s="315"/>
      <c r="T179" s="310"/>
      <c r="U179" s="310"/>
      <c r="V179" s="310"/>
      <c r="W179" s="310"/>
      <c r="X179" s="310"/>
      <c r="Y179" s="310"/>
      <c r="Z179" s="310"/>
      <c r="AA179" s="310"/>
      <c r="AB179" s="310"/>
      <c r="AC179" s="310"/>
      <c r="AD179" s="310"/>
      <c r="AE179" s="310"/>
      <c r="AF179" s="310"/>
      <c r="AG179" s="310"/>
      <c r="AH179" s="310"/>
      <c r="AI179" s="310"/>
      <c r="AJ179" s="310"/>
      <c r="AK179" s="310"/>
      <c r="AL179" s="310"/>
      <c r="AM179" s="310"/>
      <c r="BF179" s="317"/>
      <c r="BG179" s="317"/>
      <c r="BH179" s="317"/>
      <c r="BI179" s="317"/>
      <c r="BJ179" s="317"/>
      <c r="BK179" s="317"/>
      <c r="BL179" s="317"/>
    </row>
    <row r="180" spans="1:64" s="311" customFormat="1" ht="17.25" customHeight="1">
      <c r="A180" s="312"/>
      <c r="B180" s="545"/>
      <c r="C180" s="313"/>
      <c r="D180" s="314"/>
      <c r="E180" s="316"/>
      <c r="F180" s="316"/>
      <c r="G180" s="316"/>
      <c r="H180" s="316"/>
      <c r="I180" s="316"/>
      <c r="J180" s="316"/>
      <c r="K180" s="316"/>
      <c r="L180" s="316"/>
      <c r="M180" s="315"/>
      <c r="N180" s="315"/>
      <c r="O180" s="315"/>
      <c r="P180" s="315"/>
      <c r="Q180" s="315"/>
      <c r="R180" s="315"/>
      <c r="S180" s="315"/>
      <c r="T180" s="310"/>
      <c r="U180" s="310"/>
      <c r="V180" s="310"/>
      <c r="W180" s="310"/>
      <c r="X180" s="310"/>
      <c r="Y180" s="310"/>
      <c r="Z180" s="310"/>
      <c r="AA180" s="310"/>
      <c r="AB180" s="310"/>
      <c r="AC180" s="310"/>
      <c r="AD180" s="310"/>
      <c r="AE180" s="310"/>
      <c r="AF180" s="310"/>
      <c r="AG180" s="310"/>
      <c r="AH180" s="310"/>
      <c r="AI180" s="310"/>
      <c r="AJ180" s="310"/>
      <c r="AK180" s="310"/>
      <c r="AL180" s="310"/>
      <c r="AM180" s="310"/>
      <c r="BF180" s="317"/>
      <c r="BG180" s="317"/>
      <c r="BH180" s="317"/>
      <c r="BI180" s="317"/>
      <c r="BJ180" s="317"/>
      <c r="BK180" s="317"/>
      <c r="BL180" s="317"/>
    </row>
    <row r="181" spans="1:64" s="311" customFormat="1" ht="17.25" customHeight="1">
      <c r="A181" s="312"/>
      <c r="B181" s="545"/>
      <c r="C181" s="313"/>
      <c r="D181" s="314"/>
      <c r="E181" s="316"/>
      <c r="F181" s="316"/>
      <c r="G181" s="316"/>
      <c r="H181" s="316"/>
      <c r="I181" s="316"/>
      <c r="J181" s="316"/>
      <c r="K181" s="316"/>
      <c r="L181" s="316"/>
      <c r="M181" s="315"/>
      <c r="N181" s="315"/>
      <c r="O181" s="315"/>
      <c r="P181" s="315"/>
      <c r="Q181" s="315"/>
      <c r="R181" s="315"/>
      <c r="S181" s="315"/>
      <c r="T181" s="310"/>
      <c r="U181" s="310"/>
      <c r="V181" s="310"/>
      <c r="W181" s="310"/>
      <c r="X181" s="310"/>
      <c r="Y181" s="310"/>
      <c r="Z181" s="310"/>
      <c r="AA181" s="310"/>
      <c r="AB181" s="310"/>
      <c r="AC181" s="310"/>
      <c r="AD181" s="310"/>
      <c r="AE181" s="310"/>
      <c r="AF181" s="310"/>
      <c r="AG181" s="310"/>
      <c r="AH181" s="310"/>
      <c r="AI181" s="310"/>
      <c r="AJ181" s="310"/>
      <c r="AK181" s="310"/>
      <c r="AL181" s="310"/>
      <c r="AM181" s="310"/>
      <c r="BF181" s="317"/>
      <c r="BG181" s="317"/>
      <c r="BH181" s="317"/>
      <c r="BI181" s="317"/>
      <c r="BJ181" s="317"/>
      <c r="BK181" s="317"/>
      <c r="BL181" s="317"/>
    </row>
    <row r="182" spans="1:64" s="311" customFormat="1" ht="17.25" customHeight="1">
      <c r="A182" s="312"/>
      <c r="B182" s="545"/>
      <c r="C182" s="313"/>
      <c r="D182" s="314"/>
      <c r="E182" s="316"/>
      <c r="F182" s="316"/>
      <c r="G182" s="316"/>
      <c r="H182" s="316"/>
      <c r="I182" s="316"/>
      <c r="J182" s="316"/>
      <c r="K182" s="316"/>
      <c r="L182" s="316"/>
      <c r="M182" s="315"/>
      <c r="N182" s="315"/>
      <c r="O182" s="315"/>
      <c r="P182" s="315"/>
      <c r="Q182" s="315"/>
      <c r="R182" s="315"/>
      <c r="S182" s="315"/>
      <c r="T182" s="310"/>
      <c r="U182" s="310"/>
      <c r="V182" s="310"/>
      <c r="W182" s="310"/>
      <c r="X182" s="310"/>
      <c r="Y182" s="310"/>
      <c r="Z182" s="310"/>
      <c r="AA182" s="310"/>
      <c r="AB182" s="310"/>
      <c r="AC182" s="310"/>
      <c r="AD182" s="310"/>
      <c r="AE182" s="310"/>
      <c r="AF182" s="310"/>
      <c r="AG182" s="310"/>
      <c r="AH182" s="310"/>
      <c r="AI182" s="310"/>
      <c r="AJ182" s="310"/>
      <c r="AK182" s="310"/>
      <c r="AL182" s="310"/>
      <c r="AM182" s="310"/>
      <c r="BF182" s="317"/>
      <c r="BG182" s="317"/>
      <c r="BH182" s="317"/>
      <c r="BI182" s="317"/>
      <c r="BJ182" s="317"/>
      <c r="BK182" s="317"/>
      <c r="BL182" s="317"/>
    </row>
    <row r="183" spans="1:64" s="311" customFormat="1" ht="17.25" customHeight="1">
      <c r="A183" s="312"/>
      <c r="B183" s="545"/>
      <c r="C183" s="313"/>
      <c r="D183" s="314"/>
      <c r="E183" s="316"/>
      <c r="F183" s="316"/>
      <c r="G183" s="316"/>
      <c r="H183" s="316"/>
      <c r="I183" s="316"/>
      <c r="J183" s="316"/>
      <c r="K183" s="316"/>
      <c r="L183" s="316"/>
      <c r="M183" s="315"/>
      <c r="N183" s="315"/>
      <c r="O183" s="315"/>
      <c r="P183" s="315"/>
      <c r="Q183" s="315"/>
      <c r="R183" s="315"/>
      <c r="S183" s="315"/>
      <c r="T183" s="310"/>
      <c r="U183" s="310"/>
      <c r="V183" s="310"/>
      <c r="W183" s="310"/>
      <c r="X183" s="310"/>
      <c r="Y183" s="310"/>
      <c r="Z183" s="310"/>
      <c r="AA183" s="310"/>
      <c r="AB183" s="310"/>
      <c r="AC183" s="310"/>
      <c r="AD183" s="310"/>
      <c r="AE183" s="310"/>
      <c r="AF183" s="310"/>
      <c r="AG183" s="310"/>
      <c r="AH183" s="310"/>
      <c r="AI183" s="310"/>
      <c r="AJ183" s="310"/>
      <c r="AK183" s="310"/>
      <c r="AL183" s="310"/>
      <c r="AM183" s="310"/>
      <c r="BF183" s="317"/>
      <c r="BG183" s="317"/>
      <c r="BH183" s="317"/>
      <c r="BI183" s="317"/>
      <c r="BJ183" s="317"/>
      <c r="BK183" s="317"/>
      <c r="BL183" s="317"/>
    </row>
    <row r="184" spans="1:64" s="311" customFormat="1" ht="17.25" customHeight="1">
      <c r="A184" s="312"/>
      <c r="B184" s="545"/>
      <c r="C184" s="313"/>
      <c r="D184" s="314"/>
      <c r="E184" s="316"/>
      <c r="F184" s="316"/>
      <c r="G184" s="316"/>
      <c r="H184" s="316"/>
      <c r="I184" s="316"/>
      <c r="J184" s="316"/>
      <c r="K184" s="316"/>
      <c r="L184" s="316"/>
      <c r="M184" s="315"/>
      <c r="N184" s="315"/>
      <c r="O184" s="315"/>
      <c r="P184" s="315"/>
      <c r="Q184" s="315"/>
      <c r="R184" s="315"/>
      <c r="S184" s="315"/>
      <c r="T184" s="310"/>
      <c r="U184" s="310"/>
      <c r="V184" s="310"/>
      <c r="W184" s="310"/>
      <c r="X184" s="310"/>
      <c r="Y184" s="310"/>
      <c r="Z184" s="310"/>
      <c r="AA184" s="310"/>
      <c r="AB184" s="310"/>
      <c r="AC184" s="310"/>
      <c r="AD184" s="310"/>
      <c r="AE184" s="310"/>
      <c r="AF184" s="310"/>
      <c r="AG184" s="310"/>
      <c r="AH184" s="310"/>
      <c r="AI184" s="310"/>
      <c r="AJ184" s="310"/>
      <c r="AK184" s="310"/>
      <c r="AL184" s="310"/>
      <c r="AM184" s="310"/>
      <c r="BF184" s="317"/>
      <c r="BG184" s="317"/>
      <c r="BH184" s="317"/>
      <c r="BI184" s="317"/>
      <c r="BJ184" s="317"/>
      <c r="BK184" s="317"/>
      <c r="BL184" s="317"/>
    </row>
    <row r="185" spans="1:64" s="311" customFormat="1" ht="17.25" customHeight="1">
      <c r="A185" s="312"/>
      <c r="B185" s="545"/>
      <c r="C185" s="313"/>
      <c r="D185" s="314"/>
      <c r="E185" s="316"/>
      <c r="F185" s="316"/>
      <c r="G185" s="316"/>
      <c r="H185" s="316"/>
      <c r="I185" s="316"/>
      <c r="J185" s="316"/>
      <c r="K185" s="316"/>
      <c r="L185" s="316"/>
      <c r="M185" s="315"/>
      <c r="N185" s="315"/>
      <c r="O185" s="315"/>
      <c r="P185" s="315"/>
      <c r="Q185" s="315"/>
      <c r="R185" s="315"/>
      <c r="S185" s="315"/>
      <c r="T185" s="310"/>
      <c r="U185" s="310"/>
      <c r="V185" s="310"/>
      <c r="W185" s="310"/>
      <c r="X185" s="310"/>
      <c r="Y185" s="310"/>
      <c r="Z185" s="310"/>
      <c r="AA185" s="310"/>
      <c r="AB185" s="310"/>
      <c r="AC185" s="310"/>
      <c r="AD185" s="310"/>
      <c r="AE185" s="310"/>
      <c r="AF185" s="310"/>
      <c r="AG185" s="310"/>
      <c r="AH185" s="310"/>
      <c r="AI185" s="310"/>
      <c r="AJ185" s="310"/>
      <c r="AK185" s="310"/>
      <c r="AL185" s="310"/>
      <c r="AM185" s="310"/>
      <c r="BF185" s="317"/>
      <c r="BG185" s="317"/>
      <c r="BH185" s="317"/>
      <c r="BI185" s="317"/>
      <c r="BJ185" s="317"/>
      <c r="BK185" s="317"/>
      <c r="BL185" s="317"/>
    </row>
    <row r="186" spans="1:64" s="311" customFormat="1" ht="17.25" customHeight="1">
      <c r="A186" s="312"/>
      <c r="B186" s="545"/>
      <c r="C186" s="313"/>
      <c r="D186" s="314"/>
      <c r="E186" s="316"/>
      <c r="F186" s="316"/>
      <c r="G186" s="316"/>
      <c r="H186" s="316"/>
      <c r="I186" s="316"/>
      <c r="J186" s="316"/>
      <c r="K186" s="316"/>
      <c r="L186" s="316"/>
      <c r="M186" s="315"/>
      <c r="N186" s="315"/>
      <c r="O186" s="315"/>
      <c r="P186" s="315"/>
      <c r="Q186" s="315"/>
      <c r="R186" s="315"/>
      <c r="S186" s="315"/>
      <c r="T186" s="310"/>
      <c r="U186" s="310"/>
      <c r="V186" s="310"/>
      <c r="W186" s="310"/>
      <c r="X186" s="310"/>
      <c r="Y186" s="310"/>
      <c r="Z186" s="310"/>
      <c r="AA186" s="310"/>
      <c r="AB186" s="310"/>
      <c r="AC186" s="310"/>
      <c r="AD186" s="310"/>
      <c r="AE186" s="310"/>
      <c r="AF186" s="310"/>
      <c r="AG186" s="310"/>
      <c r="AH186" s="310"/>
      <c r="AI186" s="310"/>
      <c r="AJ186" s="310"/>
      <c r="AK186" s="310"/>
      <c r="AL186" s="310"/>
      <c r="AM186" s="310"/>
      <c r="BF186" s="317"/>
      <c r="BG186" s="317"/>
      <c r="BH186" s="317"/>
      <c r="BI186" s="317"/>
      <c r="BJ186" s="317"/>
      <c r="BK186" s="317"/>
      <c r="BL186" s="317"/>
    </row>
    <row r="187" spans="1:64" s="311" customFormat="1" ht="17.25" customHeight="1">
      <c r="A187" s="312"/>
      <c r="B187" s="545"/>
      <c r="C187" s="313"/>
      <c r="D187" s="314"/>
      <c r="E187" s="316"/>
      <c r="F187" s="316"/>
      <c r="G187" s="316"/>
      <c r="H187" s="316"/>
      <c r="I187" s="316"/>
      <c r="J187" s="316"/>
      <c r="K187" s="316"/>
      <c r="L187" s="316"/>
      <c r="M187" s="315"/>
      <c r="N187" s="315"/>
      <c r="O187" s="315"/>
      <c r="P187" s="315"/>
      <c r="Q187" s="315"/>
      <c r="R187" s="315"/>
      <c r="S187" s="315"/>
      <c r="T187" s="310"/>
      <c r="U187" s="310"/>
      <c r="V187" s="310"/>
      <c r="W187" s="310"/>
      <c r="X187" s="310"/>
      <c r="Y187" s="310"/>
      <c r="Z187" s="310"/>
      <c r="AA187" s="310"/>
      <c r="AB187" s="310"/>
      <c r="AC187" s="310"/>
      <c r="AD187" s="310"/>
      <c r="AE187" s="310"/>
      <c r="AF187" s="310"/>
      <c r="AG187" s="310"/>
      <c r="AH187" s="310"/>
      <c r="AI187" s="310"/>
      <c r="AJ187" s="310"/>
      <c r="AK187" s="310"/>
      <c r="AL187" s="310"/>
      <c r="AM187" s="310"/>
      <c r="BF187" s="317"/>
      <c r="BG187" s="317"/>
      <c r="BH187" s="317"/>
      <c r="BI187" s="317"/>
      <c r="BJ187" s="317"/>
      <c r="BK187" s="317"/>
      <c r="BL187" s="317"/>
    </row>
    <row r="188" spans="1:64" s="311" customFormat="1" ht="17.25" customHeight="1">
      <c r="A188" s="312"/>
      <c r="B188" s="545"/>
      <c r="C188" s="313"/>
      <c r="D188" s="314"/>
      <c r="E188" s="316"/>
      <c r="F188" s="316"/>
      <c r="G188" s="316"/>
      <c r="H188" s="316"/>
      <c r="I188" s="316"/>
      <c r="J188" s="316"/>
      <c r="K188" s="316"/>
      <c r="L188" s="316"/>
      <c r="M188" s="315"/>
      <c r="N188" s="315"/>
      <c r="O188" s="315"/>
      <c r="P188" s="315"/>
      <c r="Q188" s="315"/>
      <c r="R188" s="315"/>
      <c r="S188" s="315"/>
      <c r="T188" s="310"/>
      <c r="U188" s="310"/>
      <c r="V188" s="310"/>
      <c r="W188" s="310"/>
      <c r="X188" s="310"/>
      <c r="Y188" s="310"/>
      <c r="Z188" s="310"/>
      <c r="AA188" s="310"/>
      <c r="AB188" s="310"/>
      <c r="AC188" s="310"/>
      <c r="AD188" s="310"/>
      <c r="AE188" s="310"/>
      <c r="AF188" s="310"/>
      <c r="AG188" s="310"/>
      <c r="AH188" s="310"/>
      <c r="AI188" s="310"/>
      <c r="AJ188" s="310"/>
      <c r="AK188" s="310"/>
      <c r="AL188" s="310"/>
      <c r="AM188" s="310"/>
      <c r="BF188" s="317"/>
      <c r="BG188" s="317"/>
      <c r="BH188" s="317"/>
      <c r="BI188" s="317"/>
      <c r="BJ188" s="317"/>
      <c r="BK188" s="317"/>
      <c r="BL188" s="317"/>
    </row>
    <row r="189" spans="1:64" s="311" customFormat="1" ht="17.25" customHeight="1">
      <c r="A189" s="312"/>
      <c r="B189" s="545"/>
      <c r="C189" s="313"/>
      <c r="D189" s="314"/>
      <c r="E189" s="316"/>
      <c r="F189" s="316"/>
      <c r="G189" s="316"/>
      <c r="H189" s="316"/>
      <c r="I189" s="316"/>
      <c r="J189" s="316"/>
      <c r="K189" s="316"/>
      <c r="L189" s="316"/>
      <c r="M189" s="315"/>
      <c r="N189" s="315"/>
      <c r="O189" s="315"/>
      <c r="P189" s="315"/>
      <c r="Q189" s="315"/>
      <c r="R189" s="315"/>
      <c r="S189" s="315"/>
      <c r="T189" s="310"/>
      <c r="U189" s="310"/>
      <c r="V189" s="310"/>
      <c r="W189" s="310"/>
      <c r="X189" s="310"/>
      <c r="Y189" s="310"/>
      <c r="Z189" s="310"/>
      <c r="AA189" s="310"/>
      <c r="AB189" s="310"/>
      <c r="AC189" s="310"/>
      <c r="AD189" s="310"/>
      <c r="AE189" s="310"/>
      <c r="AF189" s="310"/>
      <c r="AG189" s="310"/>
      <c r="AH189" s="310"/>
      <c r="AI189" s="310"/>
      <c r="AJ189" s="310"/>
      <c r="AK189" s="310"/>
      <c r="AL189" s="310"/>
      <c r="AM189" s="310"/>
      <c r="BF189" s="317"/>
      <c r="BG189" s="317"/>
      <c r="BH189" s="317"/>
      <c r="BI189" s="317"/>
      <c r="BJ189" s="317"/>
      <c r="BK189" s="317"/>
      <c r="BL189" s="317"/>
    </row>
    <row r="190" spans="1:64" s="311" customFormat="1">
      <c r="A190" s="312"/>
      <c r="B190" s="545"/>
      <c r="C190" s="313"/>
      <c r="D190" s="314"/>
      <c r="E190" s="316"/>
      <c r="F190" s="316"/>
      <c r="G190" s="316"/>
      <c r="H190" s="316"/>
      <c r="I190" s="316"/>
      <c r="J190" s="316"/>
      <c r="K190" s="316"/>
      <c r="L190" s="316"/>
      <c r="M190" s="315"/>
      <c r="N190" s="315"/>
      <c r="O190" s="315"/>
      <c r="P190" s="315"/>
      <c r="Q190" s="315"/>
      <c r="R190" s="315"/>
      <c r="S190" s="315"/>
      <c r="T190" s="310"/>
      <c r="U190" s="310"/>
      <c r="V190" s="544"/>
      <c r="W190" s="310"/>
      <c r="X190" s="544"/>
      <c r="Y190" s="544"/>
      <c r="Z190" s="544"/>
      <c r="AA190" s="544"/>
      <c r="AB190" s="544"/>
      <c r="AC190" s="544"/>
      <c r="AD190" s="544"/>
      <c r="AE190" s="544"/>
      <c r="AF190" s="544"/>
      <c r="AG190" s="544"/>
      <c r="AH190" s="544"/>
      <c r="AI190" s="544"/>
      <c r="AJ190" s="544"/>
      <c r="AK190" s="544"/>
      <c r="AL190" s="544"/>
      <c r="AM190" s="544"/>
      <c r="BF190" s="317"/>
      <c r="BG190" s="317"/>
      <c r="BH190" s="317"/>
      <c r="BI190" s="317"/>
      <c r="BJ190" s="317"/>
      <c r="BK190" s="317"/>
      <c r="BL190" s="317"/>
    </row>
  </sheetData>
  <sheetProtection algorithmName="SHA-512" hashValue="1o3Yr/pizLUcPvEJ4Un8luh6xyWeziGH1ZDBMDQ18d+7NUkGEqNwcnhFQ/SkR9A36syGdnJSsLmgoEnLsomosA==" saltValue="sQHujHAGTNhLeCrqvF6Nrg==" spinCount="100000" sheet="1" objects="1" scenarios="1"/>
  <mergeCells count="22">
    <mergeCell ref="A40:D40"/>
    <mergeCell ref="BE6:BK6"/>
    <mergeCell ref="Q7:S7"/>
    <mergeCell ref="E7:G7"/>
    <mergeCell ref="H7:J7"/>
    <mergeCell ref="K7:M7"/>
    <mergeCell ref="N7:P7"/>
    <mergeCell ref="BM6:BS6"/>
    <mergeCell ref="BV7:BZ7"/>
    <mergeCell ref="A39:J39"/>
    <mergeCell ref="K3:P3"/>
    <mergeCell ref="W3:X3"/>
    <mergeCell ref="W4:X4"/>
    <mergeCell ref="K4:N4"/>
    <mergeCell ref="O4:P4"/>
    <mergeCell ref="E5:G5"/>
    <mergeCell ref="H5:I5"/>
    <mergeCell ref="A1:C2"/>
    <mergeCell ref="A4:B4"/>
    <mergeCell ref="E3:I3"/>
    <mergeCell ref="E4:G4"/>
    <mergeCell ref="H4:I4"/>
  </mergeCells>
  <phoneticPr fontId="22" type="noConversion"/>
  <conditionalFormatting sqref="D9:D37">
    <cfRule type="cellIs" dxfId="7" priority="5" stopIfTrue="1" operator="greaterThan">
      <formula>"p1"</formula>
    </cfRule>
  </conditionalFormatting>
  <conditionalFormatting sqref="U9:U36">
    <cfRule type="cellIs" dxfId="6" priority="8" stopIfTrue="1" operator="equal">
      <formula>"Error"</formula>
    </cfRule>
    <cfRule type="cellIs" dxfId="5" priority="9" stopIfTrue="1" operator="equal">
      <formula>"Valid"</formula>
    </cfRule>
  </conditionalFormatting>
  <conditionalFormatting sqref="U41:U190">
    <cfRule type="cellIs" dxfId="4" priority="10" stopIfTrue="1" operator="equal">
      <formula>"error"</formula>
    </cfRule>
    <cfRule type="cellIs" dxfId="3" priority="11" stopIfTrue="1" operator="equal">
      <formula>"valid"</formula>
    </cfRule>
  </conditionalFormatting>
  <conditionalFormatting sqref="AI8:AJ8 V9:W39 AC10:AM10 AI11:AJ11 AF14:AH15 AC15:AE15 AI15:AM15 AI16:AJ16 AG19:AH19 AF19:AF22 AC20:AE21 AK20:AM21 AH20:AJ22 AG21:AG22 X22:AB22 AL25:AM25 X26 AF26:AJ26 AL30:AL37 AM30:AM78 AF33:AK33 U37:U40 AK38:AL40 AI40 X40:AB70 AC40:AC74 V40:V78 AD41:AD74 AE41:AL78 Y71:Y100 AA71:AB100 AC77:AD78 V82:V100 AJ82:AM100 AJ103:AM104 V103:V189 X103:AC189 AD105:AM189 T9:T190 W40:W190">
    <cfRule type="cellIs" dxfId="2" priority="2" stopIfTrue="1" operator="equal">
      <formula>"M"</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62"/>
  </sheetPr>
  <dimension ref="A1:AW23"/>
  <sheetViews>
    <sheetView zoomScale="75" workbookViewId="0">
      <pane xSplit="1" ySplit="3" topLeftCell="B4" activePane="bottomRight" state="frozen"/>
      <selection pane="bottomRight" activeCell="B4" sqref="B4"/>
      <selection pane="bottomLeft" activeCell="A4" sqref="A4"/>
      <selection pane="topRight" activeCell="B1" sqref="B1"/>
    </sheetView>
  </sheetViews>
  <sheetFormatPr defaultColWidth="0" defaultRowHeight="12.75"/>
  <cols>
    <col min="1" max="1" width="12.85546875" style="2" customWidth="1"/>
    <col min="2" max="2" width="8.7109375" customWidth="1"/>
    <col min="3" max="3" width="8.42578125" customWidth="1"/>
    <col min="4" max="4" width="9.85546875" customWidth="1"/>
    <col min="5" max="6" width="8.7109375" customWidth="1"/>
    <col min="7" max="7" width="8.42578125" customWidth="1"/>
    <col min="8" max="8" width="8.7109375" customWidth="1"/>
    <col min="9" max="9" width="8.42578125" customWidth="1"/>
    <col min="10" max="10" width="8.7109375" customWidth="1"/>
    <col min="11" max="11" width="8.42578125" customWidth="1"/>
    <col min="12" max="16" width="8.7109375" customWidth="1"/>
    <col min="17" max="17" width="11.140625" customWidth="1"/>
    <col min="18" max="18" width="9.140625" hidden="1" customWidth="1"/>
    <col min="19" max="24" width="11.42578125" hidden="1" customWidth="1"/>
    <col min="25" max="49" width="9.140625" hidden="1" customWidth="1"/>
  </cols>
  <sheetData>
    <row r="1" spans="1:24" ht="18.75" thickBot="1">
      <c r="A1" s="80"/>
      <c r="B1" s="619" t="s">
        <v>276</v>
      </c>
      <c r="C1" s="619"/>
      <c r="D1" s="619"/>
      <c r="E1" s="619"/>
      <c r="F1" s="619"/>
      <c r="G1" s="619"/>
      <c r="H1" s="619"/>
      <c r="I1" s="619"/>
      <c r="J1" s="619"/>
      <c r="K1" s="619"/>
      <c r="L1" s="619"/>
      <c r="M1" s="619"/>
      <c r="N1" s="619"/>
      <c r="O1" s="619"/>
      <c r="P1" s="619"/>
      <c r="Q1" s="620"/>
      <c r="S1" t="s">
        <v>277</v>
      </c>
    </row>
    <row r="2" spans="1:24" s="75" customFormat="1" ht="24" customHeight="1" thickBot="1">
      <c r="A2" s="217"/>
      <c r="B2" s="621" t="s">
        <v>317</v>
      </c>
      <c r="C2" s="621"/>
      <c r="D2" s="621"/>
      <c r="E2" s="621" t="s">
        <v>293</v>
      </c>
      <c r="F2" s="621"/>
      <c r="G2" s="621"/>
      <c r="H2" s="621" t="s">
        <v>318</v>
      </c>
      <c r="I2" s="621"/>
      <c r="J2" s="621"/>
      <c r="K2" s="621" t="s">
        <v>319</v>
      </c>
      <c r="L2" s="621"/>
      <c r="M2" s="621"/>
      <c r="N2" s="621" t="s">
        <v>320</v>
      </c>
      <c r="O2" s="621"/>
      <c r="P2" s="622"/>
      <c r="Q2" s="89"/>
      <c r="R2" s="74"/>
    </row>
    <row r="3" spans="1:24" s="77" customFormat="1" ht="41.25" customHeight="1">
      <c r="A3" s="210" t="s">
        <v>19</v>
      </c>
      <c r="B3" s="207" t="s">
        <v>22</v>
      </c>
      <c r="C3" s="207" t="s">
        <v>23</v>
      </c>
      <c r="D3" s="207" t="s">
        <v>283</v>
      </c>
      <c r="E3" s="207" t="s">
        <v>22</v>
      </c>
      <c r="F3" s="207" t="s">
        <v>23</v>
      </c>
      <c r="G3" s="207" t="s">
        <v>284</v>
      </c>
      <c r="H3" s="207" t="s">
        <v>22</v>
      </c>
      <c r="I3" s="207" t="s">
        <v>23</v>
      </c>
      <c r="J3" s="207" t="s">
        <v>283</v>
      </c>
      <c r="K3" s="207" t="s">
        <v>22</v>
      </c>
      <c r="L3" s="207" t="s">
        <v>23</v>
      </c>
      <c r="M3" s="207" t="s">
        <v>283</v>
      </c>
      <c r="N3" s="207" t="s">
        <v>22</v>
      </c>
      <c r="O3" s="207" t="s">
        <v>25</v>
      </c>
      <c r="P3" s="211" t="s">
        <v>284</v>
      </c>
      <c r="Q3" s="208" t="s">
        <v>26</v>
      </c>
      <c r="R3" s="76"/>
    </row>
    <row r="4" spans="1:24">
      <c r="A4" s="212" t="s">
        <v>285</v>
      </c>
      <c r="B4" s="81"/>
      <c r="C4" s="81"/>
      <c r="D4" s="81"/>
      <c r="E4" s="81"/>
      <c r="F4" s="81"/>
      <c r="G4" s="81"/>
      <c r="H4" s="81"/>
      <c r="I4" s="81"/>
      <c r="J4" s="81"/>
      <c r="K4" s="81"/>
      <c r="L4" s="81"/>
      <c r="M4" s="81"/>
      <c r="N4" s="81"/>
      <c r="O4" s="81"/>
      <c r="P4" s="86"/>
      <c r="Q4" s="244" t="str">
        <f>IF(X4=0,"M",((B4*C4)*D4/0.6) + ((E4*F4)*G4/0.6) +((H4*I4)*J4/0.6) +((K4*L4)*M4/0.6) + ((N4*O4)*P4/0.6))</f>
        <v>M</v>
      </c>
      <c r="S4" s="41" t="str">
        <f>IF(OR(B4="",C4="",D4=""),"M",1)</f>
        <v>M</v>
      </c>
      <c r="T4" s="41" t="str">
        <f>IF(OR(E4="",F4="",G4=""),"M",1)</f>
        <v>M</v>
      </c>
      <c r="U4" s="41" t="str">
        <f>IF(OR(H4="",I4="",J4=""),"M",1)</f>
        <v>M</v>
      </c>
      <c r="V4" s="41" t="str">
        <f>IF(OR(K4="",L4="",M4=""),"M",1)</f>
        <v>M</v>
      </c>
      <c r="W4" s="41" t="str">
        <f>IF(OR(N4="",O4="",P4=""),"M",1)</f>
        <v>M</v>
      </c>
      <c r="X4" s="41">
        <f>IF(AND(S4="M",T4="M",U4="M",V4="M",W4="M"),0,1)</f>
        <v>0</v>
      </c>
    </row>
    <row r="5" spans="1:24">
      <c r="A5" s="213" t="s">
        <v>286</v>
      </c>
      <c r="B5" s="81"/>
      <c r="C5" s="81"/>
      <c r="D5" s="81"/>
      <c r="E5" s="81"/>
      <c r="F5" s="81"/>
      <c r="G5" s="81"/>
      <c r="H5" s="81"/>
      <c r="I5" s="81"/>
      <c r="J5" s="81"/>
      <c r="K5" s="81"/>
      <c r="L5" s="81"/>
      <c r="M5" s="81"/>
      <c r="N5" s="81"/>
      <c r="O5" s="81"/>
      <c r="P5" s="86"/>
      <c r="Q5" s="244" t="str">
        <f t="shared" ref="Q5:Q10" si="0">IF(X5=0,"M",((B5*C5)*D5/0.6) + ((E5*F5)*G5/0.6) +((H5*I5)*J5/0.6) +((K5*L5)*M5/0.6) + ((N5*O5)*P5/0.6))</f>
        <v>M</v>
      </c>
      <c r="S5" s="41" t="str">
        <f t="shared" ref="S5:S10" si="1">IF(OR(B5="",C5="",D5=""),"M",1)</f>
        <v>M</v>
      </c>
      <c r="T5" s="41" t="str">
        <f t="shared" ref="T5:T10" si="2">IF(OR(E5="",F5="",G5=""),"M",1)</f>
        <v>M</v>
      </c>
      <c r="U5" s="41" t="str">
        <f t="shared" ref="U5:U10" si="3">IF(OR(H5="",I5="",J5=""),"M",1)</f>
        <v>M</v>
      </c>
      <c r="V5" s="41" t="str">
        <f t="shared" ref="V5:V10" si="4">IF(OR(K5="",L5="",M5=""),"M",1)</f>
        <v>M</v>
      </c>
      <c r="W5" s="41" t="str">
        <f t="shared" ref="W5:W10" si="5">IF(OR(N5="",O5="",P5=""),"M",1)</f>
        <v>M</v>
      </c>
      <c r="X5" s="41">
        <f t="shared" ref="X5:X10" si="6">IF(AND(S5="M",T5="M",U5="M",V5="M",W5="M"),0,1)</f>
        <v>0</v>
      </c>
    </row>
    <row r="6" spans="1:24">
      <c r="A6" s="212" t="s">
        <v>287</v>
      </c>
      <c r="B6" s="81"/>
      <c r="C6" s="81"/>
      <c r="D6" s="81"/>
      <c r="E6" s="81"/>
      <c r="F6" s="81"/>
      <c r="G6" s="81"/>
      <c r="H6" s="81"/>
      <c r="I6" s="81"/>
      <c r="J6" s="81"/>
      <c r="K6" s="81"/>
      <c r="L6" s="81"/>
      <c r="M6" s="81"/>
      <c r="N6" s="81"/>
      <c r="O6" s="81"/>
      <c r="P6" s="86"/>
      <c r="Q6" s="244" t="str">
        <f t="shared" si="0"/>
        <v>M</v>
      </c>
      <c r="S6" s="41" t="str">
        <f t="shared" si="1"/>
        <v>M</v>
      </c>
      <c r="T6" s="41" t="str">
        <f t="shared" si="2"/>
        <v>M</v>
      </c>
      <c r="U6" s="41" t="str">
        <f t="shared" si="3"/>
        <v>M</v>
      </c>
      <c r="V6" s="41" t="str">
        <f t="shared" si="4"/>
        <v>M</v>
      </c>
      <c r="W6" s="41" t="str">
        <f t="shared" si="5"/>
        <v>M</v>
      </c>
      <c r="X6" s="41">
        <f t="shared" si="6"/>
        <v>0</v>
      </c>
    </row>
    <row r="7" spans="1:24">
      <c r="A7" s="213" t="s">
        <v>288</v>
      </c>
      <c r="B7" s="81"/>
      <c r="C7" s="81"/>
      <c r="D7" s="81"/>
      <c r="E7" s="81"/>
      <c r="F7" s="81"/>
      <c r="G7" s="81"/>
      <c r="H7" s="81"/>
      <c r="I7" s="81"/>
      <c r="J7" s="81"/>
      <c r="K7" s="81"/>
      <c r="L7" s="81"/>
      <c r="M7" s="81"/>
      <c r="N7" s="81"/>
      <c r="O7" s="81"/>
      <c r="P7" s="86"/>
      <c r="Q7" s="244" t="str">
        <f t="shared" si="0"/>
        <v>M</v>
      </c>
      <c r="S7" s="41" t="str">
        <f t="shared" si="1"/>
        <v>M</v>
      </c>
      <c r="T7" s="41" t="str">
        <f t="shared" si="2"/>
        <v>M</v>
      </c>
      <c r="U7" s="41" t="str">
        <f t="shared" si="3"/>
        <v>M</v>
      </c>
      <c r="V7" s="41" t="str">
        <f t="shared" si="4"/>
        <v>M</v>
      </c>
      <c r="W7" s="41" t="str">
        <f t="shared" si="5"/>
        <v>M</v>
      </c>
      <c r="X7" s="41">
        <f t="shared" si="6"/>
        <v>0</v>
      </c>
    </row>
    <row r="8" spans="1:24">
      <c r="A8" s="212" t="s">
        <v>289</v>
      </c>
      <c r="B8" s="81"/>
      <c r="C8" s="81"/>
      <c r="D8" s="81"/>
      <c r="E8" s="81"/>
      <c r="F8" s="81"/>
      <c r="G8" s="81"/>
      <c r="H8" s="81"/>
      <c r="I8" s="81"/>
      <c r="J8" s="81"/>
      <c r="K8" s="81"/>
      <c r="L8" s="81"/>
      <c r="M8" s="81"/>
      <c r="N8" s="81"/>
      <c r="O8" s="81"/>
      <c r="P8" s="86"/>
      <c r="Q8" s="244" t="str">
        <f t="shared" si="0"/>
        <v>M</v>
      </c>
      <c r="S8" s="41" t="str">
        <f t="shared" si="1"/>
        <v>M</v>
      </c>
      <c r="T8" s="41" t="str">
        <f t="shared" si="2"/>
        <v>M</v>
      </c>
      <c r="U8" s="41" t="str">
        <f t="shared" si="3"/>
        <v>M</v>
      </c>
      <c r="V8" s="41" t="str">
        <f t="shared" si="4"/>
        <v>M</v>
      </c>
      <c r="W8" s="41" t="str">
        <f t="shared" si="5"/>
        <v>M</v>
      </c>
      <c r="X8" s="41">
        <f t="shared" si="6"/>
        <v>0</v>
      </c>
    </row>
    <row r="9" spans="1:24">
      <c r="A9" s="213" t="s">
        <v>290</v>
      </c>
      <c r="B9" s="81"/>
      <c r="C9" s="81"/>
      <c r="D9" s="81"/>
      <c r="E9" s="81"/>
      <c r="F9" s="81"/>
      <c r="G9" s="81"/>
      <c r="H9" s="81"/>
      <c r="I9" s="81"/>
      <c r="J9" s="81"/>
      <c r="K9" s="81"/>
      <c r="L9" s="81"/>
      <c r="M9" s="81"/>
      <c r="N9" s="81"/>
      <c r="O9" s="81"/>
      <c r="P9" s="86"/>
      <c r="Q9" s="244" t="str">
        <f t="shared" si="0"/>
        <v>M</v>
      </c>
      <c r="S9" s="41" t="str">
        <f t="shared" si="1"/>
        <v>M</v>
      </c>
      <c r="T9" s="41" t="str">
        <f t="shared" si="2"/>
        <v>M</v>
      </c>
      <c r="U9" s="41" t="str">
        <f t="shared" si="3"/>
        <v>M</v>
      </c>
      <c r="V9" s="41" t="str">
        <f t="shared" si="4"/>
        <v>M</v>
      </c>
      <c r="W9" s="41" t="str">
        <f t="shared" si="5"/>
        <v>M</v>
      </c>
      <c r="X9" s="41">
        <f t="shared" si="6"/>
        <v>0</v>
      </c>
    </row>
    <row r="10" spans="1:24" ht="13.5" thickBot="1">
      <c r="A10" s="214" t="s">
        <v>291</v>
      </c>
      <c r="B10" s="215"/>
      <c r="C10" s="215"/>
      <c r="D10" s="215"/>
      <c r="E10" s="215"/>
      <c r="F10" s="215"/>
      <c r="G10" s="215"/>
      <c r="H10" s="215"/>
      <c r="I10" s="215"/>
      <c r="J10" s="215"/>
      <c r="K10" s="215"/>
      <c r="L10" s="215"/>
      <c r="M10" s="215"/>
      <c r="N10" s="215"/>
      <c r="O10" s="215"/>
      <c r="P10" s="216"/>
      <c r="Q10" s="244" t="str">
        <f t="shared" si="0"/>
        <v>M</v>
      </c>
      <c r="S10" s="41" t="str">
        <f t="shared" si="1"/>
        <v>M</v>
      </c>
      <c r="T10" s="41" t="str">
        <f t="shared" si="2"/>
        <v>M</v>
      </c>
      <c r="U10" s="41" t="str">
        <f t="shared" si="3"/>
        <v>M</v>
      </c>
      <c r="V10" s="41" t="str">
        <f t="shared" si="4"/>
        <v>M</v>
      </c>
      <c r="W10" s="41" t="str">
        <f t="shared" si="5"/>
        <v>M</v>
      </c>
      <c r="X10" s="41">
        <f t="shared" si="6"/>
        <v>0</v>
      </c>
    </row>
    <row r="12" spans="1:24" hidden="1"/>
    <row r="13" spans="1:24" hidden="1"/>
    <row r="14" spans="1:24" ht="18" hidden="1">
      <c r="A14" s="80"/>
      <c r="B14" s="619" t="s">
        <v>292</v>
      </c>
      <c r="C14" s="619"/>
      <c r="D14" s="619"/>
      <c r="E14" s="619"/>
      <c r="F14" s="619"/>
      <c r="G14" s="619"/>
      <c r="H14" s="619"/>
      <c r="I14" s="619"/>
      <c r="J14" s="619"/>
      <c r="K14" s="619"/>
      <c r="L14" s="619"/>
      <c r="M14" s="619"/>
      <c r="N14" s="619"/>
      <c r="O14" s="619"/>
      <c r="P14" s="619"/>
      <c r="Q14" s="620"/>
    </row>
    <row r="15" spans="1:24" s="75" customFormat="1" ht="24" hidden="1" customHeight="1">
      <c r="A15" s="97"/>
      <c r="B15" s="624" t="s">
        <v>317</v>
      </c>
      <c r="C15" s="624"/>
      <c r="D15" s="624"/>
      <c r="E15" s="625" t="s">
        <v>293</v>
      </c>
      <c r="F15" s="625"/>
      <c r="G15" s="625"/>
      <c r="H15" s="626" t="s">
        <v>318</v>
      </c>
      <c r="I15" s="626"/>
      <c r="J15" s="626"/>
      <c r="K15" s="627" t="s">
        <v>319</v>
      </c>
      <c r="L15" s="627"/>
      <c r="M15" s="627"/>
      <c r="N15" s="623" t="s">
        <v>320</v>
      </c>
      <c r="O15" s="623"/>
      <c r="P15" s="623"/>
      <c r="Q15" s="103"/>
      <c r="R15" s="74"/>
    </row>
    <row r="16" spans="1:24" s="77" customFormat="1" ht="39.75" hidden="1" customHeight="1">
      <c r="A16" s="98" t="s">
        <v>19</v>
      </c>
      <c r="B16" s="90" t="s">
        <v>22</v>
      </c>
      <c r="C16" s="90" t="s">
        <v>23</v>
      </c>
      <c r="D16" s="90" t="s">
        <v>283</v>
      </c>
      <c r="E16" s="91" t="s">
        <v>22</v>
      </c>
      <c r="F16" s="91" t="s">
        <v>23</v>
      </c>
      <c r="G16" s="91" t="s">
        <v>284</v>
      </c>
      <c r="H16" s="101" t="s">
        <v>22</v>
      </c>
      <c r="I16" s="101" t="s">
        <v>23</v>
      </c>
      <c r="J16" s="101" t="s">
        <v>283</v>
      </c>
      <c r="K16" s="102" t="s">
        <v>22</v>
      </c>
      <c r="L16" s="102" t="s">
        <v>23</v>
      </c>
      <c r="M16" s="102" t="s">
        <v>283</v>
      </c>
      <c r="N16" s="92" t="s">
        <v>22</v>
      </c>
      <c r="O16" s="92" t="s">
        <v>25</v>
      </c>
      <c r="P16" s="92" t="s">
        <v>284</v>
      </c>
      <c r="Q16" s="90" t="s">
        <v>26</v>
      </c>
      <c r="R16" s="76"/>
    </row>
    <row r="17" spans="1:17" hidden="1">
      <c r="A17" s="99" t="s">
        <v>285</v>
      </c>
      <c r="B17" s="81"/>
      <c r="C17" s="81"/>
      <c r="D17" s="81"/>
      <c r="E17" s="81"/>
      <c r="F17" s="81"/>
      <c r="G17" s="81"/>
      <c r="H17" s="81"/>
      <c r="I17" s="81"/>
      <c r="J17" s="81"/>
      <c r="K17" s="81"/>
      <c r="L17" s="81"/>
      <c r="M17" s="81"/>
      <c r="N17" s="81"/>
      <c r="O17" s="81"/>
      <c r="P17" s="81"/>
      <c r="Q17" s="104">
        <f t="shared" ref="Q17:Q23" si="7">((B17*C17)*D17/0.5) + ((E17*F17)*G17/0.5) +((H17*I17)*J17/0.5) +((K17*L17)*M17/0.5) + ((N17*O17)*P17/0.5)</f>
        <v>0</v>
      </c>
    </row>
    <row r="18" spans="1:17" hidden="1">
      <c r="A18" s="100" t="s">
        <v>286</v>
      </c>
      <c r="B18" s="81"/>
      <c r="C18" s="81"/>
      <c r="D18" s="81"/>
      <c r="E18" s="81"/>
      <c r="F18" s="81"/>
      <c r="G18" s="81"/>
      <c r="H18" s="81"/>
      <c r="I18" s="81"/>
      <c r="J18" s="81"/>
      <c r="K18" s="81"/>
      <c r="L18" s="81"/>
      <c r="M18" s="81"/>
      <c r="N18" s="81"/>
      <c r="O18" s="81"/>
      <c r="P18" s="81"/>
      <c r="Q18" s="104">
        <f t="shared" si="7"/>
        <v>0</v>
      </c>
    </row>
    <row r="19" spans="1:17" hidden="1">
      <c r="A19" s="99" t="s">
        <v>287</v>
      </c>
      <c r="B19" s="81"/>
      <c r="C19" s="81"/>
      <c r="D19" s="81"/>
      <c r="E19" s="81"/>
      <c r="F19" s="81"/>
      <c r="G19" s="81"/>
      <c r="H19" s="81"/>
      <c r="I19" s="81"/>
      <c r="J19" s="81"/>
      <c r="K19" s="81"/>
      <c r="L19" s="81"/>
      <c r="M19" s="81"/>
      <c r="N19" s="81"/>
      <c r="O19" s="81"/>
      <c r="P19" s="81"/>
      <c r="Q19" s="104">
        <f t="shared" si="7"/>
        <v>0</v>
      </c>
    </row>
    <row r="20" spans="1:17" hidden="1">
      <c r="A20" s="100" t="s">
        <v>288</v>
      </c>
      <c r="B20" s="81"/>
      <c r="C20" s="81"/>
      <c r="D20" s="81"/>
      <c r="E20" s="81"/>
      <c r="F20" s="81"/>
      <c r="G20" s="81"/>
      <c r="H20" s="81"/>
      <c r="I20" s="81"/>
      <c r="J20" s="81"/>
      <c r="K20" s="81"/>
      <c r="L20" s="81"/>
      <c r="M20" s="81"/>
      <c r="N20" s="81"/>
      <c r="O20" s="81"/>
      <c r="P20" s="81"/>
      <c r="Q20" s="104">
        <f t="shared" si="7"/>
        <v>0</v>
      </c>
    </row>
    <row r="21" spans="1:17" hidden="1">
      <c r="A21" s="99" t="s">
        <v>289</v>
      </c>
      <c r="B21" s="81"/>
      <c r="C21" s="81"/>
      <c r="D21" s="81"/>
      <c r="E21" s="81"/>
      <c r="F21" s="81"/>
      <c r="G21" s="81"/>
      <c r="H21" s="81"/>
      <c r="I21" s="81"/>
      <c r="J21" s="81"/>
      <c r="K21" s="81"/>
      <c r="L21" s="81"/>
      <c r="M21" s="81"/>
      <c r="N21" s="81"/>
      <c r="O21" s="81"/>
      <c r="P21" s="81"/>
      <c r="Q21" s="104">
        <f t="shared" si="7"/>
        <v>0</v>
      </c>
    </row>
    <row r="22" spans="1:17" hidden="1">
      <c r="A22" s="100" t="s">
        <v>290</v>
      </c>
      <c r="B22" s="81"/>
      <c r="C22" s="81"/>
      <c r="D22" s="81"/>
      <c r="E22" s="81"/>
      <c r="F22" s="81"/>
      <c r="G22" s="81"/>
      <c r="H22" s="81"/>
      <c r="I22" s="81"/>
      <c r="J22" s="81"/>
      <c r="K22" s="81"/>
      <c r="L22" s="81"/>
      <c r="M22" s="81"/>
      <c r="N22" s="81"/>
      <c r="O22" s="81"/>
      <c r="P22" s="81"/>
      <c r="Q22" s="104">
        <f t="shared" si="7"/>
        <v>0</v>
      </c>
    </row>
    <row r="23" spans="1:17" hidden="1">
      <c r="A23" s="99" t="s">
        <v>291</v>
      </c>
      <c r="B23" s="81"/>
      <c r="C23" s="81"/>
      <c r="D23" s="81"/>
      <c r="E23" s="81"/>
      <c r="F23" s="81"/>
      <c r="G23" s="81"/>
      <c r="H23" s="81"/>
      <c r="I23" s="81"/>
      <c r="J23" s="81"/>
      <c r="K23" s="81"/>
      <c r="L23" s="81"/>
      <c r="M23" s="81"/>
      <c r="N23" s="81"/>
      <c r="O23" s="81"/>
      <c r="P23" s="81"/>
      <c r="Q23" s="104">
        <f t="shared" si="7"/>
        <v>0</v>
      </c>
    </row>
  </sheetData>
  <sheetProtection password="8144" sheet="1" objects="1" scenarios="1"/>
  <mergeCells count="12">
    <mergeCell ref="B14:Q14"/>
    <mergeCell ref="B15:D15"/>
    <mergeCell ref="E15:G15"/>
    <mergeCell ref="H15:J15"/>
    <mergeCell ref="K15:M15"/>
    <mergeCell ref="N15:P15"/>
    <mergeCell ref="B1:Q1"/>
    <mergeCell ref="B2:D2"/>
    <mergeCell ref="E2:G2"/>
    <mergeCell ref="H2:J2"/>
    <mergeCell ref="K2:M2"/>
    <mergeCell ref="N2:P2"/>
  </mergeCells>
  <phoneticPr fontId="22" type="noConversion"/>
  <conditionalFormatting sqref="Q4:Q10">
    <cfRule type="cellIs" dxfId="1" priority="1" stopIfTrue="1" operator="equal">
      <formula>"M"</formula>
    </cfRule>
  </conditionalFormatting>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29"/>
  <sheetViews>
    <sheetView workbookViewId="0">
      <selection activeCell="A9" sqref="A9"/>
    </sheetView>
  </sheetViews>
  <sheetFormatPr defaultColWidth="8.85546875" defaultRowHeight="12.75"/>
  <cols>
    <col min="1" max="1" width="20.42578125" customWidth="1"/>
    <col min="2" max="11" width="9.140625" customWidth="1"/>
    <col min="12" max="12" width="9.140625" style="3" customWidth="1"/>
    <col min="13" max="13" width="9.140625" style="78" customWidth="1"/>
    <col min="14" max="14" width="9.42578125" hidden="1" customWidth="1"/>
    <col min="15" max="15" width="4.7109375" customWidth="1"/>
  </cols>
  <sheetData>
    <row r="1" spans="1:18">
      <c r="A1" s="670" t="s">
        <v>321</v>
      </c>
      <c r="B1" s="670"/>
      <c r="C1" s="670"/>
      <c r="D1" s="670"/>
      <c r="E1" s="670"/>
      <c r="F1" s="670"/>
      <c r="G1" s="670"/>
      <c r="H1" s="670"/>
      <c r="I1" s="670"/>
      <c r="J1" s="670"/>
      <c r="K1" s="670"/>
      <c r="L1" s="670"/>
      <c r="M1" s="670"/>
      <c r="N1" s="670"/>
    </row>
    <row r="2" spans="1:18">
      <c r="A2" s="670"/>
      <c r="B2" s="670"/>
      <c r="C2" s="670"/>
      <c r="D2" s="670"/>
      <c r="E2" s="670"/>
      <c r="F2" s="670"/>
      <c r="G2" s="670"/>
      <c r="H2" s="670"/>
      <c r="I2" s="670"/>
      <c r="J2" s="670"/>
      <c r="K2" s="670"/>
      <c r="L2" s="670"/>
      <c r="M2" s="670"/>
      <c r="N2" s="670"/>
    </row>
    <row r="3" spans="1:18">
      <c r="A3" s="670"/>
      <c r="B3" s="670"/>
      <c r="C3" s="670"/>
      <c r="D3" s="670"/>
      <c r="E3" s="670"/>
      <c r="F3" s="670"/>
      <c r="G3" s="670"/>
      <c r="H3" s="670"/>
      <c r="I3" s="670"/>
      <c r="J3" s="670"/>
      <c r="K3" s="670"/>
      <c r="L3" s="670"/>
      <c r="M3" s="670"/>
      <c r="N3" s="670"/>
    </row>
    <row r="4" spans="1:18" ht="13.5" customHeight="1" thickBot="1">
      <c r="A4" s="670"/>
      <c r="B4" s="670"/>
      <c r="C4" s="670"/>
      <c r="D4" s="670"/>
      <c r="E4" s="670"/>
      <c r="F4" s="670"/>
      <c r="G4" s="670"/>
      <c r="H4" s="670"/>
      <c r="I4" s="670"/>
      <c r="J4" s="670"/>
      <c r="K4" s="670"/>
      <c r="L4" s="670"/>
      <c r="M4" s="670"/>
      <c r="N4" s="670"/>
      <c r="O4" s="354"/>
    </row>
    <row r="5" spans="1:18" ht="17.25" customHeight="1" thickTop="1" thickBot="1">
      <c r="A5" s="306"/>
      <c r="B5" s="671" t="s">
        <v>322</v>
      </c>
      <c r="C5" s="672"/>
      <c r="D5" s="671" t="s">
        <v>323</v>
      </c>
      <c r="E5" s="672"/>
      <c r="F5" s="671" t="s">
        <v>324</v>
      </c>
      <c r="G5" s="672"/>
      <c r="H5" s="671" t="s">
        <v>325</v>
      </c>
      <c r="I5" s="672"/>
      <c r="J5" s="671" t="s">
        <v>326</v>
      </c>
      <c r="K5" s="672"/>
      <c r="L5" s="673" t="s">
        <v>327</v>
      </c>
      <c r="M5" s="674"/>
      <c r="N5" s="118"/>
      <c r="O5" s="355"/>
      <c r="P5" s="667" t="s">
        <v>328</v>
      </c>
      <c r="Q5" s="668"/>
      <c r="R5" s="669"/>
    </row>
    <row r="6" spans="1:18" ht="47.1" customHeight="1" thickTop="1" thickBot="1">
      <c r="A6" s="364" t="s">
        <v>329</v>
      </c>
      <c r="B6" s="302" t="s">
        <v>330</v>
      </c>
      <c r="C6" s="303" t="s">
        <v>331</v>
      </c>
      <c r="D6" s="302" t="s">
        <v>332</v>
      </c>
      <c r="E6" s="303" t="s">
        <v>331</v>
      </c>
      <c r="F6" s="302" t="s">
        <v>330</v>
      </c>
      <c r="G6" s="303" t="s">
        <v>331</v>
      </c>
      <c r="H6" s="302" t="s">
        <v>330</v>
      </c>
      <c r="I6" s="303" t="s">
        <v>331</v>
      </c>
      <c r="J6" s="302" t="s">
        <v>330</v>
      </c>
      <c r="K6" s="303" t="s">
        <v>331</v>
      </c>
      <c r="L6" s="304" t="s">
        <v>333</v>
      </c>
      <c r="M6" s="305" t="s">
        <v>334</v>
      </c>
      <c r="N6" s="363" t="s">
        <v>335</v>
      </c>
      <c r="O6" s="356"/>
      <c r="P6" s="308" t="s">
        <v>22</v>
      </c>
      <c r="Q6" s="308" t="s">
        <v>23</v>
      </c>
      <c r="R6" s="309" t="s">
        <v>24</v>
      </c>
    </row>
    <row r="7" spans="1:18" ht="13.5" thickTop="1">
      <c r="A7" s="365" t="s">
        <v>336</v>
      </c>
      <c r="B7" s="218">
        <v>1.5</v>
      </c>
      <c r="C7" s="219">
        <v>0.4</v>
      </c>
      <c r="D7" s="218">
        <v>0.5</v>
      </c>
      <c r="E7" s="219">
        <v>0.17</v>
      </c>
      <c r="F7" s="218"/>
      <c r="G7" s="219"/>
      <c r="H7" s="218"/>
      <c r="I7" s="219"/>
      <c r="J7" s="218"/>
      <c r="K7" s="219"/>
      <c r="L7" s="373">
        <f>IF(B7="","",(J7+H7+F7+D7+B7))</f>
        <v>2</v>
      </c>
      <c r="M7" s="374">
        <f>IF(B7 ="","",(N7/L7)*0.6)</f>
        <v>0.34249999999999997</v>
      </c>
      <c r="N7" s="307">
        <f>B7*(C7/0.6)+D7*(E7/0.6)+F7*(G7/0.6)+H7*(I7/0.6)+J7*(K7/0.6)</f>
        <v>1.1416666666666666</v>
      </c>
      <c r="O7" s="357"/>
      <c r="P7" s="358">
        <v>5</v>
      </c>
      <c r="Q7" s="358">
        <v>2</v>
      </c>
      <c r="R7" s="359">
        <v>0.34300000000000003</v>
      </c>
    </row>
    <row r="8" spans="1:18" ht="13.5" thickBot="1">
      <c r="A8" s="366" t="s">
        <v>337</v>
      </c>
      <c r="B8" s="218">
        <v>1.5</v>
      </c>
      <c r="C8" s="219">
        <v>0.47</v>
      </c>
      <c r="D8" s="218">
        <v>0.75</v>
      </c>
      <c r="E8" s="219">
        <v>0.18</v>
      </c>
      <c r="F8" s="218"/>
      <c r="G8" s="219"/>
      <c r="H8" s="218"/>
      <c r="I8" s="219"/>
      <c r="J8" s="218"/>
      <c r="K8" s="219"/>
      <c r="L8" s="373">
        <f>IF(B8="","",(J8+H8+F8+D8+B8))</f>
        <v>2.25</v>
      </c>
      <c r="M8" s="374">
        <f>IF(B8 ="","",(N8/L8)*0.6)</f>
        <v>0.37333333333333335</v>
      </c>
      <c r="N8" s="307">
        <f t="shared" ref="N8:N26" si="0">B8*(C8/0.6)+D8*(E8/0.6)+F8*(G8/0.6)+H8*(I8/0.6)+J8*(K8/0.6)</f>
        <v>1.4</v>
      </c>
      <c r="O8" s="360"/>
      <c r="P8" s="361">
        <v>3</v>
      </c>
      <c r="Q8" s="361">
        <v>2.25</v>
      </c>
      <c r="R8" s="362">
        <v>0.373</v>
      </c>
    </row>
    <row r="9" spans="1:18" ht="14.25" customHeight="1">
      <c r="A9" s="367"/>
      <c r="B9" s="220"/>
      <c r="C9" s="221"/>
      <c r="D9" s="220"/>
      <c r="E9" s="221"/>
      <c r="F9" s="220"/>
      <c r="G9" s="221"/>
      <c r="H9" s="220"/>
      <c r="I9" s="221"/>
      <c r="J9" s="220"/>
      <c r="K9" s="221"/>
      <c r="L9" s="373" t="str">
        <f t="shared" ref="L9:L26" si="1">IF(B9="","",(J9+H9+F9+D9+B9))</f>
        <v/>
      </c>
      <c r="M9" s="374" t="str">
        <f t="shared" ref="M9:M26" si="2">IF(B9 ="","",(N9/L9)*0.6)</f>
        <v/>
      </c>
      <c r="N9" s="307">
        <f t="shared" si="0"/>
        <v>0</v>
      </c>
      <c r="O9" s="35"/>
    </row>
    <row r="10" spans="1:18">
      <c r="A10" s="368"/>
      <c r="B10" s="220"/>
      <c r="C10" s="221"/>
      <c r="D10" s="220"/>
      <c r="E10" s="221"/>
      <c r="F10" s="220"/>
      <c r="G10" s="221"/>
      <c r="H10" s="220"/>
      <c r="I10" s="221"/>
      <c r="J10" s="220"/>
      <c r="K10" s="221"/>
      <c r="L10" s="373" t="str">
        <f t="shared" si="1"/>
        <v/>
      </c>
      <c r="M10" s="374" t="str">
        <f t="shared" si="2"/>
        <v/>
      </c>
      <c r="N10" s="307">
        <f t="shared" si="0"/>
        <v>0</v>
      </c>
      <c r="O10" s="34"/>
    </row>
    <row r="11" spans="1:18" ht="18">
      <c r="A11" s="369"/>
      <c r="B11" s="220"/>
      <c r="C11" s="221"/>
      <c r="D11" s="220"/>
      <c r="E11" s="221"/>
      <c r="F11" s="220"/>
      <c r="G11" s="221"/>
      <c r="H11" s="220"/>
      <c r="I11" s="221"/>
      <c r="J11" s="220"/>
      <c r="K11" s="221"/>
      <c r="L11" s="373" t="str">
        <f t="shared" si="1"/>
        <v/>
      </c>
      <c r="M11" s="374" t="str">
        <f t="shared" si="2"/>
        <v/>
      </c>
      <c r="N11" s="307">
        <f t="shared" si="0"/>
        <v>0</v>
      </c>
      <c r="O11" s="35"/>
    </row>
    <row r="12" spans="1:18">
      <c r="A12" s="368"/>
      <c r="B12" s="220"/>
      <c r="C12" s="221"/>
      <c r="D12" s="220"/>
      <c r="E12" s="221"/>
      <c r="F12" s="220"/>
      <c r="G12" s="221"/>
      <c r="H12" s="220"/>
      <c r="I12" s="221"/>
      <c r="J12" s="222"/>
      <c r="K12" s="221"/>
      <c r="L12" s="373" t="str">
        <f t="shared" si="1"/>
        <v/>
      </c>
      <c r="M12" s="374" t="str">
        <f t="shared" si="2"/>
        <v/>
      </c>
      <c r="N12" s="307">
        <f t="shared" si="0"/>
        <v>0</v>
      </c>
      <c r="O12" s="34"/>
    </row>
    <row r="13" spans="1:18" ht="18">
      <c r="A13" s="369"/>
      <c r="B13" s="220"/>
      <c r="C13" s="221"/>
      <c r="D13" s="220"/>
      <c r="E13" s="221"/>
      <c r="F13" s="220"/>
      <c r="G13" s="221"/>
      <c r="H13" s="220"/>
      <c r="I13" s="221"/>
      <c r="J13" s="220"/>
      <c r="K13" s="221"/>
      <c r="L13" s="373" t="str">
        <f t="shared" si="1"/>
        <v/>
      </c>
      <c r="M13" s="374" t="str">
        <f t="shared" si="2"/>
        <v/>
      </c>
      <c r="N13" s="307">
        <f t="shared" si="0"/>
        <v>0</v>
      </c>
      <c r="O13" s="35"/>
    </row>
    <row r="14" spans="1:18">
      <c r="A14" s="368"/>
      <c r="B14" s="220"/>
      <c r="C14" s="221"/>
      <c r="D14" s="220"/>
      <c r="E14" s="221"/>
      <c r="F14" s="220"/>
      <c r="G14" s="221"/>
      <c r="H14" s="220"/>
      <c r="I14" s="221"/>
      <c r="J14" s="220"/>
      <c r="K14" s="221"/>
      <c r="L14" s="373" t="str">
        <f t="shared" si="1"/>
        <v/>
      </c>
      <c r="M14" s="374" t="str">
        <f t="shared" si="2"/>
        <v/>
      </c>
      <c r="N14" s="307">
        <f t="shared" si="0"/>
        <v>0</v>
      </c>
      <c r="O14" s="34"/>
    </row>
    <row r="15" spans="1:18">
      <c r="A15" s="369"/>
      <c r="B15" s="220"/>
      <c r="C15" s="221"/>
      <c r="D15" s="220"/>
      <c r="E15" s="221"/>
      <c r="F15" s="220"/>
      <c r="G15" s="221"/>
      <c r="H15" s="220"/>
      <c r="I15" s="221"/>
      <c r="J15" s="220"/>
      <c r="K15" s="221"/>
      <c r="L15" s="373" t="str">
        <f t="shared" si="1"/>
        <v/>
      </c>
      <c r="M15" s="374" t="str">
        <f t="shared" si="2"/>
        <v/>
      </c>
      <c r="N15" s="307">
        <f t="shared" si="0"/>
        <v>0</v>
      </c>
      <c r="O15" s="34"/>
    </row>
    <row r="16" spans="1:18">
      <c r="A16" s="368"/>
      <c r="B16" s="220"/>
      <c r="C16" s="221"/>
      <c r="D16" s="220"/>
      <c r="E16" s="221"/>
      <c r="F16" s="220"/>
      <c r="G16" s="221"/>
      <c r="H16" s="220"/>
      <c r="I16" s="221"/>
      <c r="J16" s="220"/>
      <c r="K16" s="223"/>
      <c r="L16" s="373" t="str">
        <f t="shared" si="1"/>
        <v/>
      </c>
      <c r="M16" s="374" t="str">
        <f t="shared" si="2"/>
        <v/>
      </c>
      <c r="N16" s="307">
        <f t="shared" si="0"/>
        <v>0</v>
      </c>
      <c r="O16" s="34"/>
    </row>
    <row r="17" spans="1:15">
      <c r="A17" s="369"/>
      <c r="B17" s="220"/>
      <c r="C17" s="221"/>
      <c r="D17" s="220"/>
      <c r="E17" s="221"/>
      <c r="F17" s="220"/>
      <c r="G17" s="221"/>
      <c r="H17" s="220"/>
      <c r="I17" s="221"/>
      <c r="J17" s="220"/>
      <c r="K17" s="223"/>
      <c r="L17" s="373" t="str">
        <f t="shared" si="1"/>
        <v/>
      </c>
      <c r="M17" s="374" t="str">
        <f t="shared" si="2"/>
        <v/>
      </c>
      <c r="N17" s="307">
        <f t="shared" si="0"/>
        <v>0</v>
      </c>
      <c r="O17" s="34"/>
    </row>
    <row r="18" spans="1:15">
      <c r="A18" s="368"/>
      <c r="B18" s="220"/>
      <c r="C18" s="221"/>
      <c r="D18" s="220"/>
      <c r="E18" s="221"/>
      <c r="F18" s="220"/>
      <c r="G18" s="221"/>
      <c r="H18" s="220"/>
      <c r="I18" s="221"/>
      <c r="J18" s="220"/>
      <c r="K18" s="221"/>
      <c r="L18" s="373" t="str">
        <f t="shared" si="1"/>
        <v/>
      </c>
      <c r="M18" s="374" t="str">
        <f t="shared" si="2"/>
        <v/>
      </c>
      <c r="N18" s="307">
        <f t="shared" si="0"/>
        <v>0</v>
      </c>
      <c r="O18" s="34"/>
    </row>
    <row r="19" spans="1:15">
      <c r="A19" s="369"/>
      <c r="B19" s="220"/>
      <c r="C19" s="221"/>
      <c r="D19" s="220"/>
      <c r="E19" s="221"/>
      <c r="F19" s="220"/>
      <c r="G19" s="221"/>
      <c r="H19" s="220"/>
      <c r="I19" s="221"/>
      <c r="J19" s="220"/>
      <c r="K19" s="221"/>
      <c r="L19" s="373" t="str">
        <f t="shared" si="1"/>
        <v/>
      </c>
      <c r="M19" s="374" t="str">
        <f t="shared" si="2"/>
        <v/>
      </c>
      <c r="N19" s="307">
        <f t="shared" si="0"/>
        <v>0</v>
      </c>
      <c r="O19" s="33"/>
    </row>
    <row r="20" spans="1:15">
      <c r="A20" s="368"/>
      <c r="B20" s="220"/>
      <c r="C20" s="221"/>
      <c r="D20" s="220"/>
      <c r="E20" s="221"/>
      <c r="F20" s="220"/>
      <c r="G20" s="221"/>
      <c r="H20" s="220"/>
      <c r="I20" s="221"/>
      <c r="J20" s="220"/>
      <c r="K20" s="221"/>
      <c r="L20" s="373" t="str">
        <f t="shared" si="1"/>
        <v/>
      </c>
      <c r="M20" s="374" t="str">
        <f t="shared" si="2"/>
        <v/>
      </c>
      <c r="N20" s="307">
        <f t="shared" si="0"/>
        <v>0</v>
      </c>
      <c r="O20" s="33"/>
    </row>
    <row r="21" spans="1:15">
      <c r="A21" s="369"/>
      <c r="B21" s="220"/>
      <c r="C21" s="221"/>
      <c r="D21" s="220"/>
      <c r="E21" s="221"/>
      <c r="F21" s="220"/>
      <c r="G21" s="221"/>
      <c r="H21" s="220"/>
      <c r="I21" s="221"/>
      <c r="J21" s="220"/>
      <c r="K21" s="221"/>
      <c r="L21" s="373" t="str">
        <f t="shared" si="1"/>
        <v/>
      </c>
      <c r="M21" s="374" t="str">
        <f t="shared" si="2"/>
        <v/>
      </c>
      <c r="N21" s="307">
        <f t="shared" si="0"/>
        <v>0</v>
      </c>
      <c r="O21" s="33"/>
    </row>
    <row r="22" spans="1:15">
      <c r="A22" s="368"/>
      <c r="B22" s="220"/>
      <c r="C22" s="221"/>
      <c r="D22" s="220"/>
      <c r="E22" s="221"/>
      <c r="F22" s="220"/>
      <c r="G22" s="221"/>
      <c r="H22" s="220"/>
      <c r="I22" s="221"/>
      <c r="J22" s="220"/>
      <c r="K22" s="221"/>
      <c r="L22" s="373" t="str">
        <f t="shared" si="1"/>
        <v/>
      </c>
      <c r="M22" s="374" t="str">
        <f t="shared" si="2"/>
        <v/>
      </c>
      <c r="N22" s="307">
        <f t="shared" si="0"/>
        <v>0</v>
      </c>
      <c r="O22" s="33"/>
    </row>
    <row r="23" spans="1:15">
      <c r="A23" s="369"/>
      <c r="B23" s="220"/>
      <c r="C23" s="221"/>
      <c r="D23" s="220"/>
      <c r="E23" s="221"/>
      <c r="F23" s="220"/>
      <c r="G23" s="221"/>
      <c r="H23" s="220"/>
      <c r="I23" s="221"/>
      <c r="J23" s="220"/>
      <c r="K23" s="221"/>
      <c r="L23" s="373" t="str">
        <f t="shared" si="1"/>
        <v/>
      </c>
      <c r="M23" s="374" t="str">
        <f t="shared" si="2"/>
        <v/>
      </c>
      <c r="N23" s="307">
        <f t="shared" si="0"/>
        <v>0</v>
      </c>
      <c r="O23" s="33"/>
    </row>
    <row r="24" spans="1:15">
      <c r="A24" s="368"/>
      <c r="B24" s="220"/>
      <c r="C24" s="221"/>
      <c r="D24" s="220"/>
      <c r="E24" s="221"/>
      <c r="F24" s="220"/>
      <c r="G24" s="221"/>
      <c r="H24" s="220"/>
      <c r="I24" s="221"/>
      <c r="J24" s="220"/>
      <c r="K24" s="221"/>
      <c r="L24" s="373" t="str">
        <f t="shared" si="1"/>
        <v/>
      </c>
      <c r="M24" s="374" t="str">
        <f t="shared" si="2"/>
        <v/>
      </c>
      <c r="N24" s="307">
        <f t="shared" si="0"/>
        <v>0</v>
      </c>
      <c r="O24" s="33"/>
    </row>
    <row r="25" spans="1:15">
      <c r="A25" s="369"/>
      <c r="B25" s="220"/>
      <c r="C25" s="221"/>
      <c r="D25" s="220"/>
      <c r="E25" s="221"/>
      <c r="F25" s="220"/>
      <c r="G25" s="221"/>
      <c r="H25" s="220"/>
      <c r="I25" s="221"/>
      <c r="J25" s="220"/>
      <c r="K25" s="221"/>
      <c r="L25" s="373" t="str">
        <f t="shared" si="1"/>
        <v/>
      </c>
      <c r="M25" s="374" t="str">
        <f t="shared" si="2"/>
        <v/>
      </c>
      <c r="N25" s="307">
        <f t="shared" si="0"/>
        <v>0</v>
      </c>
      <c r="O25" s="33"/>
    </row>
    <row r="26" spans="1:15" ht="13.5" thickBot="1">
      <c r="A26" s="370"/>
      <c r="B26" s="371"/>
      <c r="C26" s="372"/>
      <c r="D26" s="371"/>
      <c r="E26" s="372"/>
      <c r="F26" s="371"/>
      <c r="G26" s="372"/>
      <c r="H26" s="371"/>
      <c r="I26" s="372"/>
      <c r="J26" s="371"/>
      <c r="K26" s="372"/>
      <c r="L26" s="375" t="str">
        <f t="shared" si="1"/>
        <v/>
      </c>
      <c r="M26" s="376" t="str">
        <f t="shared" si="2"/>
        <v/>
      </c>
      <c r="N26" s="307">
        <f t="shared" si="0"/>
        <v>0</v>
      </c>
      <c r="O26" s="33"/>
    </row>
    <row r="27" spans="1:15">
      <c r="B27" s="68"/>
    </row>
    <row r="28" spans="1:15">
      <c r="H28" s="79"/>
    </row>
    <row r="29" spans="1:15">
      <c r="H29" s="79"/>
    </row>
  </sheetData>
  <sheetProtection password="8144" sheet="1" objects="1" scenarios="1"/>
  <mergeCells count="8">
    <mergeCell ref="P5:R5"/>
    <mergeCell ref="A1:N4"/>
    <mergeCell ref="B5:C5"/>
    <mergeCell ref="D5:E5"/>
    <mergeCell ref="F5:G5"/>
    <mergeCell ref="H5:I5"/>
    <mergeCell ref="J5:K5"/>
    <mergeCell ref="L5:M5"/>
  </mergeCells>
  <phoneticPr fontId="22"/>
  <pageMargins left="0.75" right="0.75" top="1" bottom="1" header="0.5" footer="0.5"/>
  <pageSetup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J1"/>
  <sheetViews>
    <sheetView workbookViewId="0">
      <selection activeCell="N11" sqref="N11"/>
    </sheetView>
  </sheetViews>
  <sheetFormatPr defaultColWidth="8.85546875" defaultRowHeight="12.75"/>
  <cols>
    <col min="1" max="1" width="10.42578125" customWidth="1"/>
    <col min="2" max="10" width="8.85546875" customWidth="1"/>
    <col min="11" max="11" width="6.7109375" customWidth="1"/>
    <col min="12" max="12" width="6.140625" customWidth="1"/>
  </cols>
  <sheetData>
    <row r="1" spans="2:10" ht="17.100000000000001" customHeight="1">
      <c r="B1" s="675" t="s">
        <v>6</v>
      </c>
      <c r="C1" s="675"/>
      <c r="D1" s="680">
        <f>Calculator!H4</f>
        <v>0</v>
      </c>
      <c r="E1" s="681"/>
      <c r="G1" s="676" t="s">
        <v>338</v>
      </c>
      <c r="H1" s="677"/>
      <c r="I1" s="678">
        <f ca="1">TODAY()</f>
        <v>45729</v>
      </c>
      <c r="J1" s="679"/>
    </row>
  </sheetData>
  <mergeCells count="4">
    <mergeCell ref="B1:C1"/>
    <mergeCell ref="G1:H1"/>
    <mergeCell ref="I1:J1"/>
    <mergeCell ref="D1:E1"/>
  </mergeCells>
  <phoneticPr fontId="0" type="noConversion"/>
  <pageMargins left="0.75" right="0.75" top="1" bottom="1" header="0.5" footer="0.5"/>
  <pageSetup scale="81" orientation="portrait"/>
  <headerFooter alignWithMargins="0"/>
  <rowBreaks count="1" manualBreakCount="1">
    <brk id="63" max="16383" man="1"/>
  </rowBreaks>
  <colBreaks count="1" manualBreakCount="1">
    <brk id="11"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127"/>
  <sheetViews>
    <sheetView zoomScaleNormal="100" zoomScaleSheetLayoutView="100" workbookViewId="0">
      <selection activeCell="F122" sqref="F122"/>
    </sheetView>
  </sheetViews>
  <sheetFormatPr defaultColWidth="0" defaultRowHeight="13.5" customHeight="1"/>
  <cols>
    <col min="1" max="1" width="5.28515625" style="3" customWidth="1"/>
    <col min="2" max="2" width="11.42578125" style="3" customWidth="1"/>
    <col min="3" max="3" width="9.42578125" style="3" bestFit="1" customWidth="1"/>
    <col min="4" max="4" width="10.42578125" style="3" customWidth="1"/>
    <col min="5" max="5" width="13.28515625" style="3" customWidth="1"/>
    <col min="6" max="6" width="11.42578125" style="3" customWidth="1"/>
    <col min="7" max="7" width="9.28515625" style="3" bestFit="1" customWidth="1"/>
    <col min="8" max="8" width="11" style="3" customWidth="1"/>
    <col min="9" max="9" width="6.7109375" style="3" customWidth="1"/>
    <col min="10" max="16384" width="0" style="3" hidden="1"/>
  </cols>
  <sheetData>
    <row r="1" spans="1:9" ht="13.5" customHeight="1" thickBot="1"/>
    <row r="2" spans="1:9" ht="13.5" customHeight="1">
      <c r="A2" s="682" t="s">
        <v>339</v>
      </c>
      <c r="B2" s="683"/>
      <c r="C2" s="683"/>
      <c r="D2" s="683"/>
      <c r="E2" s="683"/>
      <c r="F2" s="683"/>
      <c r="G2" s="683"/>
      <c r="H2" s="683"/>
      <c r="I2" s="684"/>
    </row>
    <row r="3" spans="1:9" ht="13.5" customHeight="1" thickBot="1">
      <c r="A3" s="689" t="s">
        <v>340</v>
      </c>
      <c r="B3" s="689"/>
      <c r="C3" s="689"/>
      <c r="D3" s="689"/>
      <c r="E3" s="689"/>
      <c r="F3" s="689"/>
      <c r="G3" s="689"/>
      <c r="H3" s="689"/>
      <c r="I3" s="689"/>
    </row>
    <row r="4" spans="1:9" ht="13.5" customHeight="1" thickBot="1"/>
    <row r="5" spans="1:9" ht="13.5" customHeight="1">
      <c r="B5" s="687" t="s">
        <v>6</v>
      </c>
      <c r="C5" s="688"/>
      <c r="D5" s="688"/>
      <c r="E5" s="164">
        <f>Calculator!H4</f>
        <v>0</v>
      </c>
      <c r="F5" s="690" t="s">
        <v>341</v>
      </c>
      <c r="G5" s="687"/>
      <c r="H5" s="164">
        <f>Calculator!C4</f>
        <v>0</v>
      </c>
    </row>
    <row r="6" spans="1:9" ht="13.5" customHeight="1">
      <c r="B6" s="685" t="s">
        <v>342</v>
      </c>
      <c r="C6" s="686"/>
      <c r="D6" s="686"/>
      <c r="E6" s="165">
        <f>Calculator!O4</f>
        <v>0</v>
      </c>
      <c r="F6" s="691" t="s">
        <v>343</v>
      </c>
      <c r="G6" s="686"/>
      <c r="H6" s="162">
        <f>'Dup Calc'!C4</f>
        <v>0</v>
      </c>
    </row>
    <row r="7" spans="1:9" ht="13.5" customHeight="1" thickBot="1">
      <c r="B7" s="729"/>
      <c r="C7" s="730"/>
      <c r="D7" s="730"/>
      <c r="E7" s="731"/>
      <c r="F7" s="692" t="s">
        <v>344</v>
      </c>
      <c r="G7" s="693"/>
      <c r="H7" s="163">
        <f>'Dup Calc'!Y12</f>
        <v>0</v>
      </c>
    </row>
    <row r="8" spans="1:9" ht="13.5" customHeight="1" thickBot="1"/>
    <row r="9" spans="1:9" ht="13.5" customHeight="1">
      <c r="B9" s="696" t="str">
        <f>CONCATENATE("There ",'Dup Calc'!AB14," ",'Dup Calc'!Y12," ",'Dup Calc'!AC14," of drinking data that ",'Dup Calc'!AB14, " not valid based upon duplicate entry.  ", 'Dup Calc'!Z19 )</f>
        <v xml:space="preserve">There are 0 days of drinking data that are not valid based upon duplicate entry.  If all of the subject's drinking data has been entered, this CRF should be printed and filed in the subject's chart.  This excel sheet should be saved for direct import </v>
      </c>
      <c r="C9" s="697"/>
      <c r="D9" s="697"/>
      <c r="E9" s="697"/>
      <c r="F9" s="697"/>
      <c r="G9" s="697"/>
      <c r="H9" s="698"/>
    </row>
    <row r="10" spans="1:9" ht="13.5" customHeight="1">
      <c r="B10" s="699"/>
      <c r="C10" s="700"/>
      <c r="D10" s="700"/>
      <c r="E10" s="700"/>
      <c r="F10" s="700"/>
      <c r="G10" s="700"/>
      <c r="H10" s="701"/>
    </row>
    <row r="11" spans="1:9" ht="13.5" customHeight="1">
      <c r="B11" s="699"/>
      <c r="C11" s="700"/>
      <c r="D11" s="700"/>
      <c r="E11" s="700"/>
      <c r="F11" s="700"/>
      <c r="G11" s="700"/>
      <c r="H11" s="701"/>
    </row>
    <row r="12" spans="1:9" ht="13.5" customHeight="1" thickBot="1">
      <c r="B12" s="702"/>
      <c r="C12" s="703"/>
      <c r="D12" s="703"/>
      <c r="E12" s="703"/>
      <c r="F12" s="703"/>
      <c r="G12" s="703"/>
      <c r="H12" s="704"/>
    </row>
    <row r="14" spans="1:9" ht="13.5" customHeight="1">
      <c r="B14" s="166" t="str">
        <f>Calculator!A8</f>
        <v>Drinking Day</v>
      </c>
      <c r="C14" s="166" t="str">
        <f>Calculator!C8</f>
        <v>Date</v>
      </c>
      <c r="D14" s="166" t="str">
        <f>Calculator!T8</f>
        <v xml:space="preserve"> Total SDUs</v>
      </c>
    </row>
    <row r="15" spans="1:9" ht="13.5" customHeight="1">
      <c r="B15" s="167">
        <f>Calculator!A9</f>
        <v>-28</v>
      </c>
      <c r="C15" s="168">
        <f>Calculator!C9</f>
        <v>-28</v>
      </c>
      <c r="D15" s="174" t="str">
        <f>Calculator!T9</f>
        <v>M</v>
      </c>
      <c r="F15" s="160"/>
      <c r="G15" s="169"/>
      <c r="H15" s="161"/>
    </row>
    <row r="16" spans="1:9" ht="13.5" customHeight="1">
      <c r="B16" s="167">
        <f>Calculator!A10</f>
        <v>-27</v>
      </c>
      <c r="C16" s="168">
        <f>Calculator!C10</f>
        <v>-27</v>
      </c>
      <c r="D16" s="174" t="str">
        <f>Calculator!T10</f>
        <v>M</v>
      </c>
      <c r="F16" s="160"/>
      <c r="G16" s="169"/>
      <c r="H16" s="161"/>
    </row>
    <row r="17" spans="2:8" ht="13.5" customHeight="1">
      <c r="B17" s="167">
        <f>Calculator!A11</f>
        <v>-26</v>
      </c>
      <c r="C17" s="168">
        <f>Calculator!C11</f>
        <v>-26</v>
      </c>
      <c r="D17" s="174" t="str">
        <f>Calculator!T11</f>
        <v>M</v>
      </c>
      <c r="F17" s="160"/>
      <c r="G17" s="169"/>
      <c r="H17" s="161"/>
    </row>
    <row r="18" spans="2:8" ht="13.5" customHeight="1">
      <c r="B18" s="167">
        <f>Calculator!A12</f>
        <v>-25</v>
      </c>
      <c r="C18" s="168">
        <f>Calculator!C12</f>
        <v>-25</v>
      </c>
      <c r="D18" s="174" t="str">
        <f>Calculator!T12</f>
        <v>M</v>
      </c>
      <c r="F18" s="160"/>
      <c r="G18" s="169"/>
      <c r="H18" s="161"/>
    </row>
    <row r="19" spans="2:8" ht="13.5" customHeight="1">
      <c r="B19" s="167">
        <f>Calculator!A13</f>
        <v>-24</v>
      </c>
      <c r="C19" s="168">
        <f>Calculator!C13</f>
        <v>-24</v>
      </c>
      <c r="D19" s="174" t="str">
        <f>Calculator!T13</f>
        <v>M</v>
      </c>
      <c r="F19" s="160"/>
      <c r="G19" s="169"/>
      <c r="H19" s="161"/>
    </row>
    <row r="20" spans="2:8" ht="13.5" customHeight="1">
      <c r="B20" s="167">
        <f>Calculator!A14</f>
        <v>-23</v>
      </c>
      <c r="C20" s="168">
        <f>Calculator!C14</f>
        <v>-23</v>
      </c>
      <c r="D20" s="174" t="str">
        <f>Calculator!T14</f>
        <v>M</v>
      </c>
      <c r="F20" s="160"/>
      <c r="G20" s="169"/>
      <c r="H20" s="161"/>
    </row>
    <row r="21" spans="2:8" ht="13.5" customHeight="1">
      <c r="B21" s="167">
        <f>Calculator!A15</f>
        <v>-22</v>
      </c>
      <c r="C21" s="168">
        <f>Calculator!C15</f>
        <v>-22</v>
      </c>
      <c r="D21" s="174" t="str">
        <f>Calculator!T15</f>
        <v>M</v>
      </c>
      <c r="F21" s="160"/>
      <c r="G21" s="169"/>
      <c r="H21" s="161"/>
    </row>
    <row r="22" spans="2:8" ht="13.5" customHeight="1">
      <c r="B22" s="167">
        <f>Calculator!A16</f>
        <v>-21</v>
      </c>
      <c r="C22" s="168">
        <f>Calculator!C16</f>
        <v>-21</v>
      </c>
      <c r="D22" s="174" t="str">
        <f>Calculator!T16</f>
        <v>M</v>
      </c>
      <c r="F22" s="160"/>
      <c r="G22" s="169"/>
      <c r="H22" s="161"/>
    </row>
    <row r="23" spans="2:8" ht="13.5" customHeight="1">
      <c r="B23" s="167">
        <f>Calculator!A17</f>
        <v>-20</v>
      </c>
      <c r="C23" s="168">
        <f>Calculator!C17</f>
        <v>-20</v>
      </c>
      <c r="D23" s="174" t="str">
        <f>Calculator!T17</f>
        <v>M</v>
      </c>
      <c r="F23" s="160"/>
      <c r="G23" s="169"/>
      <c r="H23" s="161"/>
    </row>
    <row r="24" spans="2:8" ht="13.5" customHeight="1">
      <c r="B24" s="167">
        <f>Calculator!A18</f>
        <v>-19</v>
      </c>
      <c r="C24" s="168">
        <f>Calculator!C18</f>
        <v>-19</v>
      </c>
      <c r="D24" s="174" t="str">
        <f>Calculator!T18</f>
        <v>M</v>
      </c>
      <c r="F24" s="160"/>
      <c r="G24" s="169"/>
      <c r="H24" s="161"/>
    </row>
    <row r="25" spans="2:8" ht="13.5" customHeight="1">
      <c r="B25" s="167">
        <f>Calculator!A19</f>
        <v>-18</v>
      </c>
      <c r="C25" s="168">
        <f>Calculator!C19</f>
        <v>-18</v>
      </c>
      <c r="D25" s="174" t="str">
        <f>Calculator!T19</f>
        <v>M</v>
      </c>
      <c r="F25" s="160"/>
      <c r="G25" s="169"/>
      <c r="H25" s="161"/>
    </row>
    <row r="26" spans="2:8" ht="13.5" customHeight="1">
      <c r="B26" s="167">
        <f>Calculator!A20</f>
        <v>-17</v>
      </c>
      <c r="C26" s="168">
        <f>Calculator!C20</f>
        <v>-17</v>
      </c>
      <c r="D26" s="174" t="str">
        <f>Calculator!T20</f>
        <v>M</v>
      </c>
      <c r="F26" s="160"/>
      <c r="G26" s="169"/>
      <c r="H26" s="161"/>
    </row>
    <row r="27" spans="2:8" ht="13.5" customHeight="1">
      <c r="B27" s="167">
        <f>Calculator!A21</f>
        <v>-16</v>
      </c>
      <c r="C27" s="168">
        <f>Calculator!C21</f>
        <v>-16</v>
      </c>
      <c r="D27" s="174" t="str">
        <f>Calculator!T21</f>
        <v>M</v>
      </c>
      <c r="F27" s="160"/>
      <c r="G27" s="169"/>
      <c r="H27" s="161"/>
    </row>
    <row r="28" spans="2:8" ht="13.5" customHeight="1">
      <c r="B28" s="167">
        <f>Calculator!A22</f>
        <v>-15</v>
      </c>
      <c r="C28" s="168">
        <f>Calculator!C22</f>
        <v>-15</v>
      </c>
      <c r="D28" s="174" t="str">
        <f>Calculator!T22</f>
        <v>M</v>
      </c>
      <c r="F28" s="160"/>
      <c r="G28" s="169"/>
      <c r="H28" s="161"/>
    </row>
    <row r="29" spans="2:8" ht="13.5" customHeight="1">
      <c r="B29" s="167">
        <f>Calculator!A23</f>
        <v>-14</v>
      </c>
      <c r="C29" s="168">
        <f>Calculator!C23</f>
        <v>-14</v>
      </c>
      <c r="D29" s="174" t="str">
        <f>Calculator!T23</f>
        <v>M</v>
      </c>
      <c r="F29" s="160"/>
      <c r="G29" s="169"/>
      <c r="H29" s="161"/>
    </row>
    <row r="30" spans="2:8" ht="13.5" customHeight="1">
      <c r="B30" s="167">
        <f>Calculator!A24</f>
        <v>-13</v>
      </c>
      <c r="C30" s="168">
        <f>Calculator!C24</f>
        <v>-13</v>
      </c>
      <c r="D30" s="174" t="str">
        <f>Calculator!T24</f>
        <v>M</v>
      </c>
      <c r="F30" s="160"/>
      <c r="G30" s="169"/>
      <c r="H30" s="161"/>
    </row>
    <row r="31" spans="2:8" ht="13.5" customHeight="1">
      <c r="B31" s="167">
        <f>Calculator!A25</f>
        <v>-12</v>
      </c>
      <c r="C31" s="168">
        <f>Calculator!C25</f>
        <v>-12</v>
      </c>
      <c r="D31" s="174" t="str">
        <f>Calculator!T25</f>
        <v>M</v>
      </c>
      <c r="F31" s="160"/>
      <c r="G31" s="169"/>
      <c r="H31" s="161"/>
    </row>
    <row r="32" spans="2:8" ht="13.5" customHeight="1">
      <c r="B32" s="167">
        <f>Calculator!A26</f>
        <v>-11</v>
      </c>
      <c r="C32" s="168">
        <f>Calculator!C26</f>
        <v>-11</v>
      </c>
      <c r="D32" s="174" t="str">
        <f>Calculator!T26</f>
        <v>M</v>
      </c>
      <c r="F32" s="160"/>
      <c r="G32" s="169"/>
      <c r="H32" s="161"/>
    </row>
    <row r="33" spans="2:8" ht="13.5" customHeight="1">
      <c r="B33" s="167">
        <f>Calculator!A27</f>
        <v>-10</v>
      </c>
      <c r="C33" s="168">
        <f>Calculator!C27</f>
        <v>-10</v>
      </c>
      <c r="D33" s="174" t="str">
        <f>Calculator!T27</f>
        <v>M</v>
      </c>
      <c r="F33" s="160"/>
      <c r="G33" s="169"/>
      <c r="H33" s="161"/>
    </row>
    <row r="34" spans="2:8" ht="13.5" customHeight="1">
      <c r="B34" s="167">
        <f>Calculator!A28</f>
        <v>-9</v>
      </c>
      <c r="C34" s="168">
        <f>Calculator!C28</f>
        <v>-9</v>
      </c>
      <c r="D34" s="174" t="str">
        <f>Calculator!T28</f>
        <v>M</v>
      </c>
      <c r="F34" s="160"/>
      <c r="G34" s="169"/>
      <c r="H34" s="161"/>
    </row>
    <row r="35" spans="2:8" ht="13.5" customHeight="1">
      <c r="B35" s="167">
        <f>Calculator!A29</f>
        <v>-8</v>
      </c>
      <c r="C35" s="168">
        <f>Calculator!C29</f>
        <v>-8</v>
      </c>
      <c r="D35" s="174" t="str">
        <f>Calculator!T29</f>
        <v>M</v>
      </c>
      <c r="F35" s="160"/>
      <c r="G35" s="169"/>
      <c r="H35" s="161"/>
    </row>
    <row r="36" spans="2:8" ht="13.5" customHeight="1">
      <c r="B36" s="167">
        <f>Calculator!A30</f>
        <v>-7</v>
      </c>
      <c r="C36" s="168">
        <f>Calculator!C30</f>
        <v>-7</v>
      </c>
      <c r="D36" s="174" t="str">
        <f>Calculator!T30</f>
        <v>M</v>
      </c>
      <c r="F36" s="160"/>
      <c r="G36" s="169"/>
      <c r="H36" s="161"/>
    </row>
    <row r="37" spans="2:8" ht="13.5" customHeight="1">
      <c r="B37" s="167">
        <f>Calculator!A31</f>
        <v>-6</v>
      </c>
      <c r="C37" s="168">
        <f>Calculator!C31</f>
        <v>-6</v>
      </c>
      <c r="D37" s="174" t="str">
        <f>Calculator!T31</f>
        <v>M</v>
      </c>
      <c r="F37" s="160"/>
      <c r="G37" s="169"/>
      <c r="H37" s="161"/>
    </row>
    <row r="38" spans="2:8" ht="13.5" customHeight="1">
      <c r="B38" s="167">
        <f>Calculator!A32</f>
        <v>-5</v>
      </c>
      <c r="C38" s="168">
        <f>Calculator!C32</f>
        <v>-5</v>
      </c>
      <c r="D38" s="174" t="str">
        <f>Calculator!T32</f>
        <v>M</v>
      </c>
      <c r="F38" s="160"/>
      <c r="G38" s="169"/>
      <c r="H38" s="161"/>
    </row>
    <row r="39" spans="2:8" ht="13.5" customHeight="1">
      <c r="B39" s="167">
        <f>Calculator!A33</f>
        <v>-4</v>
      </c>
      <c r="C39" s="168">
        <f>Calculator!C33</f>
        <v>-4</v>
      </c>
      <c r="D39" s="174" t="str">
        <f>Calculator!T33</f>
        <v>M</v>
      </c>
      <c r="F39" s="160"/>
      <c r="G39" s="169"/>
      <c r="H39" s="161"/>
    </row>
    <row r="40" spans="2:8" ht="13.5" customHeight="1">
      <c r="B40" s="167">
        <f>Calculator!A34</f>
        <v>-3</v>
      </c>
      <c r="C40" s="168">
        <f>Calculator!C34</f>
        <v>-3</v>
      </c>
      <c r="D40" s="174" t="str">
        <f>Calculator!T34</f>
        <v>M</v>
      </c>
      <c r="F40" s="160"/>
      <c r="G40" s="169"/>
      <c r="H40" s="161"/>
    </row>
    <row r="41" spans="2:8" ht="13.5" customHeight="1">
      <c r="B41" s="167">
        <f>Calculator!A35</f>
        <v>-2</v>
      </c>
      <c r="C41" s="168">
        <f>Calculator!C35</f>
        <v>-2</v>
      </c>
      <c r="D41" s="174" t="str">
        <f>Calculator!T35</f>
        <v>M</v>
      </c>
      <c r="F41" s="160"/>
      <c r="G41" s="169"/>
      <c r="H41" s="161"/>
    </row>
    <row r="42" spans="2:8" ht="13.5" customHeight="1">
      <c r="B42" s="167">
        <f>Calculator!A36</f>
        <v>-1</v>
      </c>
      <c r="C42" s="168">
        <f>Calculator!C36</f>
        <v>-1</v>
      </c>
      <c r="D42" s="174" t="str">
        <f>Calculator!T36</f>
        <v>M</v>
      </c>
      <c r="F42" s="160"/>
      <c r="G42" s="169"/>
      <c r="H42" s="161"/>
    </row>
    <row r="43" spans="2:8" ht="13.5" customHeight="1">
      <c r="B43" s="160"/>
      <c r="C43" s="169"/>
      <c r="D43" s="161"/>
      <c r="F43" s="160"/>
      <c r="G43" s="169"/>
      <c r="H43" s="161"/>
    </row>
    <row r="44" spans="2:8" ht="13.5" customHeight="1">
      <c r="B44" s="160"/>
      <c r="C44" s="169"/>
      <c r="D44" s="161"/>
      <c r="F44" s="160"/>
      <c r="G44" s="169"/>
      <c r="H44" s="161"/>
    </row>
    <row r="45" spans="2:8" ht="13.5" customHeight="1">
      <c r="B45" s="160"/>
      <c r="C45" s="169"/>
      <c r="D45" s="161"/>
      <c r="F45" s="160"/>
      <c r="G45" s="169"/>
      <c r="H45" s="161"/>
    </row>
    <row r="46" spans="2:8" ht="13.5" customHeight="1">
      <c r="B46" s="160"/>
      <c r="C46" s="169"/>
      <c r="D46" s="161"/>
      <c r="F46" s="160"/>
      <c r="G46" s="169"/>
      <c r="H46" s="161"/>
    </row>
    <row r="47" spans="2:8" ht="13.5" customHeight="1">
      <c r="B47" s="160"/>
      <c r="C47" s="169"/>
      <c r="D47" s="161"/>
      <c r="F47" s="160"/>
      <c r="G47" s="169"/>
      <c r="H47" s="161"/>
    </row>
    <row r="48" spans="2:8" ht="13.5" customHeight="1">
      <c r="B48" s="160"/>
      <c r="C48" s="169"/>
      <c r="D48" s="161"/>
      <c r="F48" s="160"/>
      <c r="G48" s="169"/>
      <c r="H48" s="161"/>
    </row>
    <row r="53" spans="1:9" ht="13.5" customHeight="1" thickBot="1"/>
    <row r="54" spans="1:9" ht="13.5" customHeight="1">
      <c r="A54" s="682" t="s">
        <v>339</v>
      </c>
      <c r="B54" s="683"/>
      <c r="C54" s="683"/>
      <c r="D54" s="683"/>
      <c r="E54" s="683"/>
      <c r="F54" s="683"/>
      <c r="G54" s="683"/>
      <c r="H54" s="683"/>
      <c r="I54" s="684"/>
    </row>
    <row r="55" spans="1:9" ht="13.5" customHeight="1" thickBot="1">
      <c r="A55" s="689" t="s">
        <v>340</v>
      </c>
      <c r="B55" s="694"/>
      <c r="C55" s="694"/>
      <c r="D55" s="694"/>
      <c r="E55" s="694"/>
      <c r="F55" s="694"/>
      <c r="G55" s="694"/>
      <c r="H55" s="694"/>
      <c r="I55" s="695"/>
    </row>
    <row r="56" spans="1:9" ht="13.5" customHeight="1" thickBot="1"/>
    <row r="57" spans="1:9" ht="13.5" customHeight="1">
      <c r="B57" s="687" t="str">
        <f>B5</f>
        <v>Subject ID</v>
      </c>
      <c r="C57" s="688"/>
      <c r="D57" s="688"/>
      <c r="E57" s="170">
        <f>E5</f>
        <v>0</v>
      </c>
      <c r="F57" s="688" t="str">
        <f>F5</f>
        <v xml:space="preserve">SDU calculation </v>
      </c>
      <c r="G57" s="688"/>
      <c r="H57" s="164">
        <f>H5</f>
        <v>0</v>
      </c>
    </row>
    <row r="58" spans="1:9" ht="13.5" customHeight="1">
      <c r="B58" s="691" t="str">
        <f>B6</f>
        <v>Date of Baseline TLFB</v>
      </c>
      <c r="C58" s="686"/>
      <c r="D58" s="686"/>
      <c r="E58" s="498">
        <f>E6</f>
        <v>0</v>
      </c>
      <c r="F58" s="686" t="str">
        <f>F6</f>
        <v xml:space="preserve">Duplicate entry </v>
      </c>
      <c r="G58" s="686"/>
      <c r="H58" s="162">
        <f>H6</f>
        <v>0</v>
      </c>
    </row>
    <row r="59" spans="1:9" ht="13.5" customHeight="1" thickBot="1">
      <c r="B59" s="506"/>
      <c r="C59" s="507"/>
      <c r="D59" s="507"/>
      <c r="E59" s="508"/>
      <c r="F59" s="693" t="str">
        <f>F7</f>
        <v># of invalid data fields</v>
      </c>
      <c r="G59" s="693"/>
      <c r="H59" s="163">
        <f>H7</f>
        <v>0</v>
      </c>
    </row>
    <row r="60" spans="1:9" ht="13.5" customHeight="1" thickBot="1"/>
    <row r="61" spans="1:9" ht="13.5" customHeight="1" thickBot="1">
      <c r="B61" s="177" t="s">
        <v>18</v>
      </c>
      <c r="C61" s="170" t="s">
        <v>20</v>
      </c>
      <c r="D61" s="164" t="s">
        <v>26</v>
      </c>
      <c r="F61" s="499" t="s">
        <v>18</v>
      </c>
      <c r="G61" s="500" t="s">
        <v>20</v>
      </c>
      <c r="H61" s="501" t="s">
        <v>26</v>
      </c>
    </row>
    <row r="62" spans="1:9" ht="13.5" customHeight="1">
      <c r="B62" s="178" t="str">
        <f>Calculator!A41</f>
        <v>Day 0</v>
      </c>
      <c r="C62" s="168">
        <f>Calculator!C41</f>
        <v>0</v>
      </c>
      <c r="D62" s="394" t="str">
        <f>Calculator!T41</f>
        <v>M</v>
      </c>
      <c r="F62" s="177" t="str">
        <f>Calculator!A82</f>
        <v>Day 41</v>
      </c>
      <c r="G62" s="502">
        <f>Calculator!C82</f>
        <v>41</v>
      </c>
      <c r="H62" s="503" t="str">
        <f>Calculator!T82</f>
        <v>M</v>
      </c>
    </row>
    <row r="63" spans="1:9" ht="13.5" customHeight="1">
      <c r="B63" s="178" t="str">
        <f>Calculator!A42</f>
        <v>Day 1</v>
      </c>
      <c r="C63" s="168">
        <f>Calculator!C42</f>
        <v>1</v>
      </c>
      <c r="D63" s="394" t="str">
        <f>Calculator!T42</f>
        <v>M</v>
      </c>
      <c r="F63" s="178" t="str">
        <f>Calculator!A83</f>
        <v>Day 42</v>
      </c>
      <c r="G63" s="168">
        <f>Calculator!C83</f>
        <v>42</v>
      </c>
      <c r="H63" s="394" t="str">
        <f>Calculator!T83</f>
        <v>M</v>
      </c>
    </row>
    <row r="64" spans="1:9" ht="13.5" customHeight="1">
      <c r="B64" s="178" t="str">
        <f>Calculator!A43</f>
        <v>Day 2</v>
      </c>
      <c r="C64" s="168">
        <f>Calculator!C43</f>
        <v>2</v>
      </c>
      <c r="D64" s="394" t="str">
        <f>Calculator!T43</f>
        <v>M</v>
      </c>
      <c r="F64" s="178" t="str">
        <f>Calculator!A84</f>
        <v>Day 43</v>
      </c>
      <c r="G64" s="168">
        <f>Calculator!C84</f>
        <v>43</v>
      </c>
      <c r="H64" s="394" t="str">
        <f>Calculator!T84</f>
        <v>M</v>
      </c>
    </row>
    <row r="65" spans="2:8" ht="13.5" customHeight="1">
      <c r="B65" s="178" t="str">
        <f>Calculator!A44</f>
        <v>Day 3</v>
      </c>
      <c r="C65" s="168">
        <f>Calculator!C44</f>
        <v>3</v>
      </c>
      <c r="D65" s="394" t="str">
        <f>Calculator!T44</f>
        <v>M</v>
      </c>
      <c r="F65" s="178" t="str">
        <f>Calculator!A85</f>
        <v>Day 44</v>
      </c>
      <c r="G65" s="168">
        <f>Calculator!C85</f>
        <v>44</v>
      </c>
      <c r="H65" s="394" t="str">
        <f>Calculator!T85</f>
        <v>M</v>
      </c>
    </row>
    <row r="66" spans="2:8" ht="13.5" customHeight="1">
      <c r="B66" s="178" t="str">
        <f>Calculator!A45</f>
        <v>Day 4</v>
      </c>
      <c r="C66" s="168">
        <f>Calculator!C45</f>
        <v>4</v>
      </c>
      <c r="D66" s="394" t="str">
        <f>Calculator!T45</f>
        <v>M</v>
      </c>
      <c r="F66" s="178" t="str">
        <f>Calculator!A86</f>
        <v>Day 45</v>
      </c>
      <c r="G66" s="168">
        <f>Calculator!C86</f>
        <v>45</v>
      </c>
      <c r="H66" s="394" t="str">
        <f>Calculator!T86</f>
        <v>M</v>
      </c>
    </row>
    <row r="67" spans="2:8" ht="13.5" customHeight="1">
      <c r="B67" s="178" t="str">
        <f>Calculator!A46</f>
        <v>Day 5</v>
      </c>
      <c r="C67" s="168">
        <f>Calculator!C46</f>
        <v>5</v>
      </c>
      <c r="D67" s="394" t="str">
        <f>Calculator!T46</f>
        <v>M</v>
      </c>
      <c r="F67" s="178" t="str">
        <f>Calculator!A87</f>
        <v>Day 46</v>
      </c>
      <c r="G67" s="168">
        <f>Calculator!C87</f>
        <v>46</v>
      </c>
      <c r="H67" s="394" t="str">
        <f>Calculator!T87</f>
        <v>M</v>
      </c>
    </row>
    <row r="68" spans="2:8" ht="13.5" customHeight="1">
      <c r="B68" s="178" t="str">
        <f>Calculator!A47</f>
        <v>Day 6</v>
      </c>
      <c r="C68" s="168">
        <f>Calculator!C47</f>
        <v>6</v>
      </c>
      <c r="D68" s="394" t="str">
        <f>Calculator!T47</f>
        <v>M</v>
      </c>
      <c r="F68" s="178" t="str">
        <f>Calculator!A88</f>
        <v>Day 47</v>
      </c>
      <c r="G68" s="168">
        <f>Calculator!C88</f>
        <v>47</v>
      </c>
      <c r="H68" s="394" t="str">
        <f>Calculator!T88</f>
        <v>M</v>
      </c>
    </row>
    <row r="69" spans="2:8" ht="13.5" customHeight="1">
      <c r="B69" s="178" t="str">
        <f>Calculator!A48</f>
        <v>Day 7</v>
      </c>
      <c r="C69" s="168">
        <f>Calculator!C48</f>
        <v>7</v>
      </c>
      <c r="D69" s="394" t="str">
        <f>Calculator!T48</f>
        <v>M</v>
      </c>
      <c r="F69" s="178" t="str">
        <f>Calculator!A89</f>
        <v>Day 48</v>
      </c>
      <c r="G69" s="168">
        <f>Calculator!C89</f>
        <v>48</v>
      </c>
      <c r="H69" s="394" t="str">
        <f>Calculator!T89</f>
        <v>M</v>
      </c>
    </row>
    <row r="70" spans="2:8" ht="13.5" customHeight="1">
      <c r="B70" s="178" t="str">
        <f>Calculator!A49</f>
        <v>Day 8</v>
      </c>
      <c r="C70" s="168">
        <f>Calculator!C49</f>
        <v>8</v>
      </c>
      <c r="D70" s="394" t="str">
        <f>Calculator!T49</f>
        <v>M</v>
      </c>
      <c r="F70" s="178" t="str">
        <f>Calculator!A90</f>
        <v>Day 49</v>
      </c>
      <c r="G70" s="168">
        <f>Calculator!C90</f>
        <v>49</v>
      </c>
      <c r="H70" s="394" t="str">
        <f>Calculator!T90</f>
        <v>M</v>
      </c>
    </row>
    <row r="71" spans="2:8" ht="13.5" customHeight="1">
      <c r="B71" s="178" t="str">
        <f>Calculator!A50</f>
        <v>Day 9</v>
      </c>
      <c r="C71" s="168">
        <f>Calculator!C50</f>
        <v>9</v>
      </c>
      <c r="D71" s="394" t="str">
        <f>Calculator!T50</f>
        <v>M</v>
      </c>
      <c r="F71" s="178" t="str">
        <f>Calculator!A91</f>
        <v>Day 50</v>
      </c>
      <c r="G71" s="168">
        <f>Calculator!C91</f>
        <v>50</v>
      </c>
      <c r="H71" s="394" t="str">
        <f>Calculator!T91</f>
        <v>M</v>
      </c>
    </row>
    <row r="72" spans="2:8" ht="13.5" customHeight="1">
      <c r="B72" s="178" t="str">
        <f>Calculator!A51</f>
        <v>Day 10</v>
      </c>
      <c r="C72" s="168">
        <f>Calculator!C51</f>
        <v>10</v>
      </c>
      <c r="D72" s="394" t="str">
        <f>Calculator!T51</f>
        <v>M</v>
      </c>
      <c r="F72" s="178" t="str">
        <f>Calculator!A92</f>
        <v>Day 51</v>
      </c>
      <c r="G72" s="168">
        <f>Calculator!C92</f>
        <v>51</v>
      </c>
      <c r="H72" s="394" t="str">
        <f>Calculator!T92</f>
        <v>M</v>
      </c>
    </row>
    <row r="73" spans="2:8" ht="13.5" customHeight="1">
      <c r="B73" s="178" t="str">
        <f>Calculator!A52</f>
        <v>Day 11</v>
      </c>
      <c r="C73" s="168">
        <f>Calculator!C52</f>
        <v>11</v>
      </c>
      <c r="D73" s="394" t="str">
        <f>Calculator!T52</f>
        <v>M</v>
      </c>
      <c r="F73" s="178" t="str">
        <f>Calculator!A93</f>
        <v>Day 52</v>
      </c>
      <c r="G73" s="168">
        <f>Calculator!C93</f>
        <v>52</v>
      </c>
      <c r="H73" s="394" t="str">
        <f>Calculator!T93</f>
        <v>M</v>
      </c>
    </row>
    <row r="74" spans="2:8" ht="13.5" customHeight="1">
      <c r="B74" s="178" t="str">
        <f>Calculator!A53</f>
        <v>Day 12</v>
      </c>
      <c r="C74" s="168">
        <f>Calculator!C53</f>
        <v>12</v>
      </c>
      <c r="D74" s="394" t="str">
        <f>Calculator!T53</f>
        <v>M</v>
      </c>
      <c r="F74" s="178" t="str">
        <f>Calculator!A94</f>
        <v>Day 53</v>
      </c>
      <c r="G74" s="168">
        <f>Calculator!C94</f>
        <v>53</v>
      </c>
      <c r="H74" s="394" t="str">
        <f>Calculator!T94</f>
        <v>M</v>
      </c>
    </row>
    <row r="75" spans="2:8" ht="13.5" customHeight="1">
      <c r="B75" s="178" t="str">
        <f>Calculator!A54</f>
        <v>Day 13</v>
      </c>
      <c r="C75" s="168">
        <f>Calculator!C54</f>
        <v>13</v>
      </c>
      <c r="D75" s="394" t="str">
        <f>Calculator!T54</f>
        <v>M</v>
      </c>
      <c r="F75" s="178" t="str">
        <f>Calculator!A95</f>
        <v>Day 54</v>
      </c>
      <c r="G75" s="168">
        <f>Calculator!C95</f>
        <v>54</v>
      </c>
      <c r="H75" s="394" t="str">
        <f>Calculator!T95</f>
        <v>M</v>
      </c>
    </row>
    <row r="76" spans="2:8" ht="13.5" customHeight="1">
      <c r="B76" s="178" t="str">
        <f>Calculator!A55</f>
        <v>Day 14</v>
      </c>
      <c r="C76" s="168">
        <f>Calculator!C55</f>
        <v>14</v>
      </c>
      <c r="D76" s="394" t="str">
        <f>Calculator!T55</f>
        <v>M</v>
      </c>
      <c r="F76" s="178" t="str">
        <f>Calculator!A96</f>
        <v>Day 55</v>
      </c>
      <c r="G76" s="168">
        <f>Calculator!C96</f>
        <v>55</v>
      </c>
      <c r="H76" s="394" t="str">
        <f>Calculator!T96</f>
        <v>M</v>
      </c>
    </row>
    <row r="77" spans="2:8" ht="13.5" customHeight="1">
      <c r="B77" s="178" t="str">
        <f>Calculator!A56</f>
        <v>Day 15</v>
      </c>
      <c r="C77" s="168">
        <f>Calculator!C56</f>
        <v>15</v>
      </c>
      <c r="D77" s="394" t="str">
        <f>Calculator!T56</f>
        <v>M</v>
      </c>
      <c r="F77" s="178" t="str">
        <f>Calculator!A97</f>
        <v>Day 56</v>
      </c>
      <c r="G77" s="168">
        <f>Calculator!C97</f>
        <v>56</v>
      </c>
      <c r="H77" s="394" t="str">
        <f>Calculator!T97</f>
        <v>M</v>
      </c>
    </row>
    <row r="78" spans="2:8" ht="13.5" customHeight="1">
      <c r="B78" s="178" t="str">
        <f>Calculator!A57</f>
        <v>Day 16</v>
      </c>
      <c r="C78" s="168">
        <f>Calculator!C57</f>
        <v>16</v>
      </c>
      <c r="D78" s="394" t="str">
        <f>Calculator!T57</f>
        <v>M</v>
      </c>
      <c r="F78" s="178" t="str">
        <f>Calculator!A98</f>
        <v>Day 57</v>
      </c>
      <c r="G78" s="168">
        <f>Calculator!C98</f>
        <v>57</v>
      </c>
      <c r="H78" s="394" t="str">
        <f>Calculator!T98</f>
        <v>M</v>
      </c>
    </row>
    <row r="79" spans="2:8" ht="13.5" customHeight="1">
      <c r="B79" s="178" t="str">
        <f>Calculator!A58</f>
        <v>Day 17</v>
      </c>
      <c r="C79" s="168">
        <f>Calculator!C58</f>
        <v>17</v>
      </c>
      <c r="D79" s="394" t="str">
        <f>Calculator!T58</f>
        <v>M</v>
      </c>
      <c r="F79" s="178" t="str">
        <f>Calculator!A99</f>
        <v>Day 58</v>
      </c>
      <c r="G79" s="168">
        <f>Calculator!C99</f>
        <v>58</v>
      </c>
      <c r="H79" s="394" t="str">
        <f>Calculator!T99</f>
        <v>M</v>
      </c>
    </row>
    <row r="80" spans="2:8" ht="13.5" customHeight="1">
      <c r="B80" s="178" t="str">
        <f>Calculator!A59</f>
        <v>Day 18</v>
      </c>
      <c r="C80" s="168">
        <f>Calculator!C59</f>
        <v>18</v>
      </c>
      <c r="D80" s="394" t="str">
        <f>Calculator!T59</f>
        <v>M</v>
      </c>
      <c r="F80" s="178" t="str">
        <f>Calculator!A100</f>
        <v>Day 59</v>
      </c>
      <c r="G80" s="168">
        <f>Calculator!C100</f>
        <v>59</v>
      </c>
      <c r="H80" s="394" t="str">
        <f>Calculator!T100</f>
        <v>M</v>
      </c>
    </row>
    <row r="81" spans="2:8" ht="13.5" customHeight="1">
      <c r="B81" s="178" t="str">
        <f>Calculator!A60</f>
        <v>Day 19</v>
      </c>
      <c r="C81" s="168">
        <f>Calculator!C60</f>
        <v>19</v>
      </c>
      <c r="D81" s="394" t="str">
        <f>Calculator!T60</f>
        <v>M</v>
      </c>
      <c r="F81" s="178" t="str">
        <f>Calculator!A101</f>
        <v>Day 60</v>
      </c>
      <c r="G81" s="168">
        <f>Calculator!C101</f>
        <v>60</v>
      </c>
      <c r="H81" s="394" t="str">
        <f>Calculator!T101</f>
        <v>M</v>
      </c>
    </row>
    <row r="82" spans="2:8" ht="13.5" customHeight="1">
      <c r="B82" s="178" t="str">
        <f>Calculator!A61</f>
        <v>Day 20</v>
      </c>
      <c r="C82" s="168">
        <f>Calculator!C61</f>
        <v>20</v>
      </c>
      <c r="D82" s="394" t="str">
        <f>Calculator!T61</f>
        <v>M</v>
      </c>
      <c r="F82" s="178" t="str">
        <f>Calculator!A102</f>
        <v>Day 61</v>
      </c>
      <c r="G82" s="168">
        <f>Calculator!C102</f>
        <v>61</v>
      </c>
      <c r="H82" s="394" t="str">
        <f>Calculator!T102</f>
        <v>M</v>
      </c>
    </row>
    <row r="83" spans="2:8" ht="13.5" customHeight="1">
      <c r="B83" s="178" t="str">
        <f>Calculator!A62</f>
        <v>Day 21</v>
      </c>
      <c r="C83" s="168">
        <f>Calculator!C62</f>
        <v>21</v>
      </c>
      <c r="D83" s="394" t="str">
        <f>Calculator!T62</f>
        <v>M</v>
      </c>
      <c r="F83" s="178" t="str">
        <f>Calculator!A103</f>
        <v>Day 62</v>
      </c>
      <c r="G83" s="168">
        <f>Calculator!C103</f>
        <v>62</v>
      </c>
      <c r="H83" s="394" t="str">
        <f>Calculator!T103</f>
        <v>M</v>
      </c>
    </row>
    <row r="84" spans="2:8" ht="13.5" customHeight="1">
      <c r="B84" s="178" t="str">
        <f>Calculator!A63</f>
        <v>Day 22</v>
      </c>
      <c r="C84" s="168">
        <f>Calculator!C63</f>
        <v>22</v>
      </c>
      <c r="D84" s="394" t="str">
        <f>Calculator!T63</f>
        <v>M</v>
      </c>
      <c r="F84" s="178" t="str">
        <f>Calculator!A104</f>
        <v>Day 63</v>
      </c>
      <c r="G84" s="168">
        <f>Calculator!C104</f>
        <v>63</v>
      </c>
      <c r="H84" s="394" t="str">
        <f>Calculator!T104</f>
        <v>M</v>
      </c>
    </row>
    <row r="85" spans="2:8" ht="13.5" customHeight="1">
      <c r="B85" s="178" t="str">
        <f>Calculator!A64</f>
        <v>Day 23</v>
      </c>
      <c r="C85" s="168">
        <f>Calculator!C64</f>
        <v>23</v>
      </c>
      <c r="D85" s="394" t="str">
        <f>Calculator!T64</f>
        <v>M</v>
      </c>
      <c r="F85" s="178" t="str">
        <f>Calculator!A105</f>
        <v>Day 64</v>
      </c>
      <c r="G85" s="168">
        <f>Calculator!C105</f>
        <v>64</v>
      </c>
      <c r="H85" s="394" t="str">
        <f>Calculator!T105</f>
        <v>M</v>
      </c>
    </row>
    <row r="86" spans="2:8" ht="13.5" customHeight="1">
      <c r="B86" s="178" t="str">
        <f>Calculator!A65</f>
        <v>Day 24</v>
      </c>
      <c r="C86" s="168">
        <f>Calculator!C65</f>
        <v>24</v>
      </c>
      <c r="D86" s="394" t="str">
        <f>Calculator!T65</f>
        <v>M</v>
      </c>
      <c r="F86" s="178" t="str">
        <f>Calculator!A106</f>
        <v>Day 65</v>
      </c>
      <c r="G86" s="168">
        <f>Calculator!C106</f>
        <v>65</v>
      </c>
      <c r="H86" s="394" t="str">
        <f>Calculator!T106</f>
        <v>M</v>
      </c>
    </row>
    <row r="87" spans="2:8" ht="13.5" customHeight="1">
      <c r="B87" s="178" t="str">
        <f>Calculator!A66</f>
        <v>Day 25</v>
      </c>
      <c r="C87" s="168">
        <f>Calculator!C66</f>
        <v>25</v>
      </c>
      <c r="D87" s="394" t="str">
        <f>Calculator!T66</f>
        <v>M</v>
      </c>
      <c r="F87" s="178" t="str">
        <f>Calculator!A107</f>
        <v>Day 66</v>
      </c>
      <c r="G87" s="168">
        <f>Calculator!C107</f>
        <v>66</v>
      </c>
      <c r="H87" s="394" t="str">
        <f>Calculator!T107</f>
        <v>M</v>
      </c>
    </row>
    <row r="88" spans="2:8" ht="13.5" customHeight="1">
      <c r="B88" s="178" t="str">
        <f>Calculator!A67</f>
        <v>Day 26</v>
      </c>
      <c r="C88" s="168">
        <f>Calculator!C67</f>
        <v>26</v>
      </c>
      <c r="D88" s="394" t="str">
        <f>Calculator!T67</f>
        <v>M</v>
      </c>
      <c r="F88" s="178" t="str">
        <f>Calculator!A108</f>
        <v>Day 67</v>
      </c>
      <c r="G88" s="168">
        <f>Calculator!C108</f>
        <v>67</v>
      </c>
      <c r="H88" s="394" t="str">
        <f>Calculator!T108</f>
        <v>M</v>
      </c>
    </row>
    <row r="89" spans="2:8" ht="13.5" customHeight="1">
      <c r="B89" s="178" t="str">
        <f>Calculator!A68</f>
        <v>Day 27</v>
      </c>
      <c r="C89" s="168">
        <f>Calculator!C68</f>
        <v>27</v>
      </c>
      <c r="D89" s="394" t="str">
        <f>Calculator!T68</f>
        <v>M</v>
      </c>
      <c r="F89" s="178" t="str">
        <f>Calculator!A109</f>
        <v>Day 68</v>
      </c>
      <c r="G89" s="168">
        <f>Calculator!C109</f>
        <v>68</v>
      </c>
      <c r="H89" s="394" t="str">
        <f>Calculator!T109</f>
        <v>M</v>
      </c>
    </row>
    <row r="90" spans="2:8" ht="13.5" customHeight="1">
      <c r="B90" s="178" t="str">
        <f>Calculator!A69</f>
        <v>Day 28</v>
      </c>
      <c r="C90" s="168">
        <f>Calculator!C69</f>
        <v>28</v>
      </c>
      <c r="D90" s="394" t="str">
        <f>Calculator!T69</f>
        <v>M</v>
      </c>
      <c r="F90" s="178" t="str">
        <f>Calculator!A110</f>
        <v>Day 69</v>
      </c>
      <c r="G90" s="168">
        <f>Calculator!C110</f>
        <v>69</v>
      </c>
      <c r="H90" s="394" t="str">
        <f>Calculator!T110</f>
        <v>M</v>
      </c>
    </row>
    <row r="91" spans="2:8" ht="13.5" customHeight="1">
      <c r="B91" s="178" t="str">
        <f>Calculator!A70</f>
        <v>Day 29</v>
      </c>
      <c r="C91" s="168">
        <f>Calculator!C70</f>
        <v>29</v>
      </c>
      <c r="D91" s="394" t="str">
        <f>Calculator!T70</f>
        <v>M</v>
      </c>
      <c r="F91" s="178" t="str">
        <f>Calculator!A111</f>
        <v>Day 70</v>
      </c>
      <c r="G91" s="168">
        <f>Calculator!C111</f>
        <v>70</v>
      </c>
      <c r="H91" s="394" t="str">
        <f>Calculator!T111</f>
        <v>M</v>
      </c>
    </row>
    <row r="92" spans="2:8" ht="13.5" customHeight="1">
      <c r="B92" s="178" t="str">
        <f>Calculator!A71</f>
        <v>Day 30</v>
      </c>
      <c r="C92" s="168">
        <f>Calculator!C71</f>
        <v>30</v>
      </c>
      <c r="D92" s="394" t="str">
        <f>Calculator!T71</f>
        <v>M</v>
      </c>
      <c r="F92" s="178" t="str">
        <f>Calculator!A112</f>
        <v>Day 71</v>
      </c>
      <c r="G92" s="168">
        <f>Calculator!C112</f>
        <v>71</v>
      </c>
      <c r="H92" s="394" t="str">
        <f>Calculator!T112</f>
        <v>M</v>
      </c>
    </row>
    <row r="93" spans="2:8" ht="13.5" customHeight="1">
      <c r="B93" s="178" t="str">
        <f>Calculator!A72</f>
        <v>Day 31</v>
      </c>
      <c r="C93" s="168">
        <f>Calculator!C72</f>
        <v>31</v>
      </c>
      <c r="D93" s="394" t="str">
        <f>Calculator!T72</f>
        <v>M</v>
      </c>
      <c r="F93" s="178" t="str">
        <f>Calculator!A113</f>
        <v>Day 72</v>
      </c>
      <c r="G93" s="168">
        <f>Calculator!C113</f>
        <v>72</v>
      </c>
      <c r="H93" s="394" t="str">
        <f>Calculator!T113</f>
        <v>M</v>
      </c>
    </row>
    <row r="94" spans="2:8" ht="13.5" customHeight="1">
      <c r="B94" s="178" t="str">
        <f>Calculator!A73</f>
        <v>Day 32</v>
      </c>
      <c r="C94" s="168">
        <f>Calculator!C73</f>
        <v>32</v>
      </c>
      <c r="D94" s="394" t="str">
        <f>Calculator!T73</f>
        <v>M</v>
      </c>
      <c r="F94" s="178" t="str">
        <f>Calculator!A114</f>
        <v>Day 73</v>
      </c>
      <c r="G94" s="168">
        <f>Calculator!C114</f>
        <v>73</v>
      </c>
      <c r="H94" s="394" t="str">
        <f>Calculator!T114</f>
        <v>M</v>
      </c>
    </row>
    <row r="95" spans="2:8" ht="13.5" customHeight="1">
      <c r="B95" s="178" t="str">
        <f>Calculator!A74</f>
        <v>Day 33</v>
      </c>
      <c r="C95" s="168">
        <f>Calculator!C74</f>
        <v>33</v>
      </c>
      <c r="D95" s="394" t="str">
        <f>Calculator!T74</f>
        <v>M</v>
      </c>
      <c r="F95" s="178" t="str">
        <f>Calculator!A115</f>
        <v>Day 74</v>
      </c>
      <c r="G95" s="168">
        <f>Calculator!C115</f>
        <v>74</v>
      </c>
      <c r="H95" s="394" t="str">
        <f>Calculator!T115</f>
        <v>M</v>
      </c>
    </row>
    <row r="96" spans="2:8" ht="13.5" customHeight="1">
      <c r="B96" s="178" t="str">
        <f>Calculator!A75</f>
        <v>Day 34</v>
      </c>
      <c r="C96" s="168">
        <f>Calculator!C75</f>
        <v>34</v>
      </c>
      <c r="D96" s="394" t="str">
        <f>Calculator!T75</f>
        <v>M</v>
      </c>
      <c r="F96" s="178" t="str">
        <f>Calculator!A116</f>
        <v>Day 75</v>
      </c>
      <c r="G96" s="168">
        <f>Calculator!C116</f>
        <v>75</v>
      </c>
      <c r="H96" s="394" t="str">
        <f>Calculator!T116</f>
        <v>M</v>
      </c>
    </row>
    <row r="97" spans="1:9" ht="13.5" customHeight="1">
      <c r="B97" s="178" t="str">
        <f>Calculator!A76</f>
        <v>Day 35</v>
      </c>
      <c r="C97" s="168">
        <f>Calculator!C76</f>
        <v>35</v>
      </c>
      <c r="D97" s="394" t="str">
        <f>Calculator!T76</f>
        <v>M</v>
      </c>
      <c r="F97" s="178" t="str">
        <f>Calculator!A117</f>
        <v>Day 76</v>
      </c>
      <c r="G97" s="168">
        <f>Calculator!C117</f>
        <v>76</v>
      </c>
      <c r="H97" s="394" t="str">
        <f>Calculator!T117</f>
        <v>M</v>
      </c>
    </row>
    <row r="98" spans="1:9" ht="13.5" customHeight="1">
      <c r="B98" s="178" t="str">
        <f>Calculator!A77</f>
        <v>Day 36</v>
      </c>
      <c r="C98" s="168">
        <f>Calculator!C77</f>
        <v>36</v>
      </c>
      <c r="D98" s="394" t="str">
        <f>Calculator!T77</f>
        <v>M</v>
      </c>
      <c r="F98" s="178" t="str">
        <f>Calculator!A118</f>
        <v>Day 77</v>
      </c>
      <c r="G98" s="168">
        <f>Calculator!C118</f>
        <v>77</v>
      </c>
      <c r="H98" s="394" t="str">
        <f>Calculator!T118</f>
        <v>M</v>
      </c>
    </row>
    <row r="99" spans="1:9" ht="13.5" customHeight="1">
      <c r="B99" s="178" t="str">
        <f>Calculator!A78</f>
        <v>Day 37</v>
      </c>
      <c r="C99" s="168">
        <f>Calculator!C78</f>
        <v>37</v>
      </c>
      <c r="D99" s="394" t="str">
        <f>Calculator!T78</f>
        <v>M</v>
      </c>
      <c r="F99" s="178" t="str">
        <f>Calculator!A119</f>
        <v>Day 78</v>
      </c>
      <c r="G99" s="168">
        <f>Calculator!C119</f>
        <v>78</v>
      </c>
      <c r="H99" s="394" t="str">
        <f>Calculator!T119</f>
        <v>M</v>
      </c>
    </row>
    <row r="100" spans="1:9" ht="13.5" customHeight="1">
      <c r="B100" s="178" t="str">
        <f>Calculator!A79</f>
        <v>Day 38</v>
      </c>
      <c r="C100" s="168">
        <f>Calculator!C79</f>
        <v>38</v>
      </c>
      <c r="D100" s="394" t="str">
        <f>Calculator!T79</f>
        <v>M</v>
      </c>
      <c r="F100" s="178" t="str">
        <f>Calculator!A120</f>
        <v>Day 79</v>
      </c>
      <c r="G100" s="168">
        <f>Calculator!C120</f>
        <v>79</v>
      </c>
      <c r="H100" s="394" t="str">
        <f>Calculator!T120</f>
        <v>M</v>
      </c>
    </row>
    <row r="101" spans="1:9" ht="13.5" customHeight="1">
      <c r="B101" s="178" t="str">
        <f>Calculator!A80</f>
        <v>Day 39</v>
      </c>
      <c r="C101" s="168">
        <f>Calculator!C80</f>
        <v>39</v>
      </c>
      <c r="D101" s="394" t="str">
        <f>Calculator!T80</f>
        <v>M</v>
      </c>
      <c r="F101" s="178" t="str">
        <f>Calculator!A121</f>
        <v>Day 80</v>
      </c>
      <c r="G101" s="168">
        <f>Calculator!C121</f>
        <v>80</v>
      </c>
      <c r="H101" s="394" t="str">
        <f>Calculator!T121</f>
        <v>M</v>
      </c>
    </row>
    <row r="102" spans="1:9" ht="13.5" customHeight="1" thickBot="1">
      <c r="B102" s="179" t="str">
        <f>Calculator!A81</f>
        <v>Day 40</v>
      </c>
      <c r="C102" s="180">
        <f>Calculator!C81</f>
        <v>40</v>
      </c>
      <c r="D102" s="395" t="str">
        <f>Calculator!T81</f>
        <v>M</v>
      </c>
      <c r="F102" s="179" t="str">
        <f>Calculator!A122</f>
        <v>Day 81</v>
      </c>
      <c r="G102" s="180">
        <f>Calculator!C122</f>
        <v>81</v>
      </c>
      <c r="H102" s="395" t="str">
        <f>Calculator!T122</f>
        <v>M</v>
      </c>
    </row>
    <row r="105" spans="1:9" ht="12" customHeight="1"/>
    <row r="106" spans="1:9" ht="13.5" customHeight="1" thickBot="1"/>
    <row r="107" spans="1:9" ht="13.5" customHeight="1">
      <c r="A107" s="682" t="s">
        <v>339</v>
      </c>
      <c r="B107" s="683"/>
      <c r="C107" s="683"/>
      <c r="D107" s="683"/>
      <c r="E107" s="683"/>
      <c r="F107" s="683"/>
      <c r="G107" s="683"/>
      <c r="H107" s="683"/>
      <c r="I107" s="684"/>
    </row>
    <row r="108" spans="1:9" ht="13.5" customHeight="1" thickBot="1">
      <c r="A108" s="689" t="s">
        <v>340</v>
      </c>
      <c r="B108" s="694"/>
      <c r="C108" s="694"/>
      <c r="D108" s="694"/>
      <c r="E108" s="694"/>
      <c r="F108" s="694"/>
      <c r="G108" s="694"/>
      <c r="H108" s="694"/>
      <c r="I108" s="695"/>
    </row>
    <row r="109" spans="1:9" ht="13.5" customHeight="1" thickBot="1"/>
    <row r="110" spans="1:9" ht="13.5" customHeight="1">
      <c r="B110" s="687" t="str">
        <f>B57</f>
        <v>Subject ID</v>
      </c>
      <c r="C110" s="688"/>
      <c r="D110" s="688"/>
      <c r="E110" s="170">
        <f>E57</f>
        <v>0</v>
      </c>
      <c r="F110" s="688" t="str">
        <f>F57</f>
        <v xml:space="preserve">SDU calculation </v>
      </c>
      <c r="G110" s="688"/>
      <c r="H110" s="164">
        <f>H57</f>
        <v>0</v>
      </c>
    </row>
    <row r="111" spans="1:9" ht="13.5" customHeight="1">
      <c r="B111" s="691" t="str">
        <f>B58</f>
        <v>Date of Baseline TLFB</v>
      </c>
      <c r="C111" s="686"/>
      <c r="D111" s="686"/>
      <c r="E111" s="498">
        <f>E58</f>
        <v>0</v>
      </c>
      <c r="F111" s="686" t="str">
        <f>F58</f>
        <v xml:space="preserve">Duplicate entry </v>
      </c>
      <c r="G111" s="686"/>
      <c r="H111" s="162">
        <f t="shared" ref="H111:H112" si="0">H58</f>
        <v>0</v>
      </c>
    </row>
    <row r="112" spans="1:9" ht="13.5" customHeight="1" thickBot="1">
      <c r="B112" s="504"/>
      <c r="C112" s="505"/>
      <c r="D112" s="505"/>
      <c r="E112" s="508"/>
      <c r="F112" s="693" t="str">
        <f>F59</f>
        <v># of invalid data fields</v>
      </c>
      <c r="G112" s="693"/>
      <c r="H112" s="163">
        <f t="shared" si="0"/>
        <v>0</v>
      </c>
    </row>
    <row r="113" spans="2:8" ht="13.5" customHeight="1" thickBot="1"/>
    <row r="114" spans="2:8" ht="13.5" customHeight="1">
      <c r="B114" s="177" t="str">
        <f>Calculator!A123</f>
        <v>Day 82</v>
      </c>
      <c r="C114" s="502">
        <f>Calculator!C123</f>
        <v>82</v>
      </c>
      <c r="D114" s="503" t="str">
        <f>Calculator!T123</f>
        <v>M</v>
      </c>
      <c r="F114" s="160"/>
      <c r="G114" s="160"/>
      <c r="H114" s="160"/>
    </row>
    <row r="115" spans="2:8" ht="13.5" customHeight="1">
      <c r="B115" s="178" t="str">
        <f>Calculator!A124</f>
        <v>Day 83</v>
      </c>
      <c r="C115" s="168">
        <f>Calculator!C124</f>
        <v>83</v>
      </c>
      <c r="D115" s="394" t="str">
        <f>Calculator!T124</f>
        <v>M</v>
      </c>
      <c r="F115" s="160"/>
      <c r="G115" s="169"/>
      <c r="H115" s="161"/>
    </row>
    <row r="116" spans="2:8" ht="13.5" customHeight="1">
      <c r="B116" s="178" t="str">
        <f>Calculator!A125</f>
        <v>Day 84</v>
      </c>
      <c r="C116" s="168">
        <f>Calculator!C125</f>
        <v>84</v>
      </c>
      <c r="D116" s="394" t="str">
        <f>Calculator!T125</f>
        <v>M</v>
      </c>
      <c r="F116" s="160"/>
      <c r="G116" s="169"/>
      <c r="H116" s="161"/>
    </row>
    <row r="117" spans="2:8" ht="13.5" customHeight="1">
      <c r="B117" s="178" t="str">
        <f>Calculator!A126</f>
        <v>Day 85</v>
      </c>
      <c r="C117" s="168">
        <f>Calculator!C126</f>
        <v>85</v>
      </c>
      <c r="D117" s="394" t="str">
        <f>Calculator!T126</f>
        <v>M</v>
      </c>
      <c r="F117" s="160"/>
      <c r="G117" s="169"/>
      <c r="H117" s="161"/>
    </row>
    <row r="118" spans="2:8" ht="13.5" customHeight="1">
      <c r="B118" s="178" t="str">
        <f>Calculator!A127</f>
        <v>Day 86</v>
      </c>
      <c r="C118" s="168">
        <f>Calculator!C127</f>
        <v>86</v>
      </c>
      <c r="D118" s="394" t="str">
        <f>Calculator!T127</f>
        <v>M</v>
      </c>
      <c r="F118" s="160"/>
      <c r="G118" s="169"/>
      <c r="H118" s="161"/>
    </row>
    <row r="119" spans="2:8" ht="13.5" customHeight="1">
      <c r="B119" s="178" t="str">
        <f>Calculator!A128</f>
        <v>Day 87</v>
      </c>
      <c r="C119" s="168">
        <f>Calculator!C128</f>
        <v>87</v>
      </c>
      <c r="D119" s="394" t="str">
        <f>Calculator!T128</f>
        <v>M</v>
      </c>
      <c r="F119" s="160"/>
      <c r="G119" s="169"/>
      <c r="H119" s="161"/>
    </row>
    <row r="120" spans="2:8" ht="13.5" customHeight="1">
      <c r="B120" s="178" t="str">
        <f>Calculator!A129</f>
        <v>Day 88</v>
      </c>
      <c r="C120" s="168">
        <f>Calculator!C129</f>
        <v>88</v>
      </c>
      <c r="D120" s="394" t="str">
        <f>Calculator!T129</f>
        <v>M</v>
      </c>
      <c r="F120" s="160"/>
      <c r="G120" s="169"/>
      <c r="H120" s="161"/>
    </row>
    <row r="121" spans="2:8" ht="13.5" customHeight="1">
      <c r="B121" s="178" t="str">
        <f>Calculator!A130</f>
        <v>Day 89</v>
      </c>
      <c r="C121" s="168">
        <f>Calculator!C130</f>
        <v>89</v>
      </c>
      <c r="D121" s="394" t="str">
        <f>Calculator!T130</f>
        <v>M</v>
      </c>
      <c r="F121" s="160"/>
      <c r="G121" s="169"/>
      <c r="H121" s="161"/>
    </row>
    <row r="122" spans="2:8" ht="13.5" customHeight="1">
      <c r="B122" s="178" t="str">
        <f>Calculator!A131</f>
        <v>Day 90</v>
      </c>
      <c r="C122" s="168">
        <f>Calculator!C131</f>
        <v>90</v>
      </c>
      <c r="D122" s="394" t="str">
        <f>Calculator!T131</f>
        <v>M</v>
      </c>
      <c r="F122" s="160"/>
      <c r="G122" s="169"/>
      <c r="H122" s="161"/>
    </row>
    <row r="123" spans="2:8" ht="13.5" customHeight="1">
      <c r="B123" s="178" t="str">
        <f>Calculator!A132</f>
        <v>Day 91</v>
      </c>
      <c r="C123" s="168">
        <f>Calculator!C132</f>
        <v>91</v>
      </c>
      <c r="D123" s="394" t="str">
        <f>Calculator!T132</f>
        <v>M</v>
      </c>
      <c r="F123" s="160"/>
      <c r="G123" s="169"/>
      <c r="H123" s="161"/>
    </row>
    <row r="124" spans="2:8" ht="13.5" customHeight="1">
      <c r="B124" s="178" t="str">
        <f>Calculator!A133</f>
        <v>Day 92</v>
      </c>
      <c r="C124" s="168">
        <f>Calculator!C133</f>
        <v>92</v>
      </c>
      <c r="D124" s="394" t="str">
        <f>Calculator!T133</f>
        <v>M</v>
      </c>
      <c r="F124" s="160"/>
      <c r="G124" s="169"/>
      <c r="H124" s="161"/>
    </row>
    <row r="125" spans="2:8" ht="13.5" customHeight="1" thickBot="1">
      <c r="B125" s="179" t="str">
        <f>Calculator!A134</f>
        <v>Day 93</v>
      </c>
      <c r="C125" s="180">
        <f>Calculator!C134</f>
        <v>93</v>
      </c>
      <c r="D125" s="395" t="str">
        <f>Calculator!T134</f>
        <v>M</v>
      </c>
      <c r="F125" s="160"/>
      <c r="G125" s="169"/>
      <c r="H125" s="161"/>
    </row>
    <row r="126" spans="2:8" ht="13.5" customHeight="1" thickBot="1">
      <c r="B126" s="179" t="str">
        <f>Calculator!A135</f>
        <v>Day 94</v>
      </c>
      <c r="C126" s="180">
        <f>Calculator!C135</f>
        <v>94</v>
      </c>
      <c r="D126" s="395" t="str">
        <f>Calculator!T135</f>
        <v>M</v>
      </c>
      <c r="F126" s="160"/>
      <c r="G126" s="169"/>
      <c r="H126" s="161"/>
    </row>
    <row r="127" spans="2:8" ht="13.5" customHeight="1">
      <c r="F127" s="160"/>
      <c r="G127" s="169"/>
      <c r="H127" s="161"/>
    </row>
  </sheetData>
  <sheetProtection algorithmName="SHA-512" hashValue="dk+YNZpZqwnNuPG5dCTmL7ADmdOqnv8dOVQ9UPwFvBUEasY/XUOPOBPHtK7e9Rvi64lBrzcSz6lnpnCMthDz4Q==" saltValue="mY2DZ/m+VSvY95cAg+H1lg==" spinCount="100000" sheet="1" objects="1" scenarios="1"/>
  <mergeCells count="23">
    <mergeCell ref="B9:H12"/>
    <mergeCell ref="F112:G112"/>
    <mergeCell ref="B110:D110"/>
    <mergeCell ref="F110:G110"/>
    <mergeCell ref="B111:D111"/>
    <mergeCell ref="F111:G111"/>
    <mergeCell ref="A108:I108"/>
    <mergeCell ref="A2:I2"/>
    <mergeCell ref="B6:D6"/>
    <mergeCell ref="B5:D5"/>
    <mergeCell ref="A107:I107"/>
    <mergeCell ref="A3:I3"/>
    <mergeCell ref="F5:G5"/>
    <mergeCell ref="F6:G6"/>
    <mergeCell ref="F7:G7"/>
    <mergeCell ref="F59:G59"/>
    <mergeCell ref="A54:I54"/>
    <mergeCell ref="A55:I55"/>
    <mergeCell ref="B57:D57"/>
    <mergeCell ref="F57:G57"/>
    <mergeCell ref="B58:D58"/>
    <mergeCell ref="B7:E7"/>
    <mergeCell ref="F58:G58"/>
  </mergeCells>
  <phoneticPr fontId="22" type="noConversion"/>
  <conditionalFormatting sqref="B9">
    <cfRule type="cellIs" dxfId="0" priority="1" stopIfTrue="1" operator="equal">
      <formula>"M"</formula>
    </cfRule>
  </conditionalFormatting>
  <pageMargins left="0.75" right="0.75" top="1" bottom="1" header="0.5" footer="0.5"/>
  <pageSetup scale="94" fitToHeight="3" orientation="portrait"/>
  <headerFooter alignWithMargins="0">
    <oddFooter>Page &amp;P</oddFooter>
  </headerFooter>
  <rowBreaks count="1" manualBreakCount="1">
    <brk id="5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7B8399485EEC44B03F5D433A2F8BE6" ma:contentTypeVersion="" ma:contentTypeDescription="Create a new document." ma:contentTypeScope="" ma:versionID="31407149d6e55e580116a45a63d1f5d8">
  <xsd:schema xmlns:xsd="http://www.w3.org/2001/XMLSchema" xmlns:xs="http://www.w3.org/2001/XMLSchema" xmlns:p="http://schemas.microsoft.com/office/2006/metadata/properties" xmlns:ns2="c2a70b9d-07b3-4789-b25d-058cacca3e62" xmlns:ns3="d5b9b7e0-51c0-4ee3-a86c-8ac94502d33e" xmlns:ns4="ff2f83e1-a2eb-46e7-8c8e-4d1f6a7fc2fa" targetNamespace="http://schemas.microsoft.com/office/2006/metadata/properties" ma:root="true" ma:fieldsID="720006fd8357e58f179aa90e5968fcc3" ns2:_="" ns3:_="" ns4:_="">
    <xsd:import namespace="c2a70b9d-07b3-4789-b25d-058cacca3e62"/>
    <xsd:import namespace="d5b9b7e0-51c0-4ee3-a86c-8ac94502d33e"/>
    <xsd:import namespace="ff2f83e1-a2eb-46e7-8c8e-4d1f6a7fc2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a70b9d-07b3-4789-b25d-058cacca3e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34a97c2-cacc-416f-be36-7e8044c8b97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b9b7e0-51c0-4ee3-a86c-8ac94502d33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2f83e1-a2eb-46e7-8c8e-4d1f6a7fc2f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189923a-8f81-4031-8e29-788326ad2cb4}" ma:internalName="TaxCatchAll" ma:showField="CatchAllData" ma:web="ff2f83e1-a2eb-46e7-8c8e-4d1f6a7fc2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98CD09-E416-45C8-A2C1-1A92EE6BF424}"/>
</file>

<file path=customXml/itemProps2.xml><?xml version="1.0" encoding="utf-8"?>
<ds:datastoreItem xmlns:ds="http://schemas.openxmlformats.org/officeDocument/2006/customXml" ds:itemID="{591DF62D-94D2-465D-8D37-D19CC4F2F6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G. Devine and Megan Ryan</dc:creator>
  <cp:keywords/>
  <dc:description>This scoring tool is a privelegdes communication.  It may not be duplicated, circulated, reproduced or provided to unathorized individuals without prior written permission of the authors.</dc:description>
  <cp:lastModifiedBy>Moneeb Ahmed</cp:lastModifiedBy>
  <cp:revision/>
  <dcterms:created xsi:type="dcterms:W3CDTF">2007-09-09T18:13:00Z</dcterms:created>
  <dcterms:modified xsi:type="dcterms:W3CDTF">2025-03-13T18:54:20Z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