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ericdevine/Desktop/TLFB calculators/"/>
    </mc:Choice>
  </mc:AlternateContent>
  <xr:revisionPtr revIDLastSave="0" documentId="8_{B7863313-7162-5943-8E38-E0344452C25B}" xr6:coauthVersionLast="47" xr6:coauthVersionMax="47" xr10:uidLastSave="{00000000-0000-0000-0000-000000000000}"/>
  <bookViews>
    <workbookView xWindow="0" yWindow="780" windowWidth="27600" windowHeight="16900" tabRatio="718" activeTab="3" xr2:uid="{00000000-000D-0000-FFFF-FFFF00000000}"/>
  </bookViews>
  <sheets>
    <sheet name="Calculator" sheetId="1" r:id="rId1"/>
    <sheet name="Input" sheetId="4" state="hidden" r:id="rId2"/>
    <sheet name="P1 Chart" sheetId="55643" r:id="rId3"/>
    <sheet name="Eligibility" sheetId="3" r:id="rId4"/>
    <sheet name="Dup Calc" sheetId="55641" r:id="rId5"/>
    <sheet name="Dup P1 Chart" sheetId="55644" r:id="rId6"/>
    <sheet name="Mixed Drink Calc" sheetId="55642" r:id="rId7"/>
    <sheet name="Tracking sheet" sheetId="11" state="hidden" r:id="rId8"/>
    <sheet name="CRF and Validation" sheetId="55647" r:id="rId9"/>
    <sheet name="EXPORT" sheetId="55649" r:id="rId10"/>
    <sheet name="Pre-screen" sheetId="6" state="hidden" r:id="rId11"/>
    <sheet name="Screen" sheetId="7" state="hidden" r:id="rId12"/>
    <sheet name="Timeline Tracking" sheetId="8" state="hidden" r:id="rId13"/>
    <sheet name="SD WK 1-4" sheetId="9" state="hidden" r:id="rId14"/>
    <sheet name="SD WK 5-8" sheetId="10" state="hidden" r:id="rId15"/>
    <sheet name="SD WK 9-12" sheetId="5" state="hidden" r:id="rId16"/>
    <sheet name="SD WK 13-16" sheetId="55645" state="hidden" r:id="rId17"/>
    <sheet name="SD WK 17" sheetId="55646" state="hidden" r:id="rId18"/>
    <sheet name="Print for data entry" sheetId="55640" state="hidden" r:id="rId19"/>
  </sheets>
  <definedNames>
    <definedName name="_xlnm.Print_Area" localSheetId="0">Calculator!$40:$52</definedName>
    <definedName name="_xlnm.Print_Area" localSheetId="8">'CRF and Validation'!$A$1:$I$61</definedName>
    <definedName name="_xlnm.Print_Area" localSheetId="3">Eligibility!$B$1:$F$34</definedName>
    <definedName name="_xlnm.Print_Area" localSheetId="1">Input!$A$1:$H$93</definedName>
    <definedName name="_xlnm.Print_Area" localSheetId="12">'Timeline Tracking'!$B$7:$M$69</definedName>
    <definedName name="_xlnm.Print_Area" localSheetId="7">'Tracking sheet'!$A$1:$L$64</definedName>
    <definedName name="_xlnm.Print_Titles" localSheetId="0">Calculator!$2:$8</definedName>
    <definedName name="_xlnm.Print_Titles" localSheetId="1">Input!$1:$2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3" l="1"/>
  <c r="C18" i="3"/>
  <c r="Q5" i="1"/>
  <c r="L9" i="55642"/>
  <c r="M9" i="55642"/>
  <c r="L10" i="55642"/>
  <c r="M10" i="55642"/>
  <c r="L11" i="55642"/>
  <c r="M11" i="55642"/>
  <c r="L12" i="55642"/>
  <c r="M12" i="55642"/>
  <c r="L13" i="55642"/>
  <c r="M13" i="55642"/>
  <c r="L14" i="55642"/>
  <c r="M14" i="55642"/>
  <c r="L15" i="55642"/>
  <c r="M15" i="55642"/>
  <c r="L16" i="55642"/>
  <c r="M16" i="55642"/>
  <c r="L17" i="55642"/>
  <c r="M17" i="55642"/>
  <c r="L18" i="55642"/>
  <c r="M18" i="55642"/>
  <c r="L19" i="55642"/>
  <c r="M19" i="55642"/>
  <c r="L20" i="55642"/>
  <c r="M20" i="55642"/>
  <c r="L21" i="55642"/>
  <c r="M21" i="55642"/>
  <c r="L22" i="55642"/>
  <c r="M22" i="55642"/>
  <c r="L23" i="55642"/>
  <c r="M23" i="55642"/>
  <c r="L24" i="55642"/>
  <c r="M24" i="55642"/>
  <c r="L25" i="55642"/>
  <c r="M25" i="55642"/>
  <c r="L26" i="55642"/>
  <c r="M26" i="55642"/>
  <c r="N8" i="55642"/>
  <c r="N9" i="55642"/>
  <c r="N10" i="55642"/>
  <c r="N11" i="55642"/>
  <c r="N12" i="55642"/>
  <c r="N13" i="55642"/>
  <c r="N14" i="55642"/>
  <c r="N15" i="55642"/>
  <c r="N16" i="55642"/>
  <c r="N17" i="55642"/>
  <c r="N18" i="55642"/>
  <c r="N19" i="55642"/>
  <c r="N20" i="55642"/>
  <c r="N21" i="55642"/>
  <c r="N22" i="55642"/>
  <c r="N23" i="55642"/>
  <c r="N24" i="55642"/>
  <c r="N25" i="55642"/>
  <c r="N26" i="55642"/>
  <c r="N7" i="55642"/>
  <c r="E6" i="3"/>
  <c r="L7" i="55642"/>
  <c r="CC9" i="1"/>
  <c r="CA9" i="1"/>
  <c r="CA10" i="1"/>
  <c r="CA11" i="1"/>
  <c r="CA12" i="1"/>
  <c r="C37" i="1"/>
  <c r="BI37" i="1" s="1"/>
  <c r="BF36" i="1"/>
  <c r="BD36" i="1" s="1"/>
  <c r="CA13" i="1"/>
  <c r="CA14" i="1"/>
  <c r="CA15" i="1"/>
  <c r="CA16" i="1"/>
  <c r="CA17" i="1"/>
  <c r="CA18" i="1"/>
  <c r="CA19" i="1"/>
  <c r="CA20" i="1"/>
  <c r="CA21" i="1"/>
  <c r="CA22" i="1"/>
  <c r="CA23" i="1"/>
  <c r="CA24" i="1"/>
  <c r="CA25" i="1"/>
  <c r="CA26" i="1"/>
  <c r="CA27" i="1"/>
  <c r="CA28" i="1"/>
  <c r="CA29" i="1"/>
  <c r="CA30" i="1"/>
  <c r="CA31" i="1"/>
  <c r="CA32" i="1"/>
  <c r="CA33" i="1"/>
  <c r="CA34" i="1"/>
  <c r="CA35" i="1"/>
  <c r="CA36" i="1"/>
  <c r="AC4" i="1"/>
  <c r="Y4" i="55641"/>
  <c r="CB9" i="1"/>
  <c r="CD9" i="1"/>
  <c r="CE9" i="1"/>
  <c r="BV9" i="55641"/>
  <c r="CB10" i="1"/>
  <c r="CC10" i="1"/>
  <c r="CD10" i="1"/>
  <c r="CE10" i="1"/>
  <c r="CB11" i="1"/>
  <c r="CC11" i="1"/>
  <c r="CD11" i="1"/>
  <c r="CE11" i="1"/>
  <c r="S9" i="55643"/>
  <c r="CB12" i="1"/>
  <c r="CC12" i="1"/>
  <c r="CD12" i="1"/>
  <c r="CE12" i="1"/>
  <c r="S10" i="55643"/>
  <c r="CB13" i="1"/>
  <c r="CC13" i="1"/>
  <c r="CD13" i="1"/>
  <c r="CE13" i="1"/>
  <c r="S4" i="55643"/>
  <c r="CB14" i="1"/>
  <c r="CC14" i="1"/>
  <c r="CD14" i="1"/>
  <c r="CE14" i="1"/>
  <c r="CB15" i="1"/>
  <c r="CC15" i="1"/>
  <c r="CD15" i="1"/>
  <c r="CE15" i="1"/>
  <c r="CB16" i="1"/>
  <c r="CC16" i="1"/>
  <c r="CD16" i="1"/>
  <c r="CE16" i="1"/>
  <c r="CB17" i="1"/>
  <c r="CC17" i="1"/>
  <c r="CD17" i="1"/>
  <c r="CE17" i="1"/>
  <c r="CB18" i="1"/>
  <c r="CC18" i="1"/>
  <c r="CD18" i="1"/>
  <c r="CE18" i="1"/>
  <c r="CB19" i="1"/>
  <c r="CC19" i="1"/>
  <c r="CD19" i="1"/>
  <c r="CE19" i="1"/>
  <c r="CB20" i="1"/>
  <c r="CC20" i="1"/>
  <c r="CD20" i="1"/>
  <c r="CE20" i="1"/>
  <c r="CB21" i="1"/>
  <c r="CC21" i="1"/>
  <c r="CD21" i="1"/>
  <c r="CE21" i="1"/>
  <c r="CB22" i="1"/>
  <c r="CC22" i="1"/>
  <c r="CD22" i="1"/>
  <c r="CE22" i="1"/>
  <c r="CB23" i="1"/>
  <c r="CC23" i="1"/>
  <c r="CD23" i="1"/>
  <c r="CE23" i="1"/>
  <c r="BX23" i="55641"/>
  <c r="CB24" i="1"/>
  <c r="CC24" i="1"/>
  <c r="CD24" i="1"/>
  <c r="CE24" i="1"/>
  <c r="CB25" i="1"/>
  <c r="CC25" i="1"/>
  <c r="CD25" i="1"/>
  <c r="CE25" i="1"/>
  <c r="CB26" i="1"/>
  <c r="CC26" i="1"/>
  <c r="CD26" i="1"/>
  <c r="CE26" i="1"/>
  <c r="CB27" i="1"/>
  <c r="CC27" i="1"/>
  <c r="CD27" i="1"/>
  <c r="CE27" i="1"/>
  <c r="CB28" i="1"/>
  <c r="CC28" i="1"/>
  <c r="CD28" i="1"/>
  <c r="CE28" i="1"/>
  <c r="S5" i="55643"/>
  <c r="CB29" i="1"/>
  <c r="CC29" i="1"/>
  <c r="CD29" i="1"/>
  <c r="CE29" i="1"/>
  <c r="CB30" i="1"/>
  <c r="CC30" i="1"/>
  <c r="CD30" i="1"/>
  <c r="CE30" i="1"/>
  <c r="S7" i="55643"/>
  <c r="CB31" i="1"/>
  <c r="CC31" i="1"/>
  <c r="CD31" i="1"/>
  <c r="CE31" i="1"/>
  <c r="S8" i="55643"/>
  <c r="CB32" i="1"/>
  <c r="CC32" i="1"/>
  <c r="CD32" i="1"/>
  <c r="CE32" i="1"/>
  <c r="CB33" i="1"/>
  <c r="CC33" i="1"/>
  <c r="CD33" i="1"/>
  <c r="CE33" i="1"/>
  <c r="CB34" i="1"/>
  <c r="CC34" i="1"/>
  <c r="CD34" i="1"/>
  <c r="CE34" i="1"/>
  <c r="CB35" i="1"/>
  <c r="CC35" i="1"/>
  <c r="CD35" i="1"/>
  <c r="CE35" i="1"/>
  <c r="CB36" i="1"/>
  <c r="CC36" i="1"/>
  <c r="CD36" i="1"/>
  <c r="CE36" i="1"/>
  <c r="H6" i="55647"/>
  <c r="E6" i="55647"/>
  <c r="H5" i="55647"/>
  <c r="E5" i="55647"/>
  <c r="S5" i="55644"/>
  <c r="S6" i="55644"/>
  <c r="S7" i="55644"/>
  <c r="S8" i="55644"/>
  <c r="S9" i="55644"/>
  <c r="S10" i="55644"/>
  <c r="S4" i="55644"/>
  <c r="BW9" i="55641"/>
  <c r="BX9" i="55641"/>
  <c r="BY9" i="55641"/>
  <c r="BZ9" i="55641"/>
  <c r="S6" i="55643"/>
  <c r="A2" i="55649"/>
  <c r="A3" i="55649" s="1"/>
  <c r="A4" i="55649" s="1"/>
  <c r="A5" i="55649" s="1"/>
  <c r="A6" i="55649" s="1"/>
  <c r="A7" i="55649" s="1"/>
  <c r="A8" i="55649" s="1"/>
  <c r="A9" i="55649" s="1"/>
  <c r="A10" i="55649" s="1"/>
  <c r="A11" i="55649" s="1"/>
  <c r="A12" i="55649" s="1"/>
  <c r="A13" i="55649" s="1"/>
  <c r="A14" i="55649" s="1"/>
  <c r="A15" i="55649" s="1"/>
  <c r="A16" i="55649" s="1"/>
  <c r="A17" i="55649" s="1"/>
  <c r="A18" i="55649" s="1"/>
  <c r="A19" i="55649" s="1"/>
  <c r="A20" i="55649" s="1"/>
  <c r="A21" i="55649" s="1"/>
  <c r="A22" i="55649" s="1"/>
  <c r="A23" i="55649" s="1"/>
  <c r="A24" i="55649" s="1"/>
  <c r="A25" i="55649" s="1"/>
  <c r="A26" i="55649" s="1"/>
  <c r="A27" i="55649" s="1"/>
  <c r="A28" i="55649" s="1"/>
  <c r="A29" i="55649" s="1"/>
  <c r="T8" i="55643"/>
  <c r="U8" i="55643"/>
  <c r="V8" i="55643"/>
  <c r="W8" i="55643"/>
  <c r="T9" i="55643"/>
  <c r="U9" i="55643"/>
  <c r="V9" i="55643"/>
  <c r="W9" i="55643"/>
  <c r="T10" i="55643"/>
  <c r="U10" i="55643"/>
  <c r="V10" i="55643"/>
  <c r="W10" i="55643"/>
  <c r="T4" i="55643"/>
  <c r="U4" i="55643"/>
  <c r="V4" i="55643"/>
  <c r="W4" i="55643"/>
  <c r="T5" i="55643"/>
  <c r="U5" i="55643"/>
  <c r="V5" i="55643"/>
  <c r="W5" i="55643"/>
  <c r="T6" i="55643"/>
  <c r="U6" i="55643"/>
  <c r="V6" i="55643"/>
  <c r="W6" i="55643"/>
  <c r="T7" i="55643"/>
  <c r="U7" i="55643"/>
  <c r="V7" i="55643"/>
  <c r="W7" i="55643"/>
  <c r="B4" i="55649"/>
  <c r="B5" i="55649"/>
  <c r="B6" i="55649"/>
  <c r="B7" i="55649"/>
  <c r="B8" i="55649"/>
  <c r="B9" i="55649"/>
  <c r="B10" i="55649"/>
  <c r="B11" i="55649"/>
  <c r="B12" i="55649"/>
  <c r="B13" i="55649"/>
  <c r="B14" i="55649"/>
  <c r="B15" i="55649"/>
  <c r="B16" i="55649"/>
  <c r="B17" i="55649"/>
  <c r="B18" i="55649"/>
  <c r="B19" i="55649"/>
  <c r="B20" i="55649"/>
  <c r="B21" i="55649"/>
  <c r="B22" i="55649"/>
  <c r="B23" i="55649"/>
  <c r="B24" i="55649"/>
  <c r="B25" i="55649"/>
  <c r="B26" i="55649"/>
  <c r="B27" i="55649"/>
  <c r="B28" i="55649"/>
  <c r="B29" i="55649"/>
  <c r="B3" i="55649"/>
  <c r="B2" i="55649"/>
  <c r="BV10" i="55641"/>
  <c r="BW10" i="55641"/>
  <c r="BX10" i="55641"/>
  <c r="BY10" i="55641"/>
  <c r="BZ10" i="55641"/>
  <c r="BV11" i="55641"/>
  <c r="BW11" i="55641"/>
  <c r="BX11" i="55641"/>
  <c r="BY11" i="55641"/>
  <c r="BZ11" i="55641"/>
  <c r="BV12" i="55641"/>
  <c r="BW12" i="55641"/>
  <c r="BX12" i="55641"/>
  <c r="BY12" i="55641"/>
  <c r="BZ12" i="55641"/>
  <c r="BV13" i="55641"/>
  <c r="BW13" i="55641"/>
  <c r="BX13" i="55641"/>
  <c r="BY13" i="55641"/>
  <c r="BZ13" i="55641"/>
  <c r="BV14" i="55641"/>
  <c r="BW14" i="55641"/>
  <c r="BX14" i="55641"/>
  <c r="BY14" i="55641"/>
  <c r="BZ14" i="55641"/>
  <c r="BV15" i="55641"/>
  <c r="BW15" i="55641"/>
  <c r="BX15" i="55641"/>
  <c r="BY15" i="55641"/>
  <c r="BZ15" i="55641"/>
  <c r="BV16" i="55641"/>
  <c r="BW16" i="55641"/>
  <c r="BX16" i="55641"/>
  <c r="BY16" i="55641"/>
  <c r="BZ16" i="55641"/>
  <c r="BV17" i="55641"/>
  <c r="BW17" i="55641"/>
  <c r="BX17" i="55641"/>
  <c r="BY17" i="55641"/>
  <c r="BZ17" i="55641"/>
  <c r="T10" i="55644"/>
  <c r="U10" i="55644"/>
  <c r="V10" i="55644"/>
  <c r="W10" i="55644"/>
  <c r="BA18" i="55641"/>
  <c r="AY18" i="55641" s="1"/>
  <c r="BV18" i="55641"/>
  <c r="BW18" i="55641"/>
  <c r="BX18" i="55641"/>
  <c r="BY18" i="55641"/>
  <c r="BZ18" i="55641"/>
  <c r="T4" i="55644"/>
  <c r="U4" i="55644"/>
  <c r="V4" i="55644"/>
  <c r="W4" i="55644"/>
  <c r="BA19" i="55641"/>
  <c r="AY19" i="55641" s="1"/>
  <c r="BV19" i="55641"/>
  <c r="BW19" i="55641"/>
  <c r="BX19" i="55641"/>
  <c r="BY19" i="55641"/>
  <c r="BZ19" i="55641"/>
  <c r="T5" i="55644"/>
  <c r="U5" i="55644"/>
  <c r="V5" i="55644"/>
  <c r="W5" i="55644"/>
  <c r="BA20" i="55641"/>
  <c r="AY20" i="55641" s="1"/>
  <c r="BV20" i="55641"/>
  <c r="BW20" i="55641"/>
  <c r="BX20" i="55641"/>
  <c r="BY20" i="55641"/>
  <c r="BZ20" i="55641"/>
  <c r="T6" i="55644"/>
  <c r="U6" i="55644"/>
  <c r="V6" i="55644"/>
  <c r="W6" i="55644"/>
  <c r="BA21" i="55641"/>
  <c r="AY21" i="55641" s="1"/>
  <c r="BV21" i="55641"/>
  <c r="BW21" i="55641"/>
  <c r="BX21" i="55641"/>
  <c r="BY21" i="55641"/>
  <c r="BZ21" i="55641"/>
  <c r="T7" i="55644"/>
  <c r="U7" i="55644"/>
  <c r="V7" i="55644"/>
  <c r="W7" i="55644"/>
  <c r="BA22" i="55641"/>
  <c r="AY22" i="55641" s="1"/>
  <c r="BV22" i="55641"/>
  <c r="BW22" i="55641"/>
  <c r="BX22" i="55641"/>
  <c r="BY22" i="55641"/>
  <c r="BZ22" i="55641"/>
  <c r="BV23" i="55641"/>
  <c r="BW23" i="55641"/>
  <c r="BY23" i="55641"/>
  <c r="BZ23" i="55641"/>
  <c r="BV24" i="55641"/>
  <c r="BW24" i="55641"/>
  <c r="BX24" i="55641"/>
  <c r="BY24" i="55641"/>
  <c r="BZ24" i="55641"/>
  <c r="BV25" i="55641"/>
  <c r="BW25" i="55641"/>
  <c r="BX25" i="55641"/>
  <c r="BY25" i="55641"/>
  <c r="BZ25" i="55641"/>
  <c r="BV26" i="55641"/>
  <c r="BW26" i="55641"/>
  <c r="BX26" i="55641"/>
  <c r="BY26" i="55641"/>
  <c r="BZ26" i="55641"/>
  <c r="BV27" i="55641"/>
  <c r="BW27" i="55641"/>
  <c r="BX27" i="55641"/>
  <c r="BY27" i="55641"/>
  <c r="BZ27" i="55641"/>
  <c r="BV28" i="55641"/>
  <c r="BW28" i="55641"/>
  <c r="BX28" i="55641"/>
  <c r="BY28" i="55641"/>
  <c r="BZ28" i="55641"/>
  <c r="BV29" i="55641"/>
  <c r="BW29" i="55641"/>
  <c r="BX29" i="55641"/>
  <c r="BY29" i="55641"/>
  <c r="BZ29" i="55641"/>
  <c r="BV30" i="55641"/>
  <c r="BW30" i="55641"/>
  <c r="BX30" i="55641"/>
  <c r="BY30" i="55641"/>
  <c r="BZ30" i="55641"/>
  <c r="BV31" i="55641"/>
  <c r="BW31" i="55641"/>
  <c r="BX31" i="55641"/>
  <c r="BY31" i="55641"/>
  <c r="BZ31" i="55641"/>
  <c r="BV32" i="55641"/>
  <c r="BW32" i="55641"/>
  <c r="BX32" i="55641"/>
  <c r="BY32" i="55641"/>
  <c r="BZ32" i="55641"/>
  <c r="BV33" i="55641"/>
  <c r="BW33" i="55641"/>
  <c r="BX33" i="55641"/>
  <c r="BY33" i="55641"/>
  <c r="BZ33" i="55641"/>
  <c r="BV34" i="55641"/>
  <c r="BW34" i="55641"/>
  <c r="BX34" i="55641"/>
  <c r="BY34" i="55641"/>
  <c r="BZ34" i="55641"/>
  <c r="BV35" i="55641"/>
  <c r="BW35" i="55641"/>
  <c r="BX35" i="55641"/>
  <c r="BY35" i="55641"/>
  <c r="BZ35" i="55641"/>
  <c r="BV36" i="55641"/>
  <c r="BW36" i="55641"/>
  <c r="BX36" i="55641"/>
  <c r="BY36" i="55641"/>
  <c r="BZ36" i="55641"/>
  <c r="C37" i="55641"/>
  <c r="C36" i="55641" s="1"/>
  <c r="Q23" i="55644"/>
  <c r="BS9" i="55641" s="1"/>
  <c r="BS10" i="55641" s="1"/>
  <c r="BS11" i="55641" s="1"/>
  <c r="BS12" i="55641" s="1"/>
  <c r="BS13" i="55641" s="1"/>
  <c r="BS14" i="55641" s="1"/>
  <c r="BS15" i="55641" s="1"/>
  <c r="BS16" i="55641" s="1"/>
  <c r="BS17" i="55641" s="1"/>
  <c r="BS18" i="55641" s="1"/>
  <c r="BS19" i="55641" s="1"/>
  <c r="BS20" i="55641" s="1"/>
  <c r="BS21" i="55641" s="1"/>
  <c r="BS22" i="55641" s="1"/>
  <c r="BS23" i="55641" s="1"/>
  <c r="BS24" i="55641" s="1"/>
  <c r="BS25" i="55641" s="1"/>
  <c r="BS26" i="55641" s="1"/>
  <c r="BS27" i="55641" s="1"/>
  <c r="BS28" i="55641" s="1"/>
  <c r="BS29" i="55641" s="1"/>
  <c r="BS30" i="55641" s="1"/>
  <c r="BS31" i="55641" s="1"/>
  <c r="BS32" i="55641" s="1"/>
  <c r="BS33" i="55641" s="1"/>
  <c r="BS34" i="55641" s="1"/>
  <c r="BS35" i="55641" s="1"/>
  <c r="BS36" i="55641" s="1"/>
  <c r="BS37" i="55641" s="1"/>
  <c r="Q22" i="55644"/>
  <c r="BR9" i="55641"/>
  <c r="BR10" i="55641" s="1"/>
  <c r="BR11" i="55641" s="1"/>
  <c r="BR12" i="55641" s="1"/>
  <c r="BR13" i="55641" s="1"/>
  <c r="BR14" i="55641" s="1"/>
  <c r="BR15" i="55641" s="1"/>
  <c r="BR16" i="55641" s="1"/>
  <c r="BR17" i="55641" s="1"/>
  <c r="BR18" i="55641" s="1"/>
  <c r="BR19" i="55641" s="1"/>
  <c r="BR20" i="55641" s="1"/>
  <c r="BR21" i="55641" s="1"/>
  <c r="BR22" i="55641" s="1"/>
  <c r="BR23" i="55641" s="1"/>
  <c r="BR24" i="55641" s="1"/>
  <c r="BR25" i="55641" s="1"/>
  <c r="BR26" i="55641" s="1"/>
  <c r="BR27" i="55641" s="1"/>
  <c r="BR28" i="55641" s="1"/>
  <c r="BR29" i="55641" s="1"/>
  <c r="BR30" i="55641" s="1"/>
  <c r="BR31" i="55641" s="1"/>
  <c r="BR32" i="55641" s="1"/>
  <c r="BR33" i="55641" s="1"/>
  <c r="BR34" i="55641" s="1"/>
  <c r="BR35" i="55641" s="1"/>
  <c r="BR36" i="55641" s="1"/>
  <c r="BR37" i="55641" s="1"/>
  <c r="Q21" i="55644"/>
  <c r="BQ9" i="55641" s="1"/>
  <c r="BQ10" i="55641" s="1"/>
  <c r="BQ11" i="55641" s="1"/>
  <c r="BQ12" i="55641" s="1"/>
  <c r="BQ13" i="55641" s="1"/>
  <c r="BQ14" i="55641" s="1"/>
  <c r="BQ15" i="55641" s="1"/>
  <c r="BQ16" i="55641" s="1"/>
  <c r="BQ17" i="55641" s="1"/>
  <c r="BQ18" i="55641" s="1"/>
  <c r="BQ19" i="55641" s="1"/>
  <c r="BQ20" i="55641" s="1"/>
  <c r="BQ21" i="55641" s="1"/>
  <c r="BQ22" i="55641" s="1"/>
  <c r="BQ23" i="55641" s="1"/>
  <c r="BQ24" i="55641" s="1"/>
  <c r="BQ25" i="55641" s="1"/>
  <c r="BQ26" i="55641" s="1"/>
  <c r="BQ27" i="55641" s="1"/>
  <c r="BQ28" i="55641" s="1"/>
  <c r="BQ29" i="55641" s="1"/>
  <c r="BQ30" i="55641" s="1"/>
  <c r="BQ31" i="55641" s="1"/>
  <c r="BQ32" i="55641" s="1"/>
  <c r="BQ33" i="55641" s="1"/>
  <c r="BQ34" i="55641" s="1"/>
  <c r="BQ35" i="55641" s="1"/>
  <c r="BQ36" i="55641" s="1"/>
  <c r="BQ37" i="55641" s="1"/>
  <c r="Q20" i="55644"/>
  <c r="BP9" i="55641" s="1"/>
  <c r="BP10" i="55641" s="1"/>
  <c r="BP11" i="55641" s="1"/>
  <c r="BP12" i="55641" s="1"/>
  <c r="BP13" i="55641" s="1"/>
  <c r="BP14" i="55641" s="1"/>
  <c r="BP15" i="55641" s="1"/>
  <c r="BP16" i="55641" s="1"/>
  <c r="BP17" i="55641" s="1"/>
  <c r="BP18" i="55641" s="1"/>
  <c r="BP19" i="55641" s="1"/>
  <c r="BP20" i="55641" s="1"/>
  <c r="BP21" i="55641" s="1"/>
  <c r="BP22" i="55641" s="1"/>
  <c r="BP23" i="55641" s="1"/>
  <c r="BP24" i="55641" s="1"/>
  <c r="BP25" i="55641" s="1"/>
  <c r="BP26" i="55641" s="1"/>
  <c r="BP27" i="55641" s="1"/>
  <c r="BP28" i="55641" s="1"/>
  <c r="BP29" i="55641" s="1"/>
  <c r="BP30" i="55641" s="1"/>
  <c r="BP31" i="55641" s="1"/>
  <c r="BP32" i="55641" s="1"/>
  <c r="BP33" i="55641" s="1"/>
  <c r="BP34" i="55641" s="1"/>
  <c r="BP35" i="55641" s="1"/>
  <c r="BP36" i="55641" s="1"/>
  <c r="BP37" i="55641" s="1"/>
  <c r="Q19" i="55644"/>
  <c r="BO9" i="55641"/>
  <c r="BO10" i="55641" s="1"/>
  <c r="BO11" i="55641" s="1"/>
  <c r="BO12" i="55641" s="1"/>
  <c r="BO13" i="55641" s="1"/>
  <c r="BO14" i="55641" s="1"/>
  <c r="BO15" i="55641" s="1"/>
  <c r="BO16" i="55641" s="1"/>
  <c r="BO17" i="55641" s="1"/>
  <c r="BO18" i="55641" s="1"/>
  <c r="BO19" i="55641" s="1"/>
  <c r="BO20" i="55641" s="1"/>
  <c r="BO21" i="55641" s="1"/>
  <c r="BO22" i="55641" s="1"/>
  <c r="BO23" i="55641" s="1"/>
  <c r="BO24" i="55641" s="1"/>
  <c r="BO25" i="55641" s="1"/>
  <c r="BO26" i="55641" s="1"/>
  <c r="BO27" i="55641" s="1"/>
  <c r="BO28" i="55641" s="1"/>
  <c r="BO29" i="55641" s="1"/>
  <c r="BO30" i="55641" s="1"/>
  <c r="BO31" i="55641" s="1"/>
  <c r="BO32" i="55641" s="1"/>
  <c r="BO33" i="55641" s="1"/>
  <c r="BO34" i="55641" s="1"/>
  <c r="BO35" i="55641" s="1"/>
  <c r="BO36" i="55641" s="1"/>
  <c r="BO37" i="55641" s="1"/>
  <c r="Q18" i="55644"/>
  <c r="BN9" i="55641" s="1"/>
  <c r="BN10" i="55641" s="1"/>
  <c r="BN11" i="55641" s="1"/>
  <c r="BN12" i="55641" s="1"/>
  <c r="BN13" i="55641" s="1"/>
  <c r="BN14" i="55641" s="1"/>
  <c r="BN15" i="55641" s="1"/>
  <c r="BN16" i="55641" s="1"/>
  <c r="BN17" i="55641" s="1"/>
  <c r="BN18" i="55641" s="1"/>
  <c r="BN19" i="55641" s="1"/>
  <c r="BN20" i="55641" s="1"/>
  <c r="BN21" i="55641" s="1"/>
  <c r="BN22" i="55641" s="1"/>
  <c r="BN23" i="55641" s="1"/>
  <c r="BN24" i="55641" s="1"/>
  <c r="BN25" i="55641" s="1"/>
  <c r="BN26" i="55641" s="1"/>
  <c r="BN27" i="55641" s="1"/>
  <c r="BN28" i="55641" s="1"/>
  <c r="BN29" i="55641" s="1"/>
  <c r="BN30" i="55641" s="1"/>
  <c r="BN31" i="55641" s="1"/>
  <c r="BN32" i="55641" s="1"/>
  <c r="BN33" i="55641" s="1"/>
  <c r="BN34" i="55641" s="1"/>
  <c r="BN35" i="55641" s="1"/>
  <c r="BN36" i="55641" s="1"/>
  <c r="BN37" i="55641" s="1"/>
  <c r="Q17" i="55644"/>
  <c r="BM9" i="55641"/>
  <c r="BM10" i="55641" s="1"/>
  <c r="BM11" i="55641" s="1"/>
  <c r="BM12" i="55641" s="1"/>
  <c r="BM13" i="55641" s="1"/>
  <c r="BM14" i="55641" s="1"/>
  <c r="BM15" i="55641" s="1"/>
  <c r="BM16" i="55641" s="1"/>
  <c r="BM17" i="55641" s="1"/>
  <c r="BM18" i="55641" s="1"/>
  <c r="BM19" i="55641" s="1"/>
  <c r="BM20" i="55641" s="1"/>
  <c r="BM21" i="55641" s="1"/>
  <c r="BM22" i="55641" s="1"/>
  <c r="BM23" i="55641" s="1"/>
  <c r="BM24" i="55641" s="1"/>
  <c r="BM25" i="55641" s="1"/>
  <c r="BM26" i="55641" s="1"/>
  <c r="BM27" i="55641" s="1"/>
  <c r="BM28" i="55641" s="1"/>
  <c r="BM29" i="55641" s="1"/>
  <c r="BM30" i="55641" s="1"/>
  <c r="BM31" i="55641" s="1"/>
  <c r="BM32" i="55641" s="1"/>
  <c r="BM33" i="55641" s="1"/>
  <c r="BM34" i="55641" s="1"/>
  <c r="BM35" i="55641" s="1"/>
  <c r="BM36" i="55641" s="1"/>
  <c r="BM37" i="55641" s="1"/>
  <c r="T9" i="55644"/>
  <c r="U9" i="55644"/>
  <c r="V9" i="55644"/>
  <c r="W9" i="55644"/>
  <c r="T8" i="55644"/>
  <c r="U8" i="55644"/>
  <c r="V8" i="55644"/>
  <c r="W8" i="55644"/>
  <c r="BB37" i="55641"/>
  <c r="AZ37" i="55641" s="1"/>
  <c r="BA37" i="55641"/>
  <c r="AY37" i="55641" s="1"/>
  <c r="B37" i="55641"/>
  <c r="B36" i="55641" s="1"/>
  <c r="B35" i="55641" s="1"/>
  <c r="B34" i="55641" s="1"/>
  <c r="B33" i="55641" s="1"/>
  <c r="B32" i="55641" s="1"/>
  <c r="B31" i="55641" s="1"/>
  <c r="B30" i="55641" s="1"/>
  <c r="B29" i="55641" s="1"/>
  <c r="B28" i="55641" s="1"/>
  <c r="B27" i="55641" s="1"/>
  <c r="B26" i="55641" s="1"/>
  <c r="B25" i="55641" s="1"/>
  <c r="B24" i="55641" s="1"/>
  <c r="B23" i="55641" s="1"/>
  <c r="B22" i="55641" s="1"/>
  <c r="B21" i="55641" s="1"/>
  <c r="B20" i="55641" s="1"/>
  <c r="B19" i="55641" s="1"/>
  <c r="B18" i="55641" s="1"/>
  <c r="B17" i="55641" s="1"/>
  <c r="B16" i="55641" s="1"/>
  <c r="B15" i="55641" s="1"/>
  <c r="B14" i="55641" s="1"/>
  <c r="B13" i="55641" s="1"/>
  <c r="B12" i="55641" s="1"/>
  <c r="B11" i="55641" s="1"/>
  <c r="B10" i="55641" s="1"/>
  <c r="B9" i="55641" s="1"/>
  <c r="BB36" i="55641"/>
  <c r="AZ36" i="55641" s="1"/>
  <c r="BA36" i="55641"/>
  <c r="AY36" i="55641" s="1"/>
  <c r="BB35" i="55641"/>
  <c r="AZ35" i="55641" s="1"/>
  <c r="BA35" i="55641"/>
  <c r="AY35" i="55641" s="1"/>
  <c r="BB34" i="55641"/>
  <c r="AZ34" i="55641" s="1"/>
  <c r="BA34" i="55641"/>
  <c r="AY34" i="55641" s="1"/>
  <c r="BB33" i="55641"/>
  <c r="AZ33" i="55641" s="1"/>
  <c r="BA33" i="55641"/>
  <c r="AY33" i="55641" s="1"/>
  <c r="BB32" i="55641"/>
  <c r="AZ32" i="55641" s="1"/>
  <c r="BA32" i="55641"/>
  <c r="AY32" i="55641" s="1"/>
  <c r="BB31" i="55641"/>
  <c r="AZ31" i="55641" s="1"/>
  <c r="BA31" i="55641"/>
  <c r="AY31" i="55641" s="1"/>
  <c r="BB30" i="55641"/>
  <c r="AZ30" i="55641" s="1"/>
  <c r="BA30" i="55641"/>
  <c r="AY30" i="55641" s="1"/>
  <c r="BB29" i="55641"/>
  <c r="AZ29" i="55641" s="1"/>
  <c r="BA29" i="55641"/>
  <c r="AY29" i="55641" s="1"/>
  <c r="BB28" i="55641"/>
  <c r="AZ28" i="55641" s="1"/>
  <c r="BA28" i="55641"/>
  <c r="AY28" i="55641" s="1"/>
  <c r="BB27" i="55641"/>
  <c r="AZ27" i="55641" s="1"/>
  <c r="BA27" i="55641"/>
  <c r="AY27" i="55641" s="1"/>
  <c r="BB26" i="55641"/>
  <c r="AZ26" i="55641" s="1"/>
  <c r="BA26" i="55641"/>
  <c r="AY26" i="55641" s="1"/>
  <c r="BB25" i="55641"/>
  <c r="AZ25" i="55641" s="1"/>
  <c r="BA25" i="55641"/>
  <c r="AY25" i="55641" s="1"/>
  <c r="BB24" i="55641"/>
  <c r="AZ24" i="55641" s="1"/>
  <c r="BA24" i="55641"/>
  <c r="AY24" i="55641" s="1"/>
  <c r="BB23" i="55641"/>
  <c r="AZ23" i="55641" s="1"/>
  <c r="BA23" i="55641"/>
  <c r="AY23" i="55641" s="1"/>
  <c r="BB22" i="55641"/>
  <c r="AZ22" i="55641" s="1"/>
  <c r="BB21" i="55641"/>
  <c r="AZ21" i="55641" s="1"/>
  <c r="BB20" i="55641"/>
  <c r="AZ20" i="55641" s="1"/>
  <c r="BB19" i="55641"/>
  <c r="AZ19" i="55641" s="1"/>
  <c r="BB18" i="55641"/>
  <c r="AZ18" i="55641" s="1"/>
  <c r="BB17" i="55641"/>
  <c r="AZ17" i="55641" s="1"/>
  <c r="BA17" i="55641"/>
  <c r="AY17" i="55641" s="1"/>
  <c r="BB16" i="55641"/>
  <c r="AZ16" i="55641" s="1"/>
  <c r="BA16" i="55641"/>
  <c r="AY16" i="55641" s="1"/>
  <c r="BB15" i="55641"/>
  <c r="AZ15" i="55641" s="1"/>
  <c r="BA15" i="55641"/>
  <c r="AY15" i="55641" s="1"/>
  <c r="BB14" i="55641"/>
  <c r="AZ14" i="55641" s="1"/>
  <c r="BA14" i="55641"/>
  <c r="AY14" i="55641" s="1"/>
  <c r="BB13" i="55641"/>
  <c r="AZ13" i="55641" s="1"/>
  <c r="BA13" i="55641"/>
  <c r="AY13" i="55641" s="1"/>
  <c r="BB12" i="55641"/>
  <c r="AZ12" i="55641" s="1"/>
  <c r="BA12" i="55641"/>
  <c r="AY12" i="55641" s="1"/>
  <c r="BB11" i="55641"/>
  <c r="AZ11" i="55641" s="1"/>
  <c r="BA11" i="55641"/>
  <c r="AY11" i="55641" s="1"/>
  <c r="BB10" i="55641"/>
  <c r="AZ10" i="55641" s="1"/>
  <c r="BA10" i="55641"/>
  <c r="AY10" i="55641" s="1"/>
  <c r="BB9" i="55641"/>
  <c r="AZ9" i="55641" s="1"/>
  <c r="BA9" i="55641"/>
  <c r="AY9" i="55641" s="1"/>
  <c r="B37" i="1"/>
  <c r="B36" i="1" s="1"/>
  <c r="B35" i="1" s="1"/>
  <c r="B34" i="1" s="1"/>
  <c r="B33" i="1" s="1"/>
  <c r="B32" i="1" s="1"/>
  <c r="B31" i="1" s="1"/>
  <c r="B30" i="1" s="1"/>
  <c r="B29" i="1" s="1"/>
  <c r="B28" i="1" s="1"/>
  <c r="B27" i="1" s="1"/>
  <c r="B26" i="1" s="1"/>
  <c r="B25" i="1" s="1"/>
  <c r="B24" i="1" s="1"/>
  <c r="B23" i="1" s="1"/>
  <c r="B22" i="1" s="1"/>
  <c r="B21" i="1" s="1"/>
  <c r="B20" i="1" s="1"/>
  <c r="B19" i="1" s="1"/>
  <c r="B18" i="1" s="1"/>
  <c r="B17" i="1" s="1"/>
  <c r="B16" i="1" s="1"/>
  <c r="B15" i="1" s="1"/>
  <c r="B14" i="1" s="1"/>
  <c r="B13" i="1" s="1"/>
  <c r="B12" i="1" s="1"/>
  <c r="B11" i="1" s="1"/>
  <c r="B10" i="1" s="1"/>
  <c r="B9" i="1" s="1"/>
  <c r="BG9" i="1"/>
  <c r="BE9" i="1" s="1"/>
  <c r="Q17" i="55643"/>
  <c r="BR9" i="1" s="1"/>
  <c r="BR10" i="1" s="1"/>
  <c r="BR11" i="1" s="1"/>
  <c r="BR12" i="1" s="1"/>
  <c r="BR13" i="1" s="1"/>
  <c r="BR14" i="1" s="1"/>
  <c r="BR15" i="1" s="1"/>
  <c r="BR16" i="1" s="1"/>
  <c r="BR17" i="1" s="1"/>
  <c r="BR18" i="1" s="1"/>
  <c r="BR19" i="1" s="1"/>
  <c r="BR20" i="1" s="1"/>
  <c r="BR21" i="1" s="1"/>
  <c r="BR22" i="1" s="1"/>
  <c r="BR23" i="1" s="1"/>
  <c r="BR24" i="1" s="1"/>
  <c r="BR25" i="1" s="1"/>
  <c r="BR26" i="1" s="1"/>
  <c r="BR27" i="1" s="1"/>
  <c r="BR28" i="1" s="1"/>
  <c r="BR29" i="1" s="1"/>
  <c r="BR30" i="1" s="1"/>
  <c r="BR31" i="1" s="1"/>
  <c r="BR32" i="1" s="1"/>
  <c r="BR33" i="1" s="1"/>
  <c r="BR34" i="1" s="1"/>
  <c r="BR35" i="1" s="1"/>
  <c r="BR36" i="1" s="1"/>
  <c r="BR37" i="1" s="1"/>
  <c r="Q18" i="55643"/>
  <c r="BS9" i="1" s="1"/>
  <c r="BS10" i="1" s="1"/>
  <c r="BS11" i="1" s="1"/>
  <c r="BS12" i="1" s="1"/>
  <c r="BS13" i="1" s="1"/>
  <c r="BS14" i="1" s="1"/>
  <c r="BS15" i="1" s="1"/>
  <c r="BS16" i="1" s="1"/>
  <c r="BS17" i="1" s="1"/>
  <c r="BS18" i="1" s="1"/>
  <c r="BS19" i="1" s="1"/>
  <c r="BS20" i="1" s="1"/>
  <c r="BS21" i="1" s="1"/>
  <c r="BS22" i="1" s="1"/>
  <c r="BS23" i="1" s="1"/>
  <c r="BS24" i="1" s="1"/>
  <c r="BS25" i="1" s="1"/>
  <c r="BS26" i="1" s="1"/>
  <c r="BS27" i="1" s="1"/>
  <c r="BS28" i="1" s="1"/>
  <c r="BS29" i="1" s="1"/>
  <c r="BS30" i="1" s="1"/>
  <c r="BS31" i="1" s="1"/>
  <c r="BS32" i="1" s="1"/>
  <c r="BS33" i="1" s="1"/>
  <c r="BS34" i="1" s="1"/>
  <c r="BS35" i="1" s="1"/>
  <c r="BS36" i="1" s="1"/>
  <c r="BS37" i="1" s="1"/>
  <c r="Q19" i="55643"/>
  <c r="BT9" i="1" s="1"/>
  <c r="BT10" i="1" s="1"/>
  <c r="BT11" i="1" s="1"/>
  <c r="BT12" i="1" s="1"/>
  <c r="BT13" i="1" s="1"/>
  <c r="BT14" i="1" s="1"/>
  <c r="BT15" i="1" s="1"/>
  <c r="BT16" i="1" s="1"/>
  <c r="BT17" i="1" s="1"/>
  <c r="BT18" i="1" s="1"/>
  <c r="BT19" i="1" s="1"/>
  <c r="BT20" i="1" s="1"/>
  <c r="BT21" i="1" s="1"/>
  <c r="BT22" i="1" s="1"/>
  <c r="BT23" i="1" s="1"/>
  <c r="BT24" i="1" s="1"/>
  <c r="BT25" i="1" s="1"/>
  <c r="BT26" i="1" s="1"/>
  <c r="BT27" i="1" s="1"/>
  <c r="BT28" i="1" s="1"/>
  <c r="BT29" i="1" s="1"/>
  <c r="BT30" i="1" s="1"/>
  <c r="BT31" i="1" s="1"/>
  <c r="BT32" i="1" s="1"/>
  <c r="BT33" i="1" s="1"/>
  <c r="BT34" i="1" s="1"/>
  <c r="BT35" i="1" s="1"/>
  <c r="BT36" i="1" s="1"/>
  <c r="BT37" i="1" s="1"/>
  <c r="Q20" i="55643"/>
  <c r="BU9" i="1" s="1"/>
  <c r="BU10" i="1" s="1"/>
  <c r="BU11" i="1" s="1"/>
  <c r="BU12" i="1" s="1"/>
  <c r="BU13" i="1" s="1"/>
  <c r="BU14" i="1" s="1"/>
  <c r="BU15" i="1" s="1"/>
  <c r="BU16" i="1" s="1"/>
  <c r="BU17" i="1" s="1"/>
  <c r="BU18" i="1" s="1"/>
  <c r="BU19" i="1" s="1"/>
  <c r="BU20" i="1" s="1"/>
  <c r="BU21" i="1" s="1"/>
  <c r="BU22" i="1" s="1"/>
  <c r="BU23" i="1" s="1"/>
  <c r="BU24" i="1" s="1"/>
  <c r="BU25" i="1" s="1"/>
  <c r="BU26" i="1" s="1"/>
  <c r="BU27" i="1" s="1"/>
  <c r="BU28" i="1" s="1"/>
  <c r="BU29" i="1" s="1"/>
  <c r="BU30" i="1" s="1"/>
  <c r="BU31" i="1" s="1"/>
  <c r="BU32" i="1" s="1"/>
  <c r="BU33" i="1" s="1"/>
  <c r="BU34" i="1" s="1"/>
  <c r="BU35" i="1" s="1"/>
  <c r="BU36" i="1" s="1"/>
  <c r="BU37" i="1" s="1"/>
  <c r="Q21" i="55643"/>
  <c r="BV9" i="1" s="1"/>
  <c r="BV10" i="1" s="1"/>
  <c r="BV11" i="1" s="1"/>
  <c r="BV12" i="1" s="1"/>
  <c r="BV13" i="1" s="1"/>
  <c r="BV14" i="1" s="1"/>
  <c r="BV15" i="1" s="1"/>
  <c r="BV16" i="1" s="1"/>
  <c r="BV17" i="1" s="1"/>
  <c r="BV18" i="1" s="1"/>
  <c r="BV19" i="1" s="1"/>
  <c r="BV20" i="1" s="1"/>
  <c r="BV21" i="1" s="1"/>
  <c r="BV22" i="1" s="1"/>
  <c r="BV23" i="1" s="1"/>
  <c r="BV24" i="1" s="1"/>
  <c r="BV25" i="1" s="1"/>
  <c r="BV26" i="1" s="1"/>
  <c r="BV27" i="1" s="1"/>
  <c r="BV28" i="1" s="1"/>
  <c r="BV29" i="1" s="1"/>
  <c r="BV30" i="1" s="1"/>
  <c r="BV31" i="1" s="1"/>
  <c r="BV32" i="1" s="1"/>
  <c r="BV33" i="1" s="1"/>
  <c r="BV34" i="1" s="1"/>
  <c r="BV35" i="1" s="1"/>
  <c r="BV36" i="1" s="1"/>
  <c r="BV37" i="1" s="1"/>
  <c r="Q22" i="55643"/>
  <c r="BW9" i="1" s="1"/>
  <c r="BW10" i="1" s="1"/>
  <c r="BW11" i="1" s="1"/>
  <c r="BW12" i="1" s="1"/>
  <c r="BW13" i="1" s="1"/>
  <c r="BW14" i="1" s="1"/>
  <c r="BW15" i="1" s="1"/>
  <c r="BW16" i="1" s="1"/>
  <c r="BW17" i="1" s="1"/>
  <c r="BW18" i="1" s="1"/>
  <c r="BW19" i="1" s="1"/>
  <c r="BW20" i="1" s="1"/>
  <c r="BW21" i="1" s="1"/>
  <c r="BW22" i="1" s="1"/>
  <c r="BW23" i="1" s="1"/>
  <c r="BW24" i="1" s="1"/>
  <c r="BW25" i="1" s="1"/>
  <c r="BW26" i="1" s="1"/>
  <c r="BW27" i="1" s="1"/>
  <c r="BW28" i="1" s="1"/>
  <c r="BW29" i="1" s="1"/>
  <c r="BW30" i="1" s="1"/>
  <c r="BW31" i="1" s="1"/>
  <c r="BW32" i="1" s="1"/>
  <c r="BW33" i="1" s="1"/>
  <c r="BW34" i="1" s="1"/>
  <c r="BW35" i="1" s="1"/>
  <c r="BW36" i="1" s="1"/>
  <c r="BW37" i="1" s="1"/>
  <c r="Q23" i="55643"/>
  <c r="BX9" i="1" s="1"/>
  <c r="BX10" i="1" s="1"/>
  <c r="BX11" i="1" s="1"/>
  <c r="BX12" i="1" s="1"/>
  <c r="BX13" i="1" s="1"/>
  <c r="BX14" i="1" s="1"/>
  <c r="BX15" i="1" s="1"/>
  <c r="BX16" i="1" s="1"/>
  <c r="BX17" i="1" s="1"/>
  <c r="BX18" i="1" s="1"/>
  <c r="BX19" i="1" s="1"/>
  <c r="BX20" i="1" s="1"/>
  <c r="BX21" i="1" s="1"/>
  <c r="BX22" i="1" s="1"/>
  <c r="BX23" i="1" s="1"/>
  <c r="BX24" i="1" s="1"/>
  <c r="BX25" i="1" s="1"/>
  <c r="BX26" i="1" s="1"/>
  <c r="BX27" i="1" s="1"/>
  <c r="BX28" i="1" s="1"/>
  <c r="BX29" i="1" s="1"/>
  <c r="BX30" i="1" s="1"/>
  <c r="BX31" i="1" s="1"/>
  <c r="BX32" i="1" s="1"/>
  <c r="BX33" i="1" s="1"/>
  <c r="BX34" i="1" s="1"/>
  <c r="BX35" i="1" s="1"/>
  <c r="BX36" i="1" s="1"/>
  <c r="BX37" i="1" s="1"/>
  <c r="BG11" i="1"/>
  <c r="BE11" i="1" s="1"/>
  <c r="BF37" i="1"/>
  <c r="BD37" i="1" s="1"/>
  <c r="BG10" i="1"/>
  <c r="BE10" i="1" s="1"/>
  <c r="BG12" i="1"/>
  <c r="BE12" i="1" s="1"/>
  <c r="BG13" i="1"/>
  <c r="BE13" i="1" s="1"/>
  <c r="BG14" i="1"/>
  <c r="BE14" i="1" s="1"/>
  <c r="BG15" i="1"/>
  <c r="BE15" i="1" s="1"/>
  <c r="BG16" i="1"/>
  <c r="BE16" i="1" s="1"/>
  <c r="BG17" i="1"/>
  <c r="BE17" i="1" s="1"/>
  <c r="BG18" i="1"/>
  <c r="BE18" i="1" s="1"/>
  <c r="BG19" i="1"/>
  <c r="BE19" i="1" s="1"/>
  <c r="BG20" i="1"/>
  <c r="BE20" i="1" s="1"/>
  <c r="BG21" i="1"/>
  <c r="BE21" i="1" s="1"/>
  <c r="BG22" i="1"/>
  <c r="BE22" i="1" s="1"/>
  <c r="BG23" i="1"/>
  <c r="BE23" i="1" s="1"/>
  <c r="BG24" i="1"/>
  <c r="BE24" i="1" s="1"/>
  <c r="BG25" i="1"/>
  <c r="BE25" i="1" s="1"/>
  <c r="BG26" i="1"/>
  <c r="BE26" i="1" s="1"/>
  <c r="BG27" i="1"/>
  <c r="BE27" i="1" s="1"/>
  <c r="BG28" i="1"/>
  <c r="BE28" i="1" s="1"/>
  <c r="BG29" i="1"/>
  <c r="BE29" i="1" s="1"/>
  <c r="BG30" i="1"/>
  <c r="BE30" i="1" s="1"/>
  <c r="BG31" i="1"/>
  <c r="BE31" i="1" s="1"/>
  <c r="BG32" i="1"/>
  <c r="BE32" i="1" s="1"/>
  <c r="BG33" i="1"/>
  <c r="BE33" i="1" s="1"/>
  <c r="BG34" i="1"/>
  <c r="BE34" i="1" s="1"/>
  <c r="BG35" i="1"/>
  <c r="BE35" i="1" s="1"/>
  <c r="BG36" i="1"/>
  <c r="BE36" i="1" s="1"/>
  <c r="BG37" i="1"/>
  <c r="BE37" i="1" s="1"/>
  <c r="C32" i="4"/>
  <c r="F32" i="4" s="1"/>
  <c r="E5" i="3"/>
  <c r="L8" i="55642"/>
  <c r="M8" i="55642" s="1"/>
  <c r="D1" i="11"/>
  <c r="I1" i="11"/>
  <c r="B14" i="55647"/>
  <c r="C14" i="55647"/>
  <c r="D14" i="55647"/>
  <c r="B15" i="55647"/>
  <c r="B16" i="55647"/>
  <c r="B17" i="55647"/>
  <c r="B18" i="55647"/>
  <c r="B19" i="55647"/>
  <c r="B20" i="55647"/>
  <c r="B21" i="55647"/>
  <c r="B22" i="55647"/>
  <c r="B23" i="55647"/>
  <c r="B24" i="55647"/>
  <c r="B25" i="55647"/>
  <c r="B26" i="55647"/>
  <c r="B27" i="55647"/>
  <c r="B28" i="55647"/>
  <c r="B29" i="55647"/>
  <c r="B30" i="55647"/>
  <c r="B31" i="55647"/>
  <c r="B32" i="55647"/>
  <c r="B33" i="55647"/>
  <c r="B34" i="55647"/>
  <c r="B35" i="55647"/>
  <c r="B36" i="55647"/>
  <c r="B37" i="55647"/>
  <c r="B38" i="55647"/>
  <c r="B39" i="55647"/>
  <c r="B40" i="55647"/>
  <c r="B41" i="55647"/>
  <c r="B42" i="55647"/>
  <c r="A8" i="6"/>
  <c r="A29" i="6"/>
  <c r="A52" i="6"/>
  <c r="A7" i="7"/>
  <c r="D9" i="7"/>
  <c r="I9" i="7"/>
  <c r="D10" i="7"/>
  <c r="I10" i="7"/>
  <c r="D11" i="7"/>
  <c r="I11" i="7"/>
  <c r="D12" i="7"/>
  <c r="I12" i="7"/>
  <c r="D13" i="7"/>
  <c r="I13" i="7"/>
  <c r="D14" i="7"/>
  <c r="I14" i="7"/>
  <c r="D15" i="7"/>
  <c r="I15" i="7"/>
  <c r="D16" i="7"/>
  <c r="I16" i="7"/>
  <c r="D17" i="7"/>
  <c r="I17" i="7"/>
  <c r="D18" i="7"/>
  <c r="I18" i="7"/>
  <c r="D19" i="7"/>
  <c r="I19" i="7"/>
  <c r="D20" i="7"/>
  <c r="I20" i="7"/>
  <c r="D21" i="7"/>
  <c r="I21" i="7"/>
  <c r="D22" i="7"/>
  <c r="I22" i="7"/>
  <c r="P12" i="8"/>
  <c r="D13" i="10"/>
  <c r="Z13" i="8" s="1"/>
  <c r="D19" i="10"/>
  <c r="Z19" i="8" s="1"/>
  <c r="D23" i="10"/>
  <c r="Z23" i="8" s="1"/>
  <c r="I11" i="10"/>
  <c r="AD11" i="8" s="1"/>
  <c r="I15" i="10"/>
  <c r="AD15" i="8" s="1"/>
  <c r="I21" i="10"/>
  <c r="AD21" i="8" s="1"/>
  <c r="D8" i="5"/>
  <c r="D12" i="5"/>
  <c r="AF13" i="8" s="1"/>
  <c r="D20" i="55645"/>
  <c r="AL21" i="8" s="1"/>
  <c r="D8" i="55646"/>
  <c r="G8" i="55646" s="1"/>
  <c r="A6" i="9"/>
  <c r="A6" i="10"/>
  <c r="A5" i="5"/>
  <c r="A5" i="55645"/>
  <c r="A5" i="55646"/>
  <c r="D73" i="55640"/>
  <c r="I73" i="55640"/>
  <c r="D74" i="55640"/>
  <c r="I74" i="55640"/>
  <c r="D75" i="55640"/>
  <c r="I75" i="55640"/>
  <c r="D76" i="55640"/>
  <c r="I76" i="55640"/>
  <c r="D77" i="55640"/>
  <c r="I77" i="55640"/>
  <c r="D78" i="55640"/>
  <c r="I78" i="55640"/>
  <c r="D79" i="55640"/>
  <c r="I79" i="55640"/>
  <c r="D80" i="55640"/>
  <c r="I80" i="55640"/>
  <c r="D81" i="55640"/>
  <c r="I81" i="55640"/>
  <c r="D82" i="55640"/>
  <c r="I82" i="55640"/>
  <c r="D83" i="55640"/>
  <c r="I83" i="55640"/>
  <c r="D84" i="55640"/>
  <c r="I84" i="55640"/>
  <c r="D85" i="55640"/>
  <c r="I85" i="55640"/>
  <c r="D86" i="55640"/>
  <c r="I86" i="55640"/>
  <c r="I10" i="55645"/>
  <c r="AP11" i="8" s="1"/>
  <c r="I21" i="55645"/>
  <c r="AP22" i="8" s="1"/>
  <c r="I13" i="55645"/>
  <c r="AP14" i="8" s="1"/>
  <c r="I18" i="55645"/>
  <c r="AP19" i="8" s="1"/>
  <c r="D23" i="55645"/>
  <c r="AL24" i="8" s="1"/>
  <c r="D18" i="55646"/>
  <c r="I19" i="55645"/>
  <c r="AP20" i="8" s="1"/>
  <c r="D15" i="55646"/>
  <c r="I9" i="55645"/>
  <c r="AP10" i="8" s="1"/>
  <c r="D17" i="55646"/>
  <c r="D19" i="55646"/>
  <c r="I11" i="55645"/>
  <c r="AP12" i="8" s="1"/>
  <c r="D17" i="5"/>
  <c r="AF18" i="8" s="1"/>
  <c r="AG18" i="8" s="1"/>
  <c r="L2" i="8" s="1"/>
  <c r="D13" i="5"/>
  <c r="AF14" i="8" s="1"/>
  <c r="D11" i="5"/>
  <c r="AF12" i="8" s="1"/>
  <c r="D9" i="5"/>
  <c r="AF10" i="8" s="1"/>
  <c r="I24" i="10"/>
  <c r="AD24" i="8" s="1"/>
  <c r="I22" i="10"/>
  <c r="AD22" i="8" s="1"/>
  <c r="I20" i="10"/>
  <c r="AD20" i="8" s="1"/>
  <c r="I18" i="10"/>
  <c r="AC20" i="8" s="1"/>
  <c r="I14" i="10"/>
  <c r="AD14" i="8" s="1"/>
  <c r="I12" i="10"/>
  <c r="AD12" i="8" s="1"/>
  <c r="I10" i="10"/>
  <c r="AD10" i="8" s="1"/>
  <c r="D24" i="10"/>
  <c r="Z24" i="8" s="1"/>
  <c r="D22" i="10"/>
  <c r="Z22" i="8" s="1"/>
  <c r="D20" i="10"/>
  <c r="Z20" i="8" s="1"/>
  <c r="D18" i="10"/>
  <c r="AA20" i="8" s="1"/>
  <c r="H4" i="8" s="1"/>
  <c r="H3" i="8" s="1"/>
  <c r="D14" i="10"/>
  <c r="Z14" i="8" s="1"/>
  <c r="D12" i="10"/>
  <c r="Z12" i="8" s="1"/>
  <c r="D10" i="10"/>
  <c r="Z10" i="8" s="1"/>
  <c r="D14" i="5"/>
  <c r="AF15" i="8" s="1"/>
  <c r="D10" i="5"/>
  <c r="AF11" i="8" s="1"/>
  <c r="I23" i="10"/>
  <c r="AD23" i="8" s="1"/>
  <c r="I19" i="10"/>
  <c r="AD19" i="8" s="1"/>
  <c r="I13" i="10"/>
  <c r="AD13" i="8" s="1"/>
  <c r="I9" i="10"/>
  <c r="AC11" i="8" s="1"/>
  <c r="I4" i="8" s="1"/>
  <c r="I3" i="8" s="1"/>
  <c r="D21" i="10"/>
  <c r="Z21" i="8" s="1"/>
  <c r="D15" i="10"/>
  <c r="Z15" i="8" s="1"/>
  <c r="D11" i="10"/>
  <c r="Z11" i="8" s="1"/>
  <c r="C33" i="4"/>
  <c r="G33" i="4" s="1"/>
  <c r="C54" i="4"/>
  <c r="H54" i="4" s="1"/>
  <c r="C31" i="4"/>
  <c r="H31" i="4" s="1"/>
  <c r="C52" i="4"/>
  <c r="I33" i="55640" s="1"/>
  <c r="C53" i="4"/>
  <c r="F53" i="4" s="1"/>
  <c r="D9" i="55646"/>
  <c r="D13" i="55646"/>
  <c r="G13" i="55646" s="1"/>
  <c r="I8" i="55645"/>
  <c r="AP9" i="8" s="1"/>
  <c r="D21" i="55646"/>
  <c r="I23" i="55645"/>
  <c r="AP24" i="8" s="1"/>
  <c r="D10" i="55646"/>
  <c r="G10" i="55646" s="1"/>
  <c r="I22" i="55645"/>
  <c r="AP23" i="8" s="1"/>
  <c r="I12" i="55645"/>
  <c r="AP13" i="8" s="1"/>
  <c r="D14" i="55646"/>
  <c r="G14" i="55646" s="1"/>
  <c r="I17" i="55645"/>
  <c r="AP18" i="8" s="1"/>
  <c r="D11" i="55646"/>
  <c r="G11" i="55646" s="1"/>
  <c r="D22" i="55645"/>
  <c r="AL23" i="8" s="1"/>
  <c r="I14" i="55645"/>
  <c r="AP15" i="8" s="1"/>
  <c r="I20" i="55645"/>
  <c r="AP21" i="8" s="1"/>
  <c r="D12" i="55646"/>
  <c r="G12" i="55646" s="1"/>
  <c r="D20" i="55646"/>
  <c r="D16" i="55646"/>
  <c r="D21" i="9"/>
  <c r="T21" i="8" s="1"/>
  <c r="D10" i="9"/>
  <c r="T10" i="8" s="1"/>
  <c r="BF29" i="1"/>
  <c r="BD29" i="1" s="1"/>
  <c r="BF28" i="1"/>
  <c r="BF27" i="1"/>
  <c r="BD27" i="1" s="1"/>
  <c r="BF26" i="1"/>
  <c r="BF22" i="1"/>
  <c r="BF21" i="1"/>
  <c r="BD21" i="1" s="1"/>
  <c r="BF20" i="1"/>
  <c r="BD20" i="1" s="1"/>
  <c r="BF19" i="1"/>
  <c r="BD19" i="1" s="1"/>
  <c r="BF18" i="1"/>
  <c r="BF17" i="1"/>
  <c r="BF16" i="1"/>
  <c r="BF15" i="1"/>
  <c r="I14" i="9"/>
  <c r="X14" i="8" s="1"/>
  <c r="I23" i="9"/>
  <c r="X23" i="8" s="1"/>
  <c r="I13" i="9"/>
  <c r="X13" i="8" s="1"/>
  <c r="D24" i="9"/>
  <c r="T24" i="8" s="1"/>
  <c r="D13" i="9"/>
  <c r="T13" i="8" s="1"/>
  <c r="I12" i="9"/>
  <c r="X12" i="8" s="1"/>
  <c r="I20" i="9"/>
  <c r="X20" i="8" s="1"/>
  <c r="D11" i="9"/>
  <c r="T11" i="8" s="1"/>
  <c r="D20" i="9"/>
  <c r="T20" i="8" s="1"/>
  <c r="D18" i="9"/>
  <c r="U20" i="8" s="1"/>
  <c r="D4" i="8" s="1"/>
  <c r="D3" i="8" s="1"/>
  <c r="D22" i="9"/>
  <c r="T22" i="8" s="1"/>
  <c r="D12" i="9"/>
  <c r="T12" i="8" s="1"/>
  <c r="I15" i="9"/>
  <c r="X15" i="8" s="1"/>
  <c r="I18" i="9"/>
  <c r="W20" i="8" s="1"/>
  <c r="F4" i="8" s="1"/>
  <c r="F3" i="8" s="1"/>
  <c r="D14" i="9"/>
  <c r="T14" i="8" s="1"/>
  <c r="I11" i="9"/>
  <c r="X11" i="8" s="1"/>
  <c r="I65" i="6"/>
  <c r="I10" i="9"/>
  <c r="X10" i="8" s="1"/>
  <c r="D9" i="10"/>
  <c r="AA11" i="8" s="1"/>
  <c r="G4" i="8" s="1"/>
  <c r="G3" i="8" s="1"/>
  <c r="D23" i="9"/>
  <c r="T23" i="8" s="1"/>
  <c r="D15" i="9"/>
  <c r="T15" i="8" s="1"/>
  <c r="I9" i="9"/>
  <c r="X9" i="8" s="1"/>
  <c r="W9" i="8" s="1"/>
  <c r="D19" i="9"/>
  <c r="T19" i="8" s="1"/>
  <c r="I19" i="9"/>
  <c r="X19" i="8" s="1"/>
  <c r="I21" i="9"/>
  <c r="X21" i="8" s="1"/>
  <c r="I24" i="9"/>
  <c r="X24" i="8" s="1"/>
  <c r="I22" i="9"/>
  <c r="X22" i="8" s="1"/>
  <c r="BF35" i="1"/>
  <c r="BD35" i="1" s="1"/>
  <c r="AG20" i="8"/>
  <c r="L4" i="8" s="1"/>
  <c r="L3" i="8" s="1"/>
  <c r="BF34" i="1"/>
  <c r="BD34" i="1" s="1"/>
  <c r="BF33" i="1"/>
  <c r="BD33" i="1" s="1"/>
  <c r="BF32" i="1"/>
  <c r="BD32" i="1" s="1"/>
  <c r="BF31" i="1"/>
  <c r="BD31" i="1" s="1"/>
  <c r="BF30" i="1"/>
  <c r="BD30" i="1" s="1"/>
  <c r="BF25" i="1"/>
  <c r="BF24" i="1"/>
  <c r="BF23" i="1"/>
  <c r="BF14" i="1"/>
  <c r="BD14" i="1" s="1"/>
  <c r="BF13" i="1"/>
  <c r="BD13" i="1" s="1"/>
  <c r="BF12" i="1"/>
  <c r="BD12" i="1" s="1"/>
  <c r="BF11" i="1"/>
  <c r="BD11" i="1" s="1"/>
  <c r="BF10" i="1"/>
  <c r="BD10" i="1" s="1"/>
  <c r="BF9" i="1"/>
  <c r="H53" i="4"/>
  <c r="AD18" i="8"/>
  <c r="AC18" i="8" s="1"/>
  <c r="J2" i="8" s="1"/>
  <c r="J4" i="8"/>
  <c r="J3" i="8" s="1"/>
  <c r="C34" i="4"/>
  <c r="F34" i="4" s="1"/>
  <c r="C38" i="4"/>
  <c r="H38" i="4" s="1"/>
  <c r="C37" i="4"/>
  <c r="G37" i="4" s="1"/>
  <c r="C43" i="4"/>
  <c r="D39" i="55640" s="1"/>
  <c r="CF12" i="1"/>
  <c r="T12" i="1" s="1"/>
  <c r="Z12" i="1" s="1"/>
  <c r="CF11" i="1"/>
  <c r="T11" i="1" s="1"/>
  <c r="Z11" i="1" s="1"/>
  <c r="C47" i="4"/>
  <c r="D45" i="6" s="1"/>
  <c r="F54" i="4"/>
  <c r="C41" i="4"/>
  <c r="H41" i="4" s="1"/>
  <c r="D31" i="6"/>
  <c r="F33" i="4"/>
  <c r="AG11" i="8"/>
  <c r="K4" i="8" s="1"/>
  <c r="K3" i="8" s="1"/>
  <c r="AF9" i="8"/>
  <c r="AG9" i="8" s="1"/>
  <c r="K2" i="8" s="1"/>
  <c r="H33" i="4"/>
  <c r="G9" i="55646"/>
  <c r="C45" i="4"/>
  <c r="G45" i="4" s="1"/>
  <c r="C49" i="4"/>
  <c r="F49" i="4" s="1"/>
  <c r="C50" i="4"/>
  <c r="H50" i="4" s="1"/>
  <c r="C40" i="4"/>
  <c r="D38" i="6" s="1"/>
  <c r="C39" i="4"/>
  <c r="F39" i="4" s="1"/>
  <c r="C48" i="4"/>
  <c r="I29" i="55640" s="1"/>
  <c r="C36" i="4"/>
  <c r="D32" i="55640" s="1"/>
  <c r="C46" i="4"/>
  <c r="D44" i="6" s="1"/>
  <c r="X7" i="55643" l="1"/>
  <c r="Q7" i="55643" s="1"/>
  <c r="BM9" i="1" s="1"/>
  <c r="BM10" i="1" s="1"/>
  <c r="BM11" i="1" s="1"/>
  <c r="BM12" i="1" s="1"/>
  <c r="BM13" i="1" s="1"/>
  <c r="BM14" i="1" s="1"/>
  <c r="BM15" i="1" s="1"/>
  <c r="BM16" i="1" s="1"/>
  <c r="BM17" i="1" s="1"/>
  <c r="BM18" i="1" s="1"/>
  <c r="BM19" i="1" s="1"/>
  <c r="BM20" i="1" s="1"/>
  <c r="BM21" i="1" s="1"/>
  <c r="BM22" i="1" s="1"/>
  <c r="BM23" i="1" s="1"/>
  <c r="BM24" i="1" s="1"/>
  <c r="BM25" i="1" s="1"/>
  <c r="BM26" i="1" s="1"/>
  <c r="BM27" i="1" s="1"/>
  <c r="BM28" i="1" s="1"/>
  <c r="BM29" i="1" s="1"/>
  <c r="BM30" i="1" s="1"/>
  <c r="BM31" i="1" s="1"/>
  <c r="BM32" i="1" s="1"/>
  <c r="BM33" i="1" s="1"/>
  <c r="BM34" i="1" s="1"/>
  <c r="BM35" i="1" s="1"/>
  <c r="BM36" i="1" s="1"/>
  <c r="BM37" i="1" s="1"/>
  <c r="H32" i="4"/>
  <c r="I24" i="6"/>
  <c r="G32" i="4"/>
  <c r="H34" i="4"/>
  <c r="I23" i="6"/>
  <c r="CF19" i="1"/>
  <c r="T19" i="1" s="1"/>
  <c r="D25" i="55647" s="1"/>
  <c r="M7" i="55642"/>
  <c r="H47" i="4"/>
  <c r="D21" i="55645"/>
  <c r="AL22" i="8" s="1"/>
  <c r="F31" i="4"/>
  <c r="G40" i="4"/>
  <c r="G31" i="4"/>
  <c r="I37" i="6"/>
  <c r="D43" i="6"/>
  <c r="T18" i="8"/>
  <c r="U18" i="8" s="1"/>
  <c r="G54" i="4"/>
  <c r="F52" i="4"/>
  <c r="I35" i="55640"/>
  <c r="I31" i="55640"/>
  <c r="CF30" i="1"/>
  <c r="T30" i="1" s="1"/>
  <c r="D36" i="55647" s="1"/>
  <c r="X9" i="55644"/>
  <c r="Q9" i="55644" s="1"/>
  <c r="BJ9" i="55641" s="1"/>
  <c r="BJ10" i="55641" s="1"/>
  <c r="BJ11" i="55641" s="1"/>
  <c r="BJ12" i="55641" s="1"/>
  <c r="BJ13" i="55641" s="1"/>
  <c r="BJ14" i="55641" s="1"/>
  <c r="BJ15" i="55641" s="1"/>
  <c r="BJ16" i="55641" s="1"/>
  <c r="BJ17" i="55641" s="1"/>
  <c r="BJ18" i="55641" s="1"/>
  <c r="BJ19" i="55641" s="1"/>
  <c r="BJ20" i="55641" s="1"/>
  <c r="BJ21" i="55641" s="1"/>
  <c r="BJ22" i="55641" s="1"/>
  <c r="BJ23" i="55641" s="1"/>
  <c r="BJ24" i="55641" s="1"/>
  <c r="BJ25" i="55641" s="1"/>
  <c r="BJ26" i="55641" s="1"/>
  <c r="BJ27" i="55641" s="1"/>
  <c r="BJ28" i="55641" s="1"/>
  <c r="BJ29" i="55641" s="1"/>
  <c r="BJ30" i="55641" s="1"/>
  <c r="BJ31" i="55641" s="1"/>
  <c r="BJ32" i="55641" s="1"/>
  <c r="BJ33" i="55641" s="1"/>
  <c r="BJ34" i="55641" s="1"/>
  <c r="BJ35" i="55641" s="1"/>
  <c r="BJ36" i="55641" s="1"/>
  <c r="BJ37" i="55641" s="1"/>
  <c r="X6" i="55644"/>
  <c r="Q6" i="55644" s="1"/>
  <c r="BG9" i="55641" s="1"/>
  <c r="BG10" i="55641" s="1"/>
  <c r="BG11" i="55641" s="1"/>
  <c r="BG12" i="55641" s="1"/>
  <c r="BG13" i="55641" s="1"/>
  <c r="BG14" i="55641" s="1"/>
  <c r="BG15" i="55641" s="1"/>
  <c r="BG16" i="55641" s="1"/>
  <c r="BG17" i="55641" s="1"/>
  <c r="BG18" i="55641" s="1"/>
  <c r="BG19" i="55641" s="1"/>
  <c r="BG20" i="55641" s="1"/>
  <c r="BG21" i="55641" s="1"/>
  <c r="BG22" i="55641" s="1"/>
  <c r="BG23" i="55641" s="1"/>
  <c r="BG24" i="55641" s="1"/>
  <c r="BG25" i="55641" s="1"/>
  <c r="BG26" i="55641" s="1"/>
  <c r="BG27" i="55641" s="1"/>
  <c r="BG28" i="55641" s="1"/>
  <c r="BG29" i="55641" s="1"/>
  <c r="BG30" i="55641" s="1"/>
  <c r="BG31" i="55641" s="1"/>
  <c r="BG32" i="55641" s="1"/>
  <c r="BG33" i="55641" s="1"/>
  <c r="BG34" i="55641" s="1"/>
  <c r="BG35" i="55641" s="1"/>
  <c r="BG36" i="55641" s="1"/>
  <c r="BG37" i="55641" s="1"/>
  <c r="AD9" i="8"/>
  <c r="AC9" i="8" s="1"/>
  <c r="I2" i="8" s="1"/>
  <c r="G41" i="4"/>
  <c r="CF29" i="1"/>
  <c r="T29" i="1" s="1"/>
  <c r="D35" i="55647" s="1"/>
  <c r="F41" i="4"/>
  <c r="I23" i="55640"/>
  <c r="G16" i="55646"/>
  <c r="S4" i="8" s="1"/>
  <c r="X18" i="8"/>
  <c r="W18" i="8" s="1"/>
  <c r="F2" i="8" s="1"/>
  <c r="CF13" i="1"/>
  <c r="T13" i="1" s="1"/>
  <c r="D6" i="55649" s="1"/>
  <c r="CF25" i="1"/>
  <c r="CF17" i="1"/>
  <c r="X10" i="55644"/>
  <c r="Q10" i="55644" s="1"/>
  <c r="BK9" i="55641" s="1"/>
  <c r="BK10" i="55641" s="1"/>
  <c r="BK11" i="55641" s="1"/>
  <c r="BK12" i="55641" s="1"/>
  <c r="BK13" i="55641" s="1"/>
  <c r="BK14" i="55641" s="1"/>
  <c r="BK15" i="55641" s="1"/>
  <c r="BK16" i="55641" s="1"/>
  <c r="BK17" i="55641" s="1"/>
  <c r="BK18" i="55641" s="1"/>
  <c r="BK19" i="55641" s="1"/>
  <c r="BK20" i="55641" s="1"/>
  <c r="BK21" i="55641" s="1"/>
  <c r="BK22" i="55641" s="1"/>
  <c r="BK23" i="55641" s="1"/>
  <c r="BK24" i="55641" s="1"/>
  <c r="BK25" i="55641" s="1"/>
  <c r="BK26" i="55641" s="1"/>
  <c r="BK27" i="55641" s="1"/>
  <c r="BK28" i="55641" s="1"/>
  <c r="BK29" i="55641" s="1"/>
  <c r="BK30" i="55641" s="1"/>
  <c r="BK31" i="55641" s="1"/>
  <c r="BK32" i="55641" s="1"/>
  <c r="BK33" i="55641" s="1"/>
  <c r="BK34" i="55641" s="1"/>
  <c r="BK35" i="55641" s="1"/>
  <c r="BK36" i="55641" s="1"/>
  <c r="BK37" i="55641" s="1"/>
  <c r="X4" i="55644"/>
  <c r="Q4" i="55644" s="1"/>
  <c r="BE9" i="55641" s="1"/>
  <c r="BE10" i="55641" s="1"/>
  <c r="BE11" i="55641" s="1"/>
  <c r="BE12" i="55641" s="1"/>
  <c r="BE13" i="55641" s="1"/>
  <c r="BE14" i="55641" s="1"/>
  <c r="BE15" i="55641" s="1"/>
  <c r="BE16" i="55641" s="1"/>
  <c r="BE17" i="55641" s="1"/>
  <c r="BE18" i="55641" s="1"/>
  <c r="BE19" i="55641" s="1"/>
  <c r="BE20" i="55641" s="1"/>
  <c r="BE21" i="55641" s="1"/>
  <c r="BE22" i="55641" s="1"/>
  <c r="BE23" i="55641" s="1"/>
  <c r="BE24" i="55641" s="1"/>
  <c r="BE25" i="55641" s="1"/>
  <c r="BE26" i="55641" s="1"/>
  <c r="BE27" i="55641" s="1"/>
  <c r="BE28" i="55641" s="1"/>
  <c r="BE29" i="55641" s="1"/>
  <c r="BE30" i="55641" s="1"/>
  <c r="BE31" i="55641" s="1"/>
  <c r="BE32" i="55641" s="1"/>
  <c r="BE33" i="55641" s="1"/>
  <c r="BE34" i="55641" s="1"/>
  <c r="BE35" i="55641" s="1"/>
  <c r="BE36" i="55641" s="1"/>
  <c r="BE37" i="55641" s="1"/>
  <c r="X8" i="55644"/>
  <c r="Q8" i="55644" s="1"/>
  <c r="BI9" i="55641" s="1"/>
  <c r="BI10" i="55641" s="1"/>
  <c r="BI11" i="55641" s="1"/>
  <c r="BI12" i="55641" s="1"/>
  <c r="BI13" i="55641" s="1"/>
  <c r="BI14" i="55641" s="1"/>
  <c r="BI15" i="55641" s="1"/>
  <c r="BI16" i="55641" s="1"/>
  <c r="BI17" i="55641" s="1"/>
  <c r="BI18" i="55641" s="1"/>
  <c r="BI19" i="55641" s="1"/>
  <c r="BI20" i="55641" s="1"/>
  <c r="BI21" i="55641" s="1"/>
  <c r="BI22" i="55641" s="1"/>
  <c r="BI23" i="55641" s="1"/>
  <c r="BI24" i="55641" s="1"/>
  <c r="BI25" i="55641" s="1"/>
  <c r="BI26" i="55641" s="1"/>
  <c r="BI27" i="55641" s="1"/>
  <c r="BI28" i="55641" s="1"/>
  <c r="BI29" i="55641" s="1"/>
  <c r="BI30" i="55641" s="1"/>
  <c r="BI31" i="55641" s="1"/>
  <c r="BI32" i="55641" s="1"/>
  <c r="BI33" i="55641" s="1"/>
  <c r="BI34" i="55641" s="1"/>
  <c r="BI35" i="55641" s="1"/>
  <c r="BI36" i="55641" s="1"/>
  <c r="BI37" i="55641" s="1"/>
  <c r="X5" i="55644"/>
  <c r="Q5" i="55644" s="1"/>
  <c r="BF9" i="55641" s="1"/>
  <c r="BF10" i="55641" s="1"/>
  <c r="BF11" i="55641" s="1"/>
  <c r="BF12" i="55641" s="1"/>
  <c r="BF13" i="55641" s="1"/>
  <c r="BF14" i="55641" s="1"/>
  <c r="BF15" i="55641" s="1"/>
  <c r="BF16" i="55641" s="1"/>
  <c r="BF17" i="55641" s="1"/>
  <c r="BF18" i="55641" s="1"/>
  <c r="BF19" i="55641" s="1"/>
  <c r="BF20" i="55641" s="1"/>
  <c r="BF21" i="55641" s="1"/>
  <c r="BF22" i="55641" s="1"/>
  <c r="BF23" i="55641" s="1"/>
  <c r="BF24" i="55641" s="1"/>
  <c r="BF25" i="55641" s="1"/>
  <c r="BF26" i="55641" s="1"/>
  <c r="BF27" i="55641" s="1"/>
  <c r="BF28" i="55641" s="1"/>
  <c r="BF29" i="55641" s="1"/>
  <c r="BF30" i="55641" s="1"/>
  <c r="BF31" i="55641" s="1"/>
  <c r="BF32" i="55641" s="1"/>
  <c r="BF33" i="55641" s="1"/>
  <c r="BF34" i="55641" s="1"/>
  <c r="BF35" i="55641" s="1"/>
  <c r="BF36" i="55641" s="1"/>
  <c r="BF37" i="55641" s="1"/>
  <c r="X7" i="55644"/>
  <c r="Q7" i="55644" s="1"/>
  <c r="BH9" i="55641" s="1"/>
  <c r="BH10" i="55641" s="1"/>
  <c r="BH11" i="55641" s="1"/>
  <c r="BH12" i="55641" s="1"/>
  <c r="BH13" i="55641" s="1"/>
  <c r="BH14" i="55641" s="1"/>
  <c r="BH15" i="55641" s="1"/>
  <c r="BH16" i="55641" s="1"/>
  <c r="BH17" i="55641" s="1"/>
  <c r="BH18" i="55641" s="1"/>
  <c r="BH19" i="55641" s="1"/>
  <c r="BH20" i="55641" s="1"/>
  <c r="BH21" i="55641" s="1"/>
  <c r="BH22" i="55641" s="1"/>
  <c r="BH23" i="55641" s="1"/>
  <c r="BH24" i="55641" s="1"/>
  <c r="BH25" i="55641" s="1"/>
  <c r="BH26" i="55641" s="1"/>
  <c r="BH27" i="55641" s="1"/>
  <c r="BH28" i="55641" s="1"/>
  <c r="BH29" i="55641" s="1"/>
  <c r="BH30" i="55641" s="1"/>
  <c r="BH31" i="55641" s="1"/>
  <c r="BH32" i="55641" s="1"/>
  <c r="BH33" i="55641" s="1"/>
  <c r="BH34" i="55641" s="1"/>
  <c r="BH35" i="55641" s="1"/>
  <c r="BH36" i="55641" s="1"/>
  <c r="BH37" i="55641" s="1"/>
  <c r="CA26" i="55641"/>
  <c r="T26" i="55641" s="1"/>
  <c r="CA10" i="55641"/>
  <c r="T10" i="55641" s="1"/>
  <c r="CA36" i="55641"/>
  <c r="T36" i="55641" s="1"/>
  <c r="CA33" i="55641"/>
  <c r="T33" i="55641" s="1"/>
  <c r="X8" i="55643"/>
  <c r="Q8" i="55643" s="1"/>
  <c r="BN9" i="1" s="1"/>
  <c r="BN10" i="1" s="1"/>
  <c r="BN11" i="1" s="1"/>
  <c r="BN12" i="1" s="1"/>
  <c r="BN13" i="1" s="1"/>
  <c r="BN14" i="1" s="1"/>
  <c r="BN15" i="1" s="1"/>
  <c r="BN16" i="1" s="1"/>
  <c r="BN17" i="1" s="1"/>
  <c r="BN18" i="1" s="1"/>
  <c r="BN19" i="1" s="1"/>
  <c r="BN20" i="1" s="1"/>
  <c r="BN21" i="1" s="1"/>
  <c r="BN22" i="1" s="1"/>
  <c r="BN23" i="1" s="1"/>
  <c r="BN24" i="1" s="1"/>
  <c r="BN25" i="1" s="1"/>
  <c r="BN26" i="1" s="1"/>
  <c r="BN27" i="1" s="1"/>
  <c r="BN28" i="1" s="1"/>
  <c r="BN29" i="1" s="1"/>
  <c r="BN30" i="1" s="1"/>
  <c r="BN31" i="1" s="1"/>
  <c r="BN32" i="1" s="1"/>
  <c r="BN33" i="1" s="1"/>
  <c r="BN34" i="1" s="1"/>
  <c r="BN35" i="1" s="1"/>
  <c r="BN36" i="1" s="1"/>
  <c r="BN37" i="1" s="1"/>
  <c r="CF35" i="1"/>
  <c r="T35" i="1" s="1"/>
  <c r="U35" i="1" s="1"/>
  <c r="CF26" i="1"/>
  <c r="CF18" i="1"/>
  <c r="CF14" i="1"/>
  <c r="T14" i="1" s="1"/>
  <c r="U14" i="1" s="1"/>
  <c r="CF24" i="1"/>
  <c r="CF16" i="1"/>
  <c r="CF10" i="1"/>
  <c r="T10" i="1" s="1"/>
  <c r="D16" i="55647" s="1"/>
  <c r="CF28" i="1"/>
  <c r="CF9" i="1"/>
  <c r="CF27" i="1"/>
  <c r="T27" i="1" s="1"/>
  <c r="U27" i="1" s="1"/>
  <c r="CF23" i="1"/>
  <c r="CF15" i="1"/>
  <c r="CF36" i="1"/>
  <c r="T36" i="1" s="1"/>
  <c r="D42" i="55647" s="1"/>
  <c r="CF20" i="1"/>
  <c r="T20" i="1" s="1"/>
  <c r="D26" i="55647" s="1"/>
  <c r="CA9" i="55641"/>
  <c r="T9" i="55641" s="1"/>
  <c r="CA32" i="55641"/>
  <c r="T32" i="55641" s="1"/>
  <c r="CA29" i="55641"/>
  <c r="T29" i="55641" s="1"/>
  <c r="CA22" i="55641"/>
  <c r="T22" i="55641" s="1"/>
  <c r="CA13" i="55641"/>
  <c r="T13" i="55641" s="1"/>
  <c r="CA34" i="55641"/>
  <c r="T34" i="55641" s="1"/>
  <c r="CA17" i="55641"/>
  <c r="T17" i="55641" s="1"/>
  <c r="CA12" i="55641"/>
  <c r="T12" i="55641" s="1"/>
  <c r="U12" i="55641" s="1"/>
  <c r="W12" i="55641" s="1"/>
  <c r="CA27" i="55641"/>
  <c r="T27" i="55641" s="1"/>
  <c r="CA21" i="55641"/>
  <c r="T21" i="55641" s="1"/>
  <c r="CA18" i="55641"/>
  <c r="T18" i="55641" s="1"/>
  <c r="CA31" i="55641"/>
  <c r="T31" i="55641" s="1"/>
  <c r="CA30" i="55641"/>
  <c r="T30" i="55641" s="1"/>
  <c r="BD22" i="1"/>
  <c r="X6" i="55643"/>
  <c r="Q6" i="55643" s="1"/>
  <c r="BL9" i="1" s="1"/>
  <c r="BL10" i="1" s="1"/>
  <c r="BL11" i="1" s="1"/>
  <c r="BL12" i="1" s="1"/>
  <c r="BL13" i="1" s="1"/>
  <c r="BL14" i="1" s="1"/>
  <c r="BL15" i="1" s="1"/>
  <c r="BL16" i="1" s="1"/>
  <c r="BL17" i="1" s="1"/>
  <c r="BL18" i="1" s="1"/>
  <c r="BL19" i="1" s="1"/>
  <c r="BL20" i="1" s="1"/>
  <c r="BL21" i="1" s="1"/>
  <c r="BL22" i="1" s="1"/>
  <c r="BL23" i="1" s="1"/>
  <c r="BL24" i="1" s="1"/>
  <c r="BL25" i="1" s="1"/>
  <c r="BL26" i="1" s="1"/>
  <c r="BL27" i="1" s="1"/>
  <c r="BL28" i="1" s="1"/>
  <c r="BL29" i="1" s="1"/>
  <c r="BL30" i="1" s="1"/>
  <c r="BL31" i="1" s="1"/>
  <c r="BL32" i="1" s="1"/>
  <c r="BL33" i="1" s="1"/>
  <c r="BL34" i="1" s="1"/>
  <c r="BL35" i="1" s="1"/>
  <c r="BL36" i="1" s="1"/>
  <c r="BL37" i="1" s="1"/>
  <c r="BD15" i="1"/>
  <c r="BD28" i="1"/>
  <c r="D56" i="55640"/>
  <c r="D42" i="55640"/>
  <c r="D32" i="6"/>
  <c r="C5" i="4"/>
  <c r="G5" i="4" s="1"/>
  <c r="I22" i="55640"/>
  <c r="I62" i="6"/>
  <c r="G50" i="4"/>
  <c r="F43" i="4"/>
  <c r="H49" i="4"/>
  <c r="D39" i="6"/>
  <c r="X11" i="1"/>
  <c r="D41" i="6"/>
  <c r="Z18" i="8"/>
  <c r="AA18" i="8" s="1"/>
  <c r="F50" i="4"/>
  <c r="D29" i="55640"/>
  <c r="C62" i="4"/>
  <c r="G36" i="4"/>
  <c r="D37" i="55640"/>
  <c r="D35" i="55640"/>
  <c r="AO20" i="8"/>
  <c r="R4" i="8" s="1"/>
  <c r="I34" i="55640"/>
  <c r="W11" i="8"/>
  <c r="E4" i="8" s="1"/>
  <c r="E3" i="8" s="1"/>
  <c r="G39" i="4"/>
  <c r="U11" i="1"/>
  <c r="AO11" i="8"/>
  <c r="Q4" i="8" s="1"/>
  <c r="AO18" i="8"/>
  <c r="R2" i="8" s="1"/>
  <c r="D34" i="6"/>
  <c r="F45" i="4"/>
  <c r="Y11" i="1"/>
  <c r="H46" i="4"/>
  <c r="H45" i="4"/>
  <c r="H43" i="4"/>
  <c r="C69" i="4"/>
  <c r="D41" i="55640"/>
  <c r="I30" i="55640"/>
  <c r="Z9" i="8"/>
  <c r="AA9" i="8" s="1"/>
  <c r="I18" i="5"/>
  <c r="AJ19" i="8" s="1"/>
  <c r="D9" i="55645"/>
  <c r="AL10" i="8" s="1"/>
  <c r="I13" i="5"/>
  <c r="AJ14" i="8" s="1"/>
  <c r="D22" i="5"/>
  <c r="AF23" i="8" s="1"/>
  <c r="D18" i="5"/>
  <c r="AF19" i="8" s="1"/>
  <c r="I20" i="5"/>
  <c r="AJ21" i="8" s="1"/>
  <c r="I51" i="55640"/>
  <c r="C57" i="4"/>
  <c r="F57" i="4" s="1"/>
  <c r="D60" i="55640"/>
  <c r="C73" i="4"/>
  <c r="G73" i="4" s="1"/>
  <c r="D64" i="6"/>
  <c r="D55" i="55640"/>
  <c r="C64" i="4"/>
  <c r="G64" i="4" s="1"/>
  <c r="D55" i="6"/>
  <c r="E2" i="8"/>
  <c r="D62" i="55640"/>
  <c r="C75" i="4"/>
  <c r="D66" i="6"/>
  <c r="C72" i="4"/>
  <c r="D63" i="6"/>
  <c r="D59" i="55640"/>
  <c r="C7" i="4"/>
  <c r="F7" i="4" s="1"/>
  <c r="C85" i="4"/>
  <c r="G85" i="4" s="1"/>
  <c r="I57" i="55640"/>
  <c r="I36" i="6"/>
  <c r="G15" i="55646"/>
  <c r="H40" i="4"/>
  <c r="G46" i="4"/>
  <c r="G49" i="4"/>
  <c r="AC10" i="8"/>
  <c r="G47" i="4"/>
  <c r="D37" i="6"/>
  <c r="I35" i="6"/>
  <c r="G69" i="4"/>
  <c r="H52" i="4"/>
  <c r="G62" i="4"/>
  <c r="F46" i="4"/>
  <c r="I32" i="6"/>
  <c r="I43" i="55640"/>
  <c r="D36" i="55640"/>
  <c r="G52" i="4"/>
  <c r="F36" i="4"/>
  <c r="I33" i="6"/>
  <c r="F40" i="4"/>
  <c r="H48" i="4"/>
  <c r="F47" i="4"/>
  <c r="H39" i="4"/>
  <c r="H36" i="4"/>
  <c r="G43" i="4"/>
  <c r="G53" i="4"/>
  <c r="D17" i="55645"/>
  <c r="I17" i="5"/>
  <c r="D19" i="5"/>
  <c r="AF20" i="8" s="1"/>
  <c r="I11" i="5"/>
  <c r="AJ12" i="8" s="1"/>
  <c r="CA15" i="55641"/>
  <c r="T15" i="55641" s="1"/>
  <c r="CA19" i="55641"/>
  <c r="T19" i="55641" s="1"/>
  <c r="U19" i="55641" s="1"/>
  <c r="W19" i="55641" s="1"/>
  <c r="CA24" i="55641"/>
  <c r="T24" i="55641" s="1"/>
  <c r="CA11" i="55641"/>
  <c r="T11" i="55641" s="1"/>
  <c r="U11" i="55641" s="1"/>
  <c r="W11" i="55641" s="1"/>
  <c r="CA16" i="55641"/>
  <c r="T16" i="55641" s="1"/>
  <c r="CA35" i="55641"/>
  <c r="T35" i="55641" s="1"/>
  <c r="CA14" i="55641"/>
  <c r="T14" i="55641" s="1"/>
  <c r="CA28" i="55641"/>
  <c r="T28" i="55641" s="1"/>
  <c r="CA23" i="55641"/>
  <c r="T23" i="55641" s="1"/>
  <c r="CA20" i="55641"/>
  <c r="T20" i="55641" s="1"/>
  <c r="CA25" i="55641"/>
  <c r="T25" i="55641" s="1"/>
  <c r="BD36" i="55641"/>
  <c r="C35" i="55641"/>
  <c r="BD37" i="55641"/>
  <c r="Z19" i="1"/>
  <c r="Y27" i="1"/>
  <c r="C13" i="4"/>
  <c r="H13" i="4" s="1"/>
  <c r="U12" i="1"/>
  <c r="X19" i="1"/>
  <c r="Y19" i="1"/>
  <c r="U19" i="1"/>
  <c r="D12" i="55649"/>
  <c r="F48" i="4"/>
  <c r="Y12" i="1"/>
  <c r="X12" i="1"/>
  <c r="D18" i="55647"/>
  <c r="I31" i="6"/>
  <c r="G48" i="4"/>
  <c r="C70" i="4"/>
  <c r="F70" i="4" s="1"/>
  <c r="D57" i="55640"/>
  <c r="D67" i="6"/>
  <c r="D63" i="55640"/>
  <c r="C76" i="4"/>
  <c r="D4" i="55649"/>
  <c r="D17" i="55647"/>
  <c r="C88" i="4"/>
  <c r="I64" i="6"/>
  <c r="I60" i="55640"/>
  <c r="D30" i="55640"/>
  <c r="G34" i="4"/>
  <c r="C60" i="4"/>
  <c r="I43" i="6" s="1"/>
  <c r="I59" i="55640"/>
  <c r="I63" i="6"/>
  <c r="AG10" i="8"/>
  <c r="I58" i="6"/>
  <c r="I54" i="55640"/>
  <c r="C82" i="4"/>
  <c r="F82" i="4" s="1"/>
  <c r="D43" i="55640"/>
  <c r="G72" i="4"/>
  <c r="C61" i="4"/>
  <c r="I55" i="6"/>
  <c r="AG19" i="8"/>
  <c r="AO9" i="8"/>
  <c r="H62" i="4"/>
  <c r="D51" i="55640"/>
  <c r="C59" i="4"/>
  <c r="D60" i="6"/>
  <c r="CF34" i="1"/>
  <c r="T34" i="1" s="1"/>
  <c r="CF32" i="1"/>
  <c r="T32" i="1" s="1"/>
  <c r="CF21" i="1"/>
  <c r="T21" i="1" s="1"/>
  <c r="U21" i="55641" s="1"/>
  <c r="W21" i="55641" s="1"/>
  <c r="C36" i="1"/>
  <c r="S2" i="8"/>
  <c r="S3" i="8"/>
  <c r="C35" i="4"/>
  <c r="H37" i="4"/>
  <c r="F37" i="4"/>
  <c r="D33" i="55640"/>
  <c r="D35" i="6"/>
  <c r="D2" i="8"/>
  <c r="U19" i="8"/>
  <c r="G38" i="4"/>
  <c r="D36" i="6"/>
  <c r="F38" i="4"/>
  <c r="D34" i="55640"/>
  <c r="C51" i="4"/>
  <c r="C42" i="4"/>
  <c r="C89" i="4"/>
  <c r="I61" i="55640"/>
  <c r="C66" i="4"/>
  <c r="D53" i="55640"/>
  <c r="D57" i="6"/>
  <c r="I52" i="55640"/>
  <c r="I56" i="6"/>
  <c r="C80" i="4"/>
  <c r="AC19" i="8"/>
  <c r="C90" i="4"/>
  <c r="I62" i="55640"/>
  <c r="I66" i="6"/>
  <c r="C6" i="4"/>
  <c r="D5" i="55649"/>
  <c r="I68" i="6"/>
  <c r="C92" i="4"/>
  <c r="I64" i="55640"/>
  <c r="I56" i="55640"/>
  <c r="I60" i="6"/>
  <c r="C84" i="4"/>
  <c r="C67" i="4"/>
  <c r="D58" i="6"/>
  <c r="D54" i="55640"/>
  <c r="D52" i="55640"/>
  <c r="D56" i="6"/>
  <c r="C65" i="4"/>
  <c r="I55" i="55640"/>
  <c r="I59" i="6"/>
  <c r="C83" i="4"/>
  <c r="C71" i="4"/>
  <c r="D58" i="55640"/>
  <c r="D62" i="6"/>
  <c r="F64" i="4"/>
  <c r="I54" i="6"/>
  <c r="C78" i="4"/>
  <c r="I50" i="55640"/>
  <c r="D68" i="6"/>
  <c r="C77" i="4"/>
  <c r="D64" i="55640"/>
  <c r="C56" i="4"/>
  <c r="I61" i="6"/>
  <c r="C63" i="4"/>
  <c r="C79" i="4"/>
  <c r="D61" i="6"/>
  <c r="C87" i="4"/>
  <c r="F75" i="4"/>
  <c r="W19" i="8"/>
  <c r="D54" i="6"/>
  <c r="D50" i="55640"/>
  <c r="C58" i="4"/>
  <c r="D65" i="6"/>
  <c r="C86" i="4"/>
  <c r="I58" i="55640"/>
  <c r="X5" i="55643"/>
  <c r="Q5" i="55643" s="1"/>
  <c r="BK9" i="1" s="1"/>
  <c r="BK10" i="1" s="1"/>
  <c r="BK11" i="1" s="1"/>
  <c r="BK12" i="1" s="1"/>
  <c r="BK13" i="1" s="1"/>
  <c r="BK14" i="1" s="1"/>
  <c r="BK15" i="1" s="1"/>
  <c r="BK16" i="1" s="1"/>
  <c r="BK17" i="1" s="1"/>
  <c r="BK18" i="1" s="1"/>
  <c r="BK19" i="1" s="1"/>
  <c r="BK20" i="1" s="1"/>
  <c r="BK21" i="1" s="1"/>
  <c r="BK22" i="1" s="1"/>
  <c r="BK23" i="1" s="1"/>
  <c r="BK24" i="1" s="1"/>
  <c r="BK25" i="1" s="1"/>
  <c r="BK26" i="1" s="1"/>
  <c r="BK27" i="1" s="1"/>
  <c r="BK28" i="1" s="1"/>
  <c r="BK29" i="1" s="1"/>
  <c r="BK30" i="1" s="1"/>
  <c r="BK31" i="1" s="1"/>
  <c r="BK32" i="1" s="1"/>
  <c r="BK33" i="1" s="1"/>
  <c r="BK34" i="1" s="1"/>
  <c r="BK35" i="1" s="1"/>
  <c r="BK36" i="1" s="1"/>
  <c r="BK37" i="1" s="1"/>
  <c r="X9" i="55643"/>
  <c r="Q9" i="55643" s="1"/>
  <c r="BO9" i="1" s="1"/>
  <c r="BO10" i="1" s="1"/>
  <c r="BO11" i="1" s="1"/>
  <c r="BO12" i="1" s="1"/>
  <c r="BO13" i="1" s="1"/>
  <c r="BO14" i="1" s="1"/>
  <c r="BO15" i="1" s="1"/>
  <c r="BO16" i="1" s="1"/>
  <c r="BO17" i="1" s="1"/>
  <c r="BO18" i="1" s="1"/>
  <c r="BO19" i="1" s="1"/>
  <c r="BO20" i="1" s="1"/>
  <c r="BO21" i="1" s="1"/>
  <c r="BO22" i="1" s="1"/>
  <c r="BO23" i="1" s="1"/>
  <c r="BO24" i="1" s="1"/>
  <c r="BO25" i="1" s="1"/>
  <c r="BO26" i="1" s="1"/>
  <c r="BO27" i="1" s="1"/>
  <c r="BO28" i="1" s="1"/>
  <c r="BO29" i="1" s="1"/>
  <c r="BO30" i="1" s="1"/>
  <c r="BO31" i="1" s="1"/>
  <c r="BO32" i="1" s="1"/>
  <c r="BO33" i="1" s="1"/>
  <c r="BO34" i="1" s="1"/>
  <c r="BO35" i="1" s="1"/>
  <c r="BO36" i="1" s="1"/>
  <c r="BO37" i="1" s="1"/>
  <c r="X4" i="55643"/>
  <c r="Q4" i="55643" s="1"/>
  <c r="BJ9" i="1" s="1"/>
  <c r="BJ10" i="1" s="1"/>
  <c r="BJ11" i="1" s="1"/>
  <c r="BJ12" i="1" s="1"/>
  <c r="BJ13" i="1" s="1"/>
  <c r="BJ14" i="1" s="1"/>
  <c r="BJ15" i="1" s="1"/>
  <c r="BJ16" i="1" s="1"/>
  <c r="BJ17" i="1" s="1"/>
  <c r="BJ18" i="1" s="1"/>
  <c r="BJ19" i="1" s="1"/>
  <c r="BJ20" i="1" s="1"/>
  <c r="BJ21" i="1" s="1"/>
  <c r="BJ22" i="1" s="1"/>
  <c r="BJ23" i="1" s="1"/>
  <c r="BJ24" i="1" s="1"/>
  <c r="BJ25" i="1" s="1"/>
  <c r="BJ26" i="1" s="1"/>
  <c r="BJ27" i="1" s="1"/>
  <c r="BJ28" i="1" s="1"/>
  <c r="BJ29" i="1" s="1"/>
  <c r="BJ30" i="1" s="1"/>
  <c r="BJ31" i="1" s="1"/>
  <c r="BJ32" i="1" s="1"/>
  <c r="BJ33" i="1" s="1"/>
  <c r="BJ34" i="1" s="1"/>
  <c r="BJ35" i="1" s="1"/>
  <c r="BJ36" i="1" s="1"/>
  <c r="BJ37" i="1" s="1"/>
  <c r="CF31" i="1"/>
  <c r="T31" i="1" s="1"/>
  <c r="X10" i="55643"/>
  <c r="Q10" i="55643" s="1"/>
  <c r="BP9" i="1" s="1"/>
  <c r="BP10" i="1" s="1"/>
  <c r="BP11" i="1" s="1"/>
  <c r="BP12" i="1" s="1"/>
  <c r="BP13" i="1" s="1"/>
  <c r="BP14" i="1" s="1"/>
  <c r="BP15" i="1" s="1"/>
  <c r="BP16" i="1" s="1"/>
  <c r="BP17" i="1" s="1"/>
  <c r="BP18" i="1" s="1"/>
  <c r="BP19" i="1" s="1"/>
  <c r="BP20" i="1" s="1"/>
  <c r="BP21" i="1" s="1"/>
  <c r="BP22" i="1" s="1"/>
  <c r="BP23" i="1" s="1"/>
  <c r="BP24" i="1" s="1"/>
  <c r="BP25" i="1" s="1"/>
  <c r="BP26" i="1" s="1"/>
  <c r="BP27" i="1" s="1"/>
  <c r="BP28" i="1" s="1"/>
  <c r="BP29" i="1" s="1"/>
  <c r="BP30" i="1" s="1"/>
  <c r="BP31" i="1" s="1"/>
  <c r="BP32" i="1" s="1"/>
  <c r="BP33" i="1" s="1"/>
  <c r="BP34" i="1" s="1"/>
  <c r="BP35" i="1" s="1"/>
  <c r="BP36" i="1" s="1"/>
  <c r="BP37" i="1" s="1"/>
  <c r="CF33" i="1"/>
  <c r="T33" i="1" s="1"/>
  <c r="CF22" i="1"/>
  <c r="D20" i="55649" l="1"/>
  <c r="U13" i="55641"/>
  <c r="W13" i="55641" s="1"/>
  <c r="X13" i="1"/>
  <c r="Y30" i="1"/>
  <c r="U13" i="1"/>
  <c r="D7" i="55649"/>
  <c r="X29" i="1"/>
  <c r="C8" i="4"/>
  <c r="Y29" i="1"/>
  <c r="D28" i="55649"/>
  <c r="Y14" i="1"/>
  <c r="C24" i="4"/>
  <c r="I15" i="55640" s="1"/>
  <c r="D33" i="55647"/>
  <c r="D23" i="55649"/>
  <c r="U14" i="55641"/>
  <c r="W14" i="55641" s="1"/>
  <c r="X30" i="1"/>
  <c r="T15" i="1"/>
  <c r="U15" i="55641" s="1"/>
  <c r="W15" i="55641" s="1"/>
  <c r="Y13" i="1"/>
  <c r="X27" i="1"/>
  <c r="U30" i="1"/>
  <c r="Z27" i="1"/>
  <c r="Y35" i="1"/>
  <c r="D19" i="55647"/>
  <c r="X35" i="1"/>
  <c r="U35" i="55641"/>
  <c r="W35" i="55641" s="1"/>
  <c r="Z13" i="1"/>
  <c r="C21" i="4"/>
  <c r="G21" i="4" s="1"/>
  <c r="Z30" i="1"/>
  <c r="C30" i="4"/>
  <c r="D20" i="55647"/>
  <c r="X36" i="1"/>
  <c r="X14" i="1"/>
  <c r="U29" i="1"/>
  <c r="I41" i="55640"/>
  <c r="C68" i="4"/>
  <c r="D59" i="6"/>
  <c r="C74" i="4"/>
  <c r="F74" i="4" s="1"/>
  <c r="D29" i="55649"/>
  <c r="C23" i="4"/>
  <c r="H23" i="4" s="1"/>
  <c r="Z14" i="1"/>
  <c r="U36" i="55641"/>
  <c r="W36" i="55641" s="1"/>
  <c r="Y36" i="1"/>
  <c r="U36" i="1"/>
  <c r="Z36" i="1"/>
  <c r="Z35" i="1"/>
  <c r="U20" i="1"/>
  <c r="D13" i="55649"/>
  <c r="U20" i="55641"/>
  <c r="W20" i="55641" s="1"/>
  <c r="U30" i="55641"/>
  <c r="W30" i="55641" s="1"/>
  <c r="Y20" i="1"/>
  <c r="Z20" i="1"/>
  <c r="D22" i="55649"/>
  <c r="C14" i="4"/>
  <c r="D20" i="55640" s="1"/>
  <c r="Z29" i="1"/>
  <c r="U27" i="55641"/>
  <c r="W27" i="55641" s="1"/>
  <c r="C29" i="4"/>
  <c r="I21" i="6" s="1"/>
  <c r="D41" i="55647"/>
  <c r="U29" i="55641"/>
  <c r="W29" i="55641" s="1"/>
  <c r="D19" i="55645"/>
  <c r="AL20" i="8" s="1"/>
  <c r="W10" i="8"/>
  <c r="T28" i="1"/>
  <c r="Z28" i="1" s="1"/>
  <c r="I63" i="55640"/>
  <c r="I9" i="5"/>
  <c r="AJ10" i="8" s="1"/>
  <c r="C91" i="4"/>
  <c r="AO19" i="8"/>
  <c r="R3" i="8" s="1"/>
  <c r="D14" i="55645"/>
  <c r="AL15" i="8" s="1"/>
  <c r="U31" i="55641"/>
  <c r="W31" i="55641" s="1"/>
  <c r="X10" i="1"/>
  <c r="X20" i="1"/>
  <c r="F13" i="4"/>
  <c r="Z10" i="1"/>
  <c r="U10" i="1"/>
  <c r="D3" i="55649"/>
  <c r="Y10" i="1"/>
  <c r="C4" i="4"/>
  <c r="D11" i="6" s="1"/>
  <c r="G7" i="4"/>
  <c r="F5" i="4"/>
  <c r="U10" i="55641"/>
  <c r="W10" i="55641" s="1"/>
  <c r="D12" i="6"/>
  <c r="H5" i="4"/>
  <c r="I19" i="5"/>
  <c r="AJ20" i="8" s="1"/>
  <c r="D21" i="5"/>
  <c r="AF22" i="8" s="1"/>
  <c r="D61" i="55640"/>
  <c r="H64" i="4"/>
  <c r="I14" i="5"/>
  <c r="AJ15" i="8" s="1"/>
  <c r="I67" i="6"/>
  <c r="I22" i="5"/>
  <c r="AJ23" i="8" s="1"/>
  <c r="I40" i="6"/>
  <c r="I38" i="55640"/>
  <c r="H57" i="4"/>
  <c r="G57" i="4"/>
  <c r="BD25" i="1"/>
  <c r="T25" i="1" s="1"/>
  <c r="BD9" i="1"/>
  <c r="T9" i="1" s="1"/>
  <c r="U9" i="55641" s="1"/>
  <c r="W9" i="55641" s="1"/>
  <c r="BD16" i="1"/>
  <c r="T16" i="1" s="1"/>
  <c r="BD18" i="1"/>
  <c r="T18" i="1" s="1"/>
  <c r="BD24" i="1"/>
  <c r="T24" i="1" s="1"/>
  <c r="BD17" i="1"/>
  <c r="T17" i="1" s="1"/>
  <c r="BD26" i="1"/>
  <c r="T26" i="1" s="1"/>
  <c r="BD23" i="1"/>
  <c r="T23" i="1" s="1"/>
  <c r="D11" i="55640"/>
  <c r="D11" i="55645"/>
  <c r="AL12" i="8" s="1"/>
  <c r="I21" i="5"/>
  <c r="AJ22" i="8" s="1"/>
  <c r="AA19" i="8"/>
  <c r="H2" i="8"/>
  <c r="D12" i="55645"/>
  <c r="AL13" i="8" s="1"/>
  <c r="I8" i="5"/>
  <c r="AJ9" i="8" s="1"/>
  <c r="D18" i="55645"/>
  <c r="AL19" i="8" s="1"/>
  <c r="F69" i="4"/>
  <c r="H69" i="4"/>
  <c r="I10" i="5"/>
  <c r="AJ11" i="8" s="1"/>
  <c r="AA10" i="8"/>
  <c r="G2" i="8"/>
  <c r="I12" i="5"/>
  <c r="AJ13" i="8" s="1"/>
  <c r="F62" i="4"/>
  <c r="I45" i="6"/>
  <c r="G74" i="4"/>
  <c r="H74" i="4"/>
  <c r="D23" i="5"/>
  <c r="AF24" i="8" s="1"/>
  <c r="D20" i="5"/>
  <c r="AF21" i="8" s="1"/>
  <c r="D10" i="55645"/>
  <c r="AL11" i="8" s="1"/>
  <c r="I23" i="5"/>
  <c r="AJ24" i="8" s="1"/>
  <c r="D8" i="55645"/>
  <c r="D13" i="55645"/>
  <c r="AL14" i="8" s="1"/>
  <c r="H68" i="4"/>
  <c r="G68" i="4"/>
  <c r="F68" i="4"/>
  <c r="F85" i="4"/>
  <c r="H85" i="4"/>
  <c r="D13" i="55640"/>
  <c r="D14" i="6"/>
  <c r="F72" i="4"/>
  <c r="H72" i="4"/>
  <c r="H73" i="4"/>
  <c r="F73" i="4"/>
  <c r="H7" i="4"/>
  <c r="H75" i="4"/>
  <c r="G75" i="4"/>
  <c r="AL18" i="8"/>
  <c r="AJ18" i="8"/>
  <c r="CB9" i="55641"/>
  <c r="CD16" i="55641" s="1"/>
  <c r="BD35" i="55641"/>
  <c r="C34" i="55641"/>
  <c r="D19" i="55640"/>
  <c r="D20" i="6"/>
  <c r="G13" i="4"/>
  <c r="U32" i="55641"/>
  <c r="W32" i="55641" s="1"/>
  <c r="Y32" i="1"/>
  <c r="Z32" i="1"/>
  <c r="D25" i="55649"/>
  <c r="U32" i="1"/>
  <c r="C26" i="4"/>
  <c r="D38" i="55647"/>
  <c r="X32" i="1"/>
  <c r="F59" i="4"/>
  <c r="H59" i="4"/>
  <c r="G59" i="4"/>
  <c r="I40" i="55640"/>
  <c r="I42" i="6"/>
  <c r="H82" i="4"/>
  <c r="G82" i="4"/>
  <c r="H60" i="4"/>
  <c r="F60" i="4"/>
  <c r="G60" i="4"/>
  <c r="C55" i="4"/>
  <c r="D9" i="9"/>
  <c r="Y34" i="1"/>
  <c r="U34" i="55641"/>
  <c r="W34" i="55641" s="1"/>
  <c r="D27" i="55649"/>
  <c r="Z34" i="1"/>
  <c r="D40" i="55647"/>
  <c r="C28" i="4"/>
  <c r="U34" i="1"/>
  <c r="X34" i="1"/>
  <c r="G61" i="4"/>
  <c r="F61" i="4"/>
  <c r="I42" i="55640"/>
  <c r="H61" i="4"/>
  <c r="I44" i="6"/>
  <c r="BI36" i="1"/>
  <c r="C29" i="55649"/>
  <c r="C42" i="55647"/>
  <c r="C35" i="1"/>
  <c r="I57" i="6"/>
  <c r="C81" i="4"/>
  <c r="I53" i="55640"/>
  <c r="AO10" i="8"/>
  <c r="Q3" i="8" s="1"/>
  <c r="Q2" i="8"/>
  <c r="H76" i="4"/>
  <c r="G76" i="4"/>
  <c r="F76" i="4"/>
  <c r="D14" i="55649"/>
  <c r="U21" i="1"/>
  <c r="D27" i="55647"/>
  <c r="X21" i="1"/>
  <c r="Z21" i="1"/>
  <c r="C15" i="4"/>
  <c r="Y21" i="1"/>
  <c r="H88" i="4"/>
  <c r="G88" i="4"/>
  <c r="F88" i="4"/>
  <c r="G70" i="4"/>
  <c r="H70" i="4"/>
  <c r="T22" i="1"/>
  <c r="CG9" i="1"/>
  <c r="G67" i="4"/>
  <c r="F67" i="4"/>
  <c r="H67" i="4"/>
  <c r="D15" i="6"/>
  <c r="H8" i="4"/>
  <c r="G8" i="4"/>
  <c r="D14" i="55640"/>
  <c r="F8" i="4"/>
  <c r="G66" i="4"/>
  <c r="F66" i="4"/>
  <c r="H66" i="4"/>
  <c r="C44" i="4"/>
  <c r="Y33" i="1"/>
  <c r="X33" i="1"/>
  <c r="C27" i="4"/>
  <c r="D26" i="55649"/>
  <c r="D39" i="55647"/>
  <c r="U33" i="1"/>
  <c r="Z33" i="1"/>
  <c r="I39" i="6"/>
  <c r="I37" i="55640"/>
  <c r="F56" i="4"/>
  <c r="H56" i="4"/>
  <c r="G56" i="4"/>
  <c r="I22" i="6"/>
  <c r="H30" i="4"/>
  <c r="F30" i="4"/>
  <c r="G30" i="4"/>
  <c r="I21" i="55640"/>
  <c r="H35" i="4"/>
  <c r="D33" i="6"/>
  <c r="D31" i="55640"/>
  <c r="G35" i="4"/>
  <c r="F35" i="4"/>
  <c r="H92" i="4"/>
  <c r="G92" i="4"/>
  <c r="F92" i="4"/>
  <c r="F86" i="4"/>
  <c r="G86" i="4"/>
  <c r="H86" i="4"/>
  <c r="H79" i="4"/>
  <c r="G79" i="4"/>
  <c r="F79" i="4"/>
  <c r="F84" i="4"/>
  <c r="H84" i="4"/>
  <c r="G84" i="4"/>
  <c r="H6" i="4"/>
  <c r="F6" i="4"/>
  <c r="D13" i="6"/>
  <c r="D12" i="55640"/>
  <c r="G6" i="4"/>
  <c r="H42" i="4"/>
  <c r="F42" i="4"/>
  <c r="G42" i="4"/>
  <c r="D40" i="6"/>
  <c r="D38" i="55640"/>
  <c r="G78" i="4"/>
  <c r="H78" i="4"/>
  <c r="F78" i="4"/>
  <c r="H90" i="4"/>
  <c r="G90" i="4"/>
  <c r="F90" i="4"/>
  <c r="H63" i="4"/>
  <c r="F63" i="4"/>
  <c r="G63" i="4"/>
  <c r="H71" i="4"/>
  <c r="G71" i="4"/>
  <c r="F71" i="4"/>
  <c r="H65" i="4"/>
  <c r="F65" i="4"/>
  <c r="G65" i="4"/>
  <c r="U33" i="55641"/>
  <c r="W33" i="55641" s="1"/>
  <c r="H51" i="4"/>
  <c r="I32" i="55640"/>
  <c r="F51" i="4"/>
  <c r="I34" i="6"/>
  <c r="G51" i="4"/>
  <c r="H21" i="4"/>
  <c r="I41" i="6"/>
  <c r="F58" i="4"/>
  <c r="G58" i="4"/>
  <c r="I39" i="55640"/>
  <c r="H58" i="4"/>
  <c r="F87" i="4"/>
  <c r="H87" i="4"/>
  <c r="G87" i="4"/>
  <c r="D24" i="55649"/>
  <c r="D37" i="55647"/>
  <c r="AD12" i="1"/>
  <c r="Y31" i="1"/>
  <c r="Z31" i="1"/>
  <c r="X31" i="1"/>
  <c r="C25" i="4"/>
  <c r="U31" i="1"/>
  <c r="G77" i="4"/>
  <c r="H77" i="4"/>
  <c r="F77" i="4"/>
  <c r="G83" i="4"/>
  <c r="F83" i="4"/>
  <c r="H83" i="4"/>
  <c r="F80" i="4"/>
  <c r="G80" i="4"/>
  <c r="H80" i="4"/>
  <c r="H89" i="4"/>
  <c r="F89" i="4"/>
  <c r="G89" i="4"/>
  <c r="I13" i="6" l="1"/>
  <c r="I12" i="55640"/>
  <c r="F21" i="4"/>
  <c r="I15" i="6"/>
  <c r="U15" i="1"/>
  <c r="H24" i="4"/>
  <c r="I16" i="6"/>
  <c r="G24" i="4"/>
  <c r="I14" i="55640"/>
  <c r="Y15" i="1"/>
  <c r="D21" i="55647"/>
  <c r="D8" i="55649"/>
  <c r="Z15" i="1"/>
  <c r="C9" i="4"/>
  <c r="H9" i="4" s="1"/>
  <c r="X15" i="1"/>
  <c r="F24" i="4"/>
  <c r="G29" i="4"/>
  <c r="G23" i="4"/>
  <c r="Y28" i="1"/>
  <c r="AA34" i="1" s="1"/>
  <c r="F23" i="4"/>
  <c r="I20" i="55640"/>
  <c r="D21" i="6"/>
  <c r="F29" i="4"/>
  <c r="F14" i="4"/>
  <c r="H14" i="4"/>
  <c r="H29" i="4"/>
  <c r="X28" i="1"/>
  <c r="G14" i="4"/>
  <c r="U28" i="1"/>
  <c r="U28" i="55641"/>
  <c r="W28" i="55641" s="1"/>
  <c r="D21" i="55649"/>
  <c r="C22" i="4"/>
  <c r="F22" i="4" s="1"/>
  <c r="H4" i="4"/>
  <c r="D10" i="55640"/>
  <c r="D34" i="55647"/>
  <c r="F91" i="4"/>
  <c r="H91" i="4"/>
  <c r="G91" i="4"/>
  <c r="G4" i="4"/>
  <c r="F4" i="4"/>
  <c r="AI11" i="8"/>
  <c r="M4" i="8" s="1"/>
  <c r="AI9" i="8"/>
  <c r="M2" i="8" s="1"/>
  <c r="AM18" i="8"/>
  <c r="P2" i="8" s="1"/>
  <c r="AM20" i="8"/>
  <c r="P4" i="8" s="1"/>
  <c r="D10" i="55649"/>
  <c r="D23" i="55647"/>
  <c r="X17" i="1"/>
  <c r="Z17" i="1"/>
  <c r="U17" i="1"/>
  <c r="U17" i="55641"/>
  <c r="W17" i="55641" s="1"/>
  <c r="Y17" i="1"/>
  <c r="C11" i="4"/>
  <c r="D30" i="55647"/>
  <c r="C18" i="4"/>
  <c r="Y24" i="1"/>
  <c r="D17" i="55649"/>
  <c r="U24" i="55641"/>
  <c r="W24" i="55641" s="1"/>
  <c r="U24" i="1"/>
  <c r="Z24" i="1"/>
  <c r="X24" i="1"/>
  <c r="C12" i="4"/>
  <c r="Y18" i="1"/>
  <c r="D11" i="55649"/>
  <c r="Z18" i="1"/>
  <c r="X18" i="1"/>
  <c r="U18" i="55641"/>
  <c r="W18" i="55641" s="1"/>
  <c r="U18" i="1"/>
  <c r="D24" i="55647"/>
  <c r="U16" i="1"/>
  <c r="X16" i="1"/>
  <c r="Y16" i="1"/>
  <c r="U16" i="55641"/>
  <c r="W16" i="55641" s="1"/>
  <c r="Z16" i="1"/>
  <c r="D22" i="55647"/>
  <c r="C10" i="4"/>
  <c r="D9" i="55649"/>
  <c r="C3" i="4"/>
  <c r="AD9" i="1"/>
  <c r="Z9" i="1"/>
  <c r="D15" i="55647"/>
  <c r="U9" i="1"/>
  <c r="Y9" i="1"/>
  <c r="D2" i="55649"/>
  <c r="X9" i="1"/>
  <c r="C17" i="4"/>
  <c r="Y23" i="1"/>
  <c r="X23" i="1"/>
  <c r="D16" i="55649"/>
  <c r="Z23" i="1"/>
  <c r="D29" i="55647"/>
  <c r="AD11" i="1"/>
  <c r="U23" i="1"/>
  <c r="U23" i="55641"/>
  <c r="W23" i="55641" s="1"/>
  <c r="U26" i="1"/>
  <c r="U26" i="55641"/>
  <c r="W26" i="55641" s="1"/>
  <c r="D32" i="55647"/>
  <c r="Y26" i="1"/>
  <c r="C20" i="4"/>
  <c r="X26" i="1"/>
  <c r="D19" i="55649"/>
  <c r="Z26" i="1"/>
  <c r="AB32" i="1" s="1"/>
  <c r="D31" i="55647"/>
  <c r="Z25" i="1"/>
  <c r="X25" i="1"/>
  <c r="U25" i="1"/>
  <c r="U25" i="55641"/>
  <c r="W25" i="55641" s="1"/>
  <c r="C19" i="4"/>
  <c r="Y25" i="1"/>
  <c r="D18" i="55649"/>
  <c r="AI20" i="8"/>
  <c r="N4" i="8" s="1"/>
  <c r="AI18" i="8"/>
  <c r="N2" i="8" s="1"/>
  <c r="AM11" i="8"/>
  <c r="O4" i="8" s="1"/>
  <c r="AL9" i="8"/>
  <c r="AM9" i="8" s="1"/>
  <c r="AI10" i="8"/>
  <c r="M3" i="8" s="1"/>
  <c r="CD15" i="55641"/>
  <c r="CD17" i="55641"/>
  <c r="BD34" i="55641"/>
  <c r="C33" i="55641"/>
  <c r="H15" i="4"/>
  <c r="G15" i="4"/>
  <c r="D21" i="55640"/>
  <c r="D22" i="6"/>
  <c r="F15" i="4"/>
  <c r="C28" i="55649"/>
  <c r="C41" i="55647"/>
  <c r="BI35" i="1"/>
  <c r="C34" i="1"/>
  <c r="F28" i="4"/>
  <c r="H28" i="4"/>
  <c r="I20" i="6"/>
  <c r="G28" i="4"/>
  <c r="I19" i="55640"/>
  <c r="U11" i="8"/>
  <c r="C4" i="8" s="1"/>
  <c r="C3" i="8" s="1"/>
  <c r="T9" i="8"/>
  <c r="U9" i="8" s="1"/>
  <c r="H55" i="4"/>
  <c r="F55" i="4"/>
  <c r="I36" i="55640"/>
  <c r="G55" i="4"/>
  <c r="I38" i="6"/>
  <c r="G26" i="4"/>
  <c r="I17" i="55640"/>
  <c r="I18" i="6"/>
  <c r="F26" i="4"/>
  <c r="H26" i="4"/>
  <c r="G81" i="4"/>
  <c r="H81" i="4"/>
  <c r="F81" i="4"/>
  <c r="G44" i="4"/>
  <c r="D42" i="6"/>
  <c r="F44" i="4"/>
  <c r="H44" i="4"/>
  <c r="D40" i="55640"/>
  <c r="H25" i="4"/>
  <c r="I17" i="6"/>
  <c r="I16" i="55640"/>
  <c r="F25" i="4"/>
  <c r="G25" i="4"/>
  <c r="AB35" i="1"/>
  <c r="AB34" i="1"/>
  <c r="AB33" i="1"/>
  <c r="AB36" i="1"/>
  <c r="H27" i="4"/>
  <c r="G27" i="4"/>
  <c r="I19" i="6"/>
  <c r="F27" i="4"/>
  <c r="I18" i="55640"/>
  <c r="CI16" i="1"/>
  <c r="AA36" i="1"/>
  <c r="AA35" i="1"/>
  <c r="U22" i="1"/>
  <c r="X22" i="1"/>
  <c r="C16" i="4"/>
  <c r="D15" i="55649"/>
  <c r="AD10" i="1"/>
  <c r="AD8" i="1"/>
  <c r="AF8" i="1" s="1"/>
  <c r="AH8" i="1" s="1"/>
  <c r="Z22" i="1"/>
  <c r="D28" i="55647"/>
  <c r="Y22" i="1"/>
  <c r="U22" i="55641"/>
  <c r="W22" i="55641" s="1"/>
  <c r="P10" i="8"/>
  <c r="G9" i="4" l="1"/>
  <c r="F9" i="4"/>
  <c r="AC36" i="1"/>
  <c r="AH12" i="1" s="1"/>
  <c r="D15" i="55640"/>
  <c r="D16" i="6"/>
  <c r="AA33" i="1"/>
  <c r="AA32" i="1"/>
  <c r="I14" i="6"/>
  <c r="H22" i="4"/>
  <c r="I13" i="55640"/>
  <c r="G22" i="4"/>
  <c r="AB31" i="1"/>
  <c r="AB21" i="1"/>
  <c r="P11" i="8"/>
  <c r="P13" i="8" s="1"/>
  <c r="B2" i="8" s="1"/>
  <c r="AA31" i="1"/>
  <c r="AM19" i="8"/>
  <c r="P3" i="8" s="1"/>
  <c r="Y9" i="55641"/>
  <c r="D17" i="55640"/>
  <c r="H11" i="4"/>
  <c r="F11" i="4"/>
  <c r="D18" i="6"/>
  <c r="G11" i="4"/>
  <c r="AA11" i="1"/>
  <c r="AA10" i="1"/>
  <c r="AA13" i="1"/>
  <c r="AA9" i="1"/>
  <c r="AA12" i="1"/>
  <c r="AA15" i="1"/>
  <c r="AA14" i="1"/>
  <c r="G10" i="4"/>
  <c r="H10" i="4"/>
  <c r="F10" i="4"/>
  <c r="D16" i="55640"/>
  <c r="D17" i="6"/>
  <c r="AB30" i="1"/>
  <c r="AB29" i="1"/>
  <c r="I11" i="6"/>
  <c r="I10" i="55640"/>
  <c r="F19" i="4"/>
  <c r="H19" i="4"/>
  <c r="G19" i="4"/>
  <c r="AB16" i="1"/>
  <c r="AB18" i="1"/>
  <c r="AB20" i="1"/>
  <c r="AB19" i="1"/>
  <c r="AB17" i="1"/>
  <c r="G20" i="4"/>
  <c r="I11" i="55640"/>
  <c r="F20" i="4"/>
  <c r="I12" i="6"/>
  <c r="H20" i="4"/>
  <c r="AB10" i="1"/>
  <c r="AB12" i="1"/>
  <c r="AB15" i="1"/>
  <c r="AB13" i="1"/>
  <c r="AB14" i="1"/>
  <c r="AB9" i="1"/>
  <c r="AB11" i="1"/>
  <c r="AA29" i="1"/>
  <c r="AC29" i="1" s="1"/>
  <c r="AA17" i="1"/>
  <c r="AA20" i="1"/>
  <c r="AA16" i="1"/>
  <c r="AA18" i="1"/>
  <c r="AA21" i="1"/>
  <c r="AA19" i="1"/>
  <c r="AA30" i="1"/>
  <c r="D23" i="55640"/>
  <c r="F17" i="4"/>
  <c r="H17" i="4"/>
  <c r="D24" i="6"/>
  <c r="G17" i="4"/>
  <c r="G3" i="4"/>
  <c r="D9" i="55640"/>
  <c r="F3" i="4"/>
  <c r="H3" i="4"/>
  <c r="D10" i="6"/>
  <c r="I10" i="6"/>
  <c r="G18" i="4"/>
  <c r="I9" i="55640"/>
  <c r="F18" i="4"/>
  <c r="H18" i="4"/>
  <c r="G12" i="4"/>
  <c r="D19" i="6"/>
  <c r="H12" i="4"/>
  <c r="D18" i="55640"/>
  <c r="F12" i="4"/>
  <c r="AI19" i="8"/>
  <c r="N3" i="8" s="1"/>
  <c r="AM10" i="8"/>
  <c r="O3" i="8" s="1"/>
  <c r="O2" i="8"/>
  <c r="CD13" i="55641"/>
  <c r="CD9" i="55641" s="1"/>
  <c r="BD33" i="55641"/>
  <c r="C32" i="55641"/>
  <c r="BI34" i="1"/>
  <c r="C33" i="1"/>
  <c r="C40" i="55647"/>
  <c r="C27" i="55649"/>
  <c r="C2" i="8"/>
  <c r="U10" i="8"/>
  <c r="AB24" i="1"/>
  <c r="AB25" i="1"/>
  <c r="AB27" i="1"/>
  <c r="AB26" i="1"/>
  <c r="AB23" i="1"/>
  <c r="AB22" i="1"/>
  <c r="AB28" i="1"/>
  <c r="AD13" i="1"/>
  <c r="AA26" i="1"/>
  <c r="AA28" i="1"/>
  <c r="AA24" i="1"/>
  <c r="AA27" i="1"/>
  <c r="AA22" i="1"/>
  <c r="AC22" i="1" s="1"/>
  <c r="AH10" i="1" s="1"/>
  <c r="C23" i="3" s="1"/>
  <c r="AA23" i="1"/>
  <c r="AA25" i="1"/>
  <c r="CI17" i="1"/>
  <c r="CI15" i="1"/>
  <c r="B4" i="8"/>
  <c r="G16" i="4"/>
  <c r="D22" i="55640"/>
  <c r="H16" i="4"/>
  <c r="D23" i="6"/>
  <c r="F16" i="4"/>
  <c r="AC15" i="1" l="1"/>
  <c r="AH9" i="1" s="1"/>
  <c r="C15" i="3"/>
  <c r="C25" i="3"/>
  <c r="AH11" i="1"/>
  <c r="CI13" i="1"/>
  <c r="CI9" i="1" s="1"/>
  <c r="B8" i="3" s="1"/>
  <c r="Y12" i="55641"/>
  <c r="H7" i="55647" s="1"/>
  <c r="P14" i="8"/>
  <c r="B3" i="8" s="1"/>
  <c r="F93" i="4"/>
  <c r="J3" i="4" s="1"/>
  <c r="J4" i="4" s="1"/>
  <c r="H93" i="4"/>
  <c r="G93" i="4"/>
  <c r="K3" i="4" s="1"/>
  <c r="K4" i="4" s="1"/>
  <c r="C13" i="3"/>
  <c r="C31" i="55641"/>
  <c r="BD32" i="55641"/>
  <c r="C32" i="1"/>
  <c r="C39" i="55647"/>
  <c r="BI33" i="1"/>
  <c r="C26" i="55649"/>
  <c r="AD14" i="1"/>
  <c r="AH13" i="1" s="1"/>
  <c r="AH18" i="1" l="1"/>
  <c r="E28" i="3" s="1"/>
  <c r="C16" i="3"/>
  <c r="C26" i="3"/>
  <c r="C12" i="3"/>
  <c r="C22" i="3"/>
  <c r="C14" i="3"/>
  <c r="C24" i="3"/>
  <c r="AB14" i="55641"/>
  <c r="Z19" i="55641"/>
  <c r="AC14" i="55641"/>
  <c r="BD31" i="55641"/>
  <c r="C30" i="55641"/>
  <c r="BI32" i="1"/>
  <c r="C31" i="1"/>
  <c r="C38" i="55647"/>
  <c r="C25" i="55649"/>
  <c r="E18" i="3" l="1"/>
  <c r="B9" i="55647"/>
  <c r="BD30" i="55641"/>
  <c r="C29" i="55641"/>
  <c r="C37" i="55647"/>
  <c r="C24" i="55649"/>
  <c r="BI31" i="1"/>
  <c r="C30" i="1"/>
  <c r="BD29" i="55641" l="1"/>
  <c r="C28" i="55641"/>
  <c r="BI30" i="1"/>
  <c r="C23" i="55649"/>
  <c r="C29" i="1"/>
  <c r="C36" i="55647"/>
  <c r="BD28" i="55641" l="1"/>
  <c r="C27" i="55641"/>
  <c r="C22" i="55649"/>
  <c r="BI29" i="1"/>
  <c r="C28" i="1"/>
  <c r="C35" i="55647"/>
  <c r="C26" i="55641" l="1"/>
  <c r="BD27" i="55641"/>
  <c r="C21" i="55649"/>
  <c r="BI28" i="1"/>
  <c r="C34" i="55647"/>
  <c r="C27" i="1"/>
  <c r="C25" i="55641" l="1"/>
  <c r="BD26" i="55641"/>
  <c r="BI27" i="1"/>
  <c r="C20" i="55649"/>
  <c r="C33" i="55647"/>
  <c r="C26" i="1"/>
  <c r="C24" i="55641" l="1"/>
  <c r="BD25" i="55641"/>
  <c r="C19" i="55649"/>
  <c r="BI26" i="1"/>
  <c r="C32" i="55647"/>
  <c r="C25" i="1"/>
  <c r="C23" i="55641" l="1"/>
  <c r="BD24" i="55641"/>
  <c r="C31" i="55647"/>
  <c r="BI25" i="1"/>
  <c r="C24" i="1"/>
  <c r="C18" i="55649"/>
  <c r="C22" i="55641" l="1"/>
  <c r="BD23" i="55641"/>
  <c r="BI24" i="1"/>
  <c r="C17" i="55649"/>
  <c r="C23" i="1"/>
  <c r="C30" i="55647"/>
  <c r="C21" i="55641" l="1"/>
  <c r="BD22" i="55641"/>
  <c r="BI23" i="1"/>
  <c r="C22" i="1"/>
  <c r="C16" i="55649"/>
  <c r="C29" i="55647"/>
  <c r="C20" i="55641" l="1"/>
  <c r="BD21" i="55641"/>
  <c r="C15" i="55649"/>
  <c r="BI22" i="1"/>
  <c r="C28" i="55647"/>
  <c r="C21" i="1"/>
  <c r="C19" i="55641" l="1"/>
  <c r="BD20" i="55641"/>
  <c r="BI21" i="1"/>
  <c r="C14" i="55649"/>
  <c r="C20" i="1"/>
  <c r="C27" i="55647"/>
  <c r="C18" i="55641" l="1"/>
  <c r="BD19" i="55641"/>
  <c r="BI20" i="1"/>
  <c r="C13" i="55649"/>
  <c r="C19" i="1"/>
  <c r="C26" i="55647"/>
  <c r="C17" i="55641" l="1"/>
  <c r="BD18" i="55641"/>
  <c r="C25" i="55647"/>
  <c r="C12" i="55649"/>
  <c r="BI19" i="1"/>
  <c r="C18" i="1"/>
  <c r="BD17" i="55641" l="1"/>
  <c r="C16" i="55641"/>
  <c r="C17" i="1"/>
  <c r="C24" i="55647"/>
  <c r="C11" i="55649"/>
  <c r="BI18" i="1"/>
  <c r="C15" i="55641" l="1"/>
  <c r="BD16" i="55641"/>
  <c r="BI17" i="1"/>
  <c r="C16" i="1"/>
  <c r="C10" i="55649"/>
  <c r="C23" i="55647"/>
  <c r="BD15" i="55641" l="1"/>
  <c r="C14" i="55641"/>
  <c r="C15" i="1"/>
  <c r="BI16" i="1"/>
  <c r="C9" i="55649"/>
  <c r="C22" i="55647"/>
  <c r="BD14" i="55641" l="1"/>
  <c r="C13" i="55641"/>
  <c r="BI15" i="1"/>
  <c r="C14" i="1"/>
  <c r="C8" i="55649"/>
  <c r="C21" i="55647"/>
  <c r="BD13" i="55641" l="1"/>
  <c r="C12" i="55641"/>
  <c r="C7" i="55649"/>
  <c r="C13" i="1"/>
  <c r="BI14" i="1"/>
  <c r="C20" i="55647"/>
  <c r="BD12" i="55641" l="1"/>
  <c r="C11" i="55641"/>
  <c r="C19" i="55647"/>
  <c r="BI13" i="1"/>
  <c r="C12" i="1"/>
  <c r="C6" i="55649"/>
  <c r="C10" i="55641" l="1"/>
  <c r="BD11" i="55641"/>
  <c r="BI12" i="1"/>
  <c r="C5" i="55649"/>
  <c r="C18" i="55647"/>
  <c r="C11" i="1"/>
  <c r="C9" i="55641" l="1"/>
  <c r="BD9" i="55641" s="1"/>
  <c r="BD10" i="55641"/>
  <c r="C4" i="55649"/>
  <c r="C10" i="1"/>
  <c r="BI11" i="1"/>
  <c r="C17" i="55647"/>
  <c r="BI10" i="1" l="1"/>
  <c r="C16" i="55647"/>
  <c r="C3" i="55649"/>
  <c r="C9" i="1"/>
  <c r="BI9" i="1" l="1"/>
  <c r="C15" i="55647"/>
  <c r="C2" i="556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Ryan</author>
    <author>ERDEVINE</author>
  </authors>
  <commentList>
    <comment ref="A7" authorId="0" shapeId="0" xr:uid="{00000000-0006-0000-0600-000001000000}">
      <text>
        <r>
          <rPr>
            <b/>
            <sz val="8"/>
            <color indexed="81"/>
            <rFont val="Tahoma"/>
            <family val="2"/>
          </rPr>
          <t>Megan Ryan:</t>
        </r>
        <r>
          <rPr>
            <sz val="8"/>
            <color indexed="81"/>
            <rFont val="Tahoma"/>
            <family val="2"/>
          </rPr>
          <t xml:space="preserve">
Recipe - 
1.5 oz Tequila, Cuervo Gold 
0.5 oz Triple sec, Boston</t>
        </r>
      </text>
    </comment>
    <comment ref="R7" authorId="1" shapeId="0" xr:uid="{00000000-0006-0000-0600-000002000000}">
      <text>
        <r>
          <rPr>
            <sz val="8"/>
            <color indexed="8"/>
            <rFont val="Tahoma"/>
            <family val="2"/>
          </rPr>
          <t xml:space="preserve">Eric Devine:
</t>
        </r>
        <r>
          <rPr>
            <sz val="8"/>
            <color indexed="8"/>
            <rFont val="Tahoma"/>
            <family val="2"/>
          </rPr>
          <t>If the subject had 5 Margaritas prepared this way you would enter 5 drinks, 2.0oz, and ABV of .343 into the Calcluator tab as seen in this example</t>
        </r>
      </text>
    </comment>
    <comment ref="A8" authorId="0" shapeId="0" xr:uid="{00000000-0006-0000-0600-000003000000}">
      <text>
        <r>
          <rPr>
            <b/>
            <sz val="8"/>
            <color indexed="8"/>
            <rFont val="Tahoma"/>
            <family val="2"/>
          </rPr>
          <t>Megan Ryan:</t>
        </r>
        <r>
          <rPr>
            <sz val="8"/>
            <color indexed="8"/>
            <rFont val="Tahoma"/>
            <family val="2"/>
          </rPr>
          <t xml:space="preserve">
</t>
        </r>
        <r>
          <rPr>
            <sz val="8"/>
            <color indexed="8"/>
            <rFont val="Tahoma"/>
            <family val="2"/>
          </rPr>
          <t xml:space="preserve">Recipe - 
</t>
        </r>
        <r>
          <rPr>
            <sz val="8"/>
            <color indexed="8"/>
            <rFont val="Tahoma"/>
            <family val="2"/>
          </rPr>
          <t xml:space="preserve">1.5 oz Gin, Beefeater
</t>
        </r>
        <r>
          <rPr>
            <sz val="8"/>
            <color indexed="8"/>
            <rFont val="Tahoma"/>
            <family val="2"/>
          </rPr>
          <t>.75 oz Dry Vermouth</t>
        </r>
      </text>
    </comment>
    <comment ref="R8" authorId="1" shapeId="0" xr:uid="{00000000-0006-0000-0600-000004000000}">
      <text>
        <r>
          <rPr>
            <b/>
            <sz val="8"/>
            <color indexed="8"/>
            <rFont val="Tahoma"/>
            <family val="2"/>
          </rPr>
          <t>Eric Devine:</t>
        </r>
        <r>
          <rPr>
            <sz val="8"/>
            <color indexed="8"/>
            <rFont val="Tahoma"/>
            <family val="2"/>
          </rPr>
          <t xml:space="preserve">
</t>
        </r>
        <r>
          <rPr>
            <sz val="8"/>
            <color indexed="8"/>
            <rFont val="Tahoma"/>
            <family val="2"/>
          </rPr>
          <t xml:space="preserve">Eric Devine:
</t>
        </r>
        <r>
          <rPr>
            <sz val="8"/>
            <color indexed="8"/>
            <rFont val="Tahoma"/>
            <family val="2"/>
          </rPr>
          <t>If the subject had 3 Martinis prepared this way you would enter 3 drinks, 2.25oz, and .373 ABV into the Calcluator tab as seen in this example.</t>
        </r>
      </text>
    </comment>
  </commentList>
</comments>
</file>

<file path=xl/sharedStrings.xml><?xml version="1.0" encoding="utf-8"?>
<sst xmlns="http://schemas.openxmlformats.org/spreadsheetml/2006/main" count="1275" uniqueCount="464">
  <si>
    <t>Coded Day of week</t>
  </si>
  <si>
    <t>P1 Value</t>
  </si>
  <si>
    <t>Validity Check</t>
  </si>
  <si>
    <t># of oz per drink</t>
  </si>
  <si>
    <t xml:space="preserve"># of oz per drink </t>
  </si>
  <si>
    <t>Beverage type #1</t>
  </si>
  <si>
    <t>Beverage type #2</t>
  </si>
  <si>
    <t>Beverage type #3</t>
  </si>
  <si>
    <t>Beverage type #4</t>
  </si>
  <si>
    <t>Beverage type #5</t>
  </si>
  <si>
    <t>Gender (M = 1; F= 2)</t>
  </si>
  <si>
    <t>Beverage Type #1</t>
  </si>
  <si>
    <t>Beverage Type #2</t>
  </si>
  <si>
    <t>Beverage Type  #3</t>
  </si>
  <si>
    <t>Beverage Type #4</t>
  </si>
  <si>
    <t>BeverageType  #5</t>
  </si>
  <si>
    <t>BeverageType #5</t>
  </si>
  <si>
    <t>Staff Initials (calculation)</t>
  </si>
  <si>
    <t>Total oz</t>
  </si>
  <si>
    <t>BEV5</t>
  </si>
  <si>
    <t>BEV4</t>
  </si>
  <si>
    <t>BEV3</t>
  </si>
  <si>
    <t>BEV2</t>
  </si>
  <si>
    <t>BEV1</t>
  </si>
  <si>
    <t>Check for Missing data</t>
  </si>
  <si>
    <t>Valid data for day (=1) no valid data (=0)</t>
  </si>
  <si>
    <t>Missing Baseline drinking data must be collected prior to randomization.</t>
  </si>
  <si>
    <t>Baseline Drinking Data Complete</t>
  </si>
  <si>
    <t>Study Day 99</t>
  </si>
  <si>
    <t>Study Day 100</t>
  </si>
  <si>
    <t>Study Day 101</t>
  </si>
  <si>
    <t>Study Day 102</t>
  </si>
  <si>
    <t>Study Day 103</t>
  </si>
  <si>
    <t>Study Day 104</t>
  </si>
  <si>
    <t>Study Day 105</t>
  </si>
  <si>
    <t>Study Day 106</t>
  </si>
  <si>
    <t>Study Day 107</t>
  </si>
  <si>
    <t>SD #15</t>
  </si>
  <si>
    <t>SD #16</t>
  </si>
  <si>
    <t>SD #17</t>
  </si>
  <si>
    <t>SD #18</t>
  </si>
  <si>
    <t>SD #19</t>
  </si>
  <si>
    <t>SD #20</t>
  </si>
  <si>
    <t>SD #21</t>
  </si>
  <si>
    <t>SD #22</t>
  </si>
  <si>
    <t>SD #23</t>
  </si>
  <si>
    <t>SD #24</t>
  </si>
  <si>
    <t>SD #25</t>
  </si>
  <si>
    <t>SD #26</t>
  </si>
  <si>
    <t>SD #27</t>
  </si>
  <si>
    <t>SD #28</t>
  </si>
  <si>
    <t>Input dates below - Periods are color coded</t>
  </si>
  <si>
    <t>Date</t>
  </si>
  <si>
    <t>Subject ID</t>
  </si>
  <si>
    <t xml:space="preserve"> </t>
  </si>
  <si>
    <r>
      <t xml:space="preserve">       </t>
    </r>
    <r>
      <rPr>
        <sz val="10"/>
        <rFont val="Arial"/>
        <family val="2"/>
      </rPr>
      <t xml:space="preserve">    </t>
    </r>
    <r>
      <rPr>
        <i/>
        <sz val="9"/>
        <rFont val="Arial"/>
        <family val="2"/>
      </rPr>
      <t xml:space="preserve">(90 days prior to signing ICF) </t>
    </r>
    <r>
      <rPr>
        <sz val="14"/>
        <rFont val="Berlin Sans FB"/>
        <family val="2"/>
        <charset val="1"/>
      </rPr>
      <t>Day -90</t>
    </r>
  </si>
  <si>
    <t>Day -89</t>
  </si>
  <si>
    <t>Day -88</t>
  </si>
  <si>
    <t>Day -87</t>
  </si>
  <si>
    <t>Day -86</t>
  </si>
  <si>
    <t>Day -85</t>
  </si>
  <si>
    <t>Day -84</t>
  </si>
  <si>
    <t>Day -83</t>
  </si>
  <si>
    <t>Day -82</t>
  </si>
  <si>
    <t>Day -81</t>
  </si>
  <si>
    <t>Day -80</t>
  </si>
  <si>
    <t>Day -79</t>
  </si>
  <si>
    <t>Day -78</t>
  </si>
  <si>
    <t>Day -77</t>
  </si>
  <si>
    <t>Day -76</t>
  </si>
  <si>
    <t>Day -75</t>
  </si>
  <si>
    <t>Day -74</t>
  </si>
  <si>
    <t>Day -73</t>
  </si>
  <si>
    <t>Day -72</t>
  </si>
  <si>
    <t>Day -71</t>
  </si>
  <si>
    <t>Day -70</t>
  </si>
  <si>
    <t>Day -69</t>
  </si>
  <si>
    <t>Day -68</t>
  </si>
  <si>
    <t>Day -67</t>
  </si>
  <si>
    <t>Day -66</t>
  </si>
  <si>
    <t>Day -65</t>
  </si>
  <si>
    <t>Day -64</t>
  </si>
  <si>
    <t>Day -63</t>
  </si>
  <si>
    <t>Day -21</t>
  </si>
  <si>
    <t>Day -20</t>
  </si>
  <si>
    <t>Day -19</t>
  </si>
  <si>
    <t>Day -18</t>
  </si>
  <si>
    <t>Day -17</t>
  </si>
  <si>
    <t>Day -16</t>
  </si>
  <si>
    <t>Day -15</t>
  </si>
  <si>
    <t>Day -1</t>
  </si>
  <si>
    <t>Form 04 - Timeline Follow Back</t>
  </si>
  <si>
    <t>Days -30 to -01</t>
  </si>
  <si>
    <t>Study Day 120</t>
  </si>
  <si>
    <t>Study Day 121</t>
  </si>
  <si>
    <t>Study Day 122</t>
  </si>
  <si>
    <t>Study Day 123</t>
  </si>
  <si>
    <t>Study Day 124</t>
  </si>
  <si>
    <t>Study Day 125</t>
  </si>
  <si>
    <t>Sunday</t>
  </si>
  <si>
    <t>Pattern Chart 1 (P1)</t>
  </si>
  <si>
    <t>P1 MON</t>
  </si>
  <si>
    <t>P1 TUES</t>
  </si>
  <si>
    <t>P1 SAT</t>
  </si>
  <si>
    <t>P1 SUN</t>
  </si>
  <si>
    <t>P1 FRI</t>
  </si>
  <si>
    <t>P1 WED</t>
  </si>
  <si>
    <t>P1 THR</t>
  </si>
  <si>
    <t>P2 Value</t>
  </si>
  <si>
    <t xml:space="preserve"># of drinks </t>
  </si>
  <si>
    <t>Day -51</t>
  </si>
  <si>
    <t>Day -50</t>
  </si>
  <si>
    <t>Day -49</t>
  </si>
  <si>
    <t>Day -48</t>
  </si>
  <si>
    <t>Day -47</t>
  </si>
  <si>
    <t>Day -46</t>
  </si>
  <si>
    <t>Day -45</t>
  </si>
  <si>
    <t>Day -44</t>
  </si>
  <si>
    <t>Day -43</t>
  </si>
  <si>
    <t>Day -42</t>
  </si>
  <si>
    <t>Day -41</t>
  </si>
  <si>
    <t>Day -40</t>
  </si>
  <si>
    <t>Day -39</t>
  </si>
  <si>
    <t>Day -38</t>
  </si>
  <si>
    <t>Day -37</t>
  </si>
  <si>
    <t>Day -36</t>
  </si>
  <si>
    <t>Day -35</t>
  </si>
  <si>
    <t>Day -34</t>
  </si>
  <si>
    <t>Day -33</t>
  </si>
  <si>
    <t>Day -32</t>
  </si>
  <si>
    <t>Day -31</t>
  </si>
  <si>
    <t># Std. Drinks</t>
  </si>
  <si>
    <t>10+ / DAY</t>
  </si>
  <si>
    <t>8+ / DAY</t>
  </si>
  <si>
    <t>DRINK DAYS</t>
  </si>
  <si>
    <t>Day -14</t>
  </si>
  <si>
    <t>Day -13</t>
  </si>
  <si>
    <t>Day -12</t>
  </si>
  <si>
    <t>Day -11</t>
  </si>
  <si>
    <t>Day -10</t>
  </si>
  <si>
    <t>Day -9</t>
  </si>
  <si>
    <t>Day -8</t>
  </si>
  <si>
    <t>Day -7</t>
  </si>
  <si>
    <t>Day -6</t>
  </si>
  <si>
    <t>Day -5</t>
  </si>
  <si>
    <t>Day -4</t>
  </si>
  <si>
    <t>Day -3</t>
  </si>
  <si>
    <t>Day -2</t>
  </si>
  <si>
    <r>
      <t xml:space="preserve">           </t>
    </r>
    <r>
      <rPr>
        <i/>
        <sz val="9"/>
        <rFont val="Arial"/>
        <family val="2"/>
      </rPr>
      <t xml:space="preserve">(Day before ICF was signed)    </t>
    </r>
    <r>
      <rPr>
        <sz val="14"/>
        <rFont val="Berlin Sans FB"/>
        <family val="2"/>
        <charset val="1"/>
      </rPr>
      <t>Day -1</t>
    </r>
  </si>
  <si>
    <t>Study Weeks # 1-4</t>
  </si>
  <si>
    <t>Study Week 03</t>
  </si>
  <si>
    <t>Study Day 15</t>
  </si>
  <si>
    <t>Study Day 16</t>
  </si>
  <si>
    <t>Study Day 17</t>
  </si>
  <si>
    <t>Study Day 18</t>
  </si>
  <si>
    <t>Study Day 19</t>
  </si>
  <si>
    <t>Study Day 20</t>
  </si>
  <si>
    <t>Study Day 21</t>
  </si>
  <si>
    <t>Study Week 02</t>
  </si>
  <si>
    <t>Study Week 04</t>
  </si>
  <si>
    <t>Study Day 08</t>
  </si>
  <si>
    <t>Study Day 22</t>
  </si>
  <si>
    <t>Study Day 09</t>
  </si>
  <si>
    <t>Study Day 23</t>
  </si>
  <si>
    <t>Study Day 10</t>
  </si>
  <si>
    <t>Study Day 24</t>
  </si>
  <si>
    <t>Study Day 11</t>
  </si>
  <si>
    <t>Study Day 25</t>
  </si>
  <si>
    <t>Study Day 12</t>
  </si>
  <si>
    <t>Study Day 26</t>
  </si>
  <si>
    <t>Study Day 13</t>
  </si>
  <si>
    <t>Study Day 27</t>
  </si>
  <si>
    <t>Study Day 14</t>
  </si>
  <si>
    <t>Study Day 28</t>
  </si>
  <si>
    <t>Study Weeks # 5-8</t>
  </si>
  <si>
    <t>Study Week 05</t>
  </si>
  <si>
    <t>Study Week 07</t>
  </si>
  <si>
    <t>Study Day 29</t>
  </si>
  <si>
    <t>Study Day 43</t>
  </si>
  <si>
    <t>Study Day 30</t>
  </si>
  <si>
    <t>Study Day 44</t>
  </si>
  <si>
    <t>Study Day 31</t>
  </si>
  <si>
    <t>Study Day 45</t>
  </si>
  <si>
    <t>Study Day 32</t>
  </si>
  <si>
    <t>Study Day 46</t>
  </si>
  <si>
    <t>Study Day 33</t>
  </si>
  <si>
    <t>Study Day 47</t>
  </si>
  <si>
    <t>Study Day 34</t>
  </si>
  <si>
    <t>Study Day 48</t>
  </si>
  <si>
    <t>Study Day 35</t>
  </si>
  <si>
    <t>Study Day 49</t>
  </si>
  <si>
    <t>Study Week 06</t>
  </si>
  <si>
    <t>Study Week 08</t>
  </si>
  <si>
    <t>Study Day 36</t>
  </si>
  <si>
    <t>Study Day 50</t>
  </si>
  <si>
    <t>Study Day 37</t>
  </si>
  <si>
    <t>Study Day 51</t>
  </si>
  <si>
    <t>Report Date</t>
  </si>
  <si>
    <t>Study Day 126</t>
  </si>
  <si>
    <t>Study Weeks # 13-16</t>
  </si>
  <si>
    <t>Study Week 13</t>
  </si>
  <si>
    <t>Study Week 15</t>
  </si>
  <si>
    <t>Study Week 14</t>
  </si>
  <si>
    <t>Study Week 16</t>
  </si>
  <si>
    <t>Study Week # 17</t>
  </si>
  <si>
    <t>Study Week 17</t>
  </si>
  <si>
    <t xml:space="preserve"> # of Std. Drinks</t>
  </si>
  <si>
    <t>Timeline Follow Back</t>
  </si>
  <si>
    <t>Timeline Followback</t>
  </si>
  <si>
    <t>If P1 is True = day of week</t>
  </si>
  <si>
    <t>Pattern Chart 2 (P2)</t>
  </si>
  <si>
    <t>P2 MON</t>
  </si>
  <si>
    <t>P2 TUES</t>
  </si>
  <si>
    <t>P2 WED</t>
  </si>
  <si>
    <t>P2 THR</t>
  </si>
  <si>
    <t>P2 FRI</t>
  </si>
  <si>
    <t>P2 SAT</t>
  </si>
  <si>
    <t>P2 SUN</t>
  </si>
  <si>
    <t>If P2 is True = day of week</t>
  </si>
  <si>
    <t>Ingredient #1</t>
  </si>
  <si>
    <t>Ingredient #2</t>
  </si>
  <si>
    <t>Ingredient #3</t>
  </si>
  <si>
    <t>Ingredient #4</t>
  </si>
  <si>
    <t>Ingredient #5</t>
  </si>
  <si>
    <t>Average ABV</t>
  </si>
  <si>
    <t>Mixed Drink Name</t>
  </si>
  <si>
    <t>Average %ABV</t>
  </si>
  <si>
    <t>Margarita</t>
  </si>
  <si>
    <t>Martini, dry</t>
  </si>
  <si>
    <t>Study Day 39</t>
  </si>
  <si>
    <t>Study Day 53</t>
  </si>
  <si>
    <t>Study Day 40</t>
  </si>
  <si>
    <t>Study Day 54</t>
  </si>
  <si>
    <t>Study Day 41</t>
  </si>
  <si>
    <t>Study Day 55</t>
  </si>
  <si>
    <t>Study Day 42</t>
  </si>
  <si>
    <t>Study Day 56</t>
  </si>
  <si>
    <t>Study Day 57</t>
  </si>
  <si>
    <t>Study Day 58</t>
  </si>
  <si>
    <t>Study Day 59</t>
  </si>
  <si>
    <t>Study Day 60</t>
  </si>
  <si>
    <t>Study Day 61</t>
  </si>
  <si>
    <t>Study Day 62</t>
  </si>
  <si>
    <t>Study Day 63</t>
  </si>
  <si>
    <t>Study Day 64</t>
  </si>
  <si>
    <t>Study Day 65</t>
  </si>
  <si>
    <t>Study Day 66</t>
  </si>
  <si>
    <t>Study Day 67</t>
  </si>
  <si>
    <t>Study Day 68</t>
  </si>
  <si>
    <t>Study Day 69</t>
  </si>
  <si>
    <t>Study Day 70</t>
  </si>
  <si>
    <t>Study Day 71</t>
  </si>
  <si>
    <t>Study Day 72</t>
  </si>
  <si>
    <t>Study Day 73</t>
  </si>
  <si>
    <t>Study Day 74</t>
  </si>
  <si>
    <t>Study Day 75</t>
  </si>
  <si>
    <t>Study Day 76</t>
  </si>
  <si>
    <t>Study Day 77</t>
  </si>
  <si>
    <t>Study Day 78</t>
  </si>
  <si>
    <t>Study Day 79</t>
  </si>
  <si>
    <t>Study Day 80</t>
  </si>
  <si>
    <t>Study Day 81</t>
  </si>
  <si>
    <t>Study Day 82</t>
  </si>
  <si>
    <t>Study Day 83</t>
  </si>
  <si>
    <t>Study Day 84</t>
  </si>
  <si>
    <t>Study Week 09</t>
  </si>
  <si>
    <t>Study Week 10</t>
  </si>
  <si>
    <t>Study Week 11</t>
  </si>
  <si>
    <t>Study Week 12</t>
  </si>
  <si>
    <t>Study Weeks # 9-12</t>
  </si>
  <si>
    <t>Total SDU</t>
  </si>
  <si>
    <t>drinking days/week</t>
  </si>
  <si>
    <t>SD #2</t>
  </si>
  <si>
    <t>SD #3</t>
  </si>
  <si>
    <t>SD #4</t>
  </si>
  <si>
    <t>SD #5</t>
  </si>
  <si>
    <t>SD #6</t>
  </si>
  <si>
    <t>SD #7</t>
  </si>
  <si>
    <t>SD #8</t>
  </si>
  <si>
    <t>SD #9</t>
  </si>
  <si>
    <t>SD #10</t>
  </si>
  <si>
    <t>SD #11</t>
  </si>
  <si>
    <t>SD #12</t>
  </si>
  <si>
    <t>SD #13</t>
  </si>
  <si>
    <t>SD #14</t>
  </si>
  <si>
    <t xml:space="preserve">ICF   </t>
  </si>
  <si>
    <t>Enter from Form 04</t>
  </si>
  <si>
    <t>SCREENING - PRIOR TO RANDOMIZATION</t>
  </si>
  <si>
    <t>Study Week 01</t>
  </si>
  <si>
    <t>Study Day 01</t>
  </si>
  <si>
    <t>Study Day 02</t>
  </si>
  <si>
    <t>Study Day 03</t>
  </si>
  <si>
    <t>Study Day 04</t>
  </si>
  <si>
    <t>Study Day 05</t>
  </si>
  <si>
    <t>Study Day 06</t>
  </si>
  <si>
    <t>Study Day 07</t>
  </si>
  <si>
    <t>Study Day 108</t>
  </si>
  <si>
    <t>Study Day 109</t>
  </si>
  <si>
    <t>Study Day 110</t>
  </si>
  <si>
    <t>Study Day 111</t>
  </si>
  <si>
    <t>Study Day 112</t>
  </si>
  <si>
    <t>Study Day 113</t>
  </si>
  <si>
    <t>Study Day 114</t>
  </si>
  <si>
    <t>Study Day 115</t>
  </si>
  <si>
    <t>Study Day 116</t>
  </si>
  <si>
    <t>Study Day 117</t>
  </si>
  <si>
    <t>Study Day 118</t>
  </si>
  <si>
    <t>Study Day 119</t>
  </si>
  <si>
    <t>Text  string</t>
  </si>
  <si>
    <t>screen days</t>
  </si>
  <si>
    <t>day count</t>
  </si>
  <si>
    <t>logic</t>
  </si>
  <si>
    <t>Period</t>
  </si>
  <si>
    <t>Day of the week Pattern Chart 1</t>
  </si>
  <si>
    <t>Day of the week Pattern Chart 2</t>
  </si>
  <si>
    <t>Text Strings</t>
  </si>
  <si>
    <t>Drinking Day</t>
  </si>
  <si>
    <t>Days -1 to -90 prior ICF:</t>
  </si>
  <si>
    <r>
      <t xml:space="preserve">Please use calculator to convert </t>
    </r>
    <r>
      <rPr>
        <b/>
        <u/>
        <sz val="14"/>
        <rFont val="Futura Md BT"/>
        <family val="2"/>
        <charset val="1"/>
      </rPr>
      <t>Drinks</t>
    </r>
    <r>
      <rPr>
        <b/>
        <sz val="14"/>
        <rFont val="Futura Md BT"/>
        <family val="2"/>
        <charset val="1"/>
      </rPr>
      <t xml:space="preserve"> to </t>
    </r>
    <r>
      <rPr>
        <b/>
        <u/>
        <sz val="14"/>
        <rFont val="Futura Md BT"/>
        <family val="2"/>
        <charset val="1"/>
      </rPr>
      <t>Standard Drinking Units</t>
    </r>
  </si>
  <si>
    <t xml:space="preserve"> Total SDUs</t>
  </si>
  <si>
    <t>Day -90</t>
  </si>
  <si>
    <t># of Std. Drinks</t>
  </si>
  <si>
    <t>Form 04 - Timeline Followback</t>
  </si>
  <si>
    <t>PRE-SCREENING</t>
  </si>
  <si>
    <t>Days -90 to -61</t>
  </si>
  <si>
    <t>Days -60 to -31</t>
  </si>
  <si>
    <t>SUBJECT ID:</t>
  </si>
  <si>
    <t>Conc. Of ETOH (ABV)</t>
  </si>
  <si>
    <t>Very Heavy drinking days</t>
  </si>
  <si>
    <t>Study Day 38</t>
  </si>
  <si>
    <t>Study Day 52</t>
  </si>
  <si>
    <t xml:space="preserve">Men </t>
  </si>
  <si>
    <t xml:space="preserve">Women </t>
  </si>
  <si>
    <t>Study Day 85</t>
  </si>
  <si>
    <t>Study Day 86</t>
  </si>
  <si>
    <t>Study Day 87</t>
  </si>
  <si>
    <t>Study Day 88</t>
  </si>
  <si>
    <t>Study Day 89</t>
  </si>
  <si>
    <t>Study Day 90</t>
  </si>
  <si>
    <t>Study Day 91</t>
  </si>
  <si>
    <t>Study Day 92</t>
  </si>
  <si>
    <t>Study Day 93</t>
  </si>
  <si>
    <t>Study Day 94</t>
  </si>
  <si>
    <t>Study Day 95</t>
  </si>
  <si>
    <t>Study Day 96</t>
  </si>
  <si>
    <t>Study Day 97</t>
  </si>
  <si>
    <t>Study Day 98</t>
  </si>
  <si>
    <t>Day -30</t>
  </si>
  <si>
    <t>Day -29</t>
  </si>
  <si>
    <t>Day -28</t>
  </si>
  <si>
    <t>Day -27</t>
  </si>
  <si>
    <t>Day -26</t>
  </si>
  <si>
    <t>Day -25</t>
  </si>
  <si>
    <t>Day -24</t>
  </si>
  <si>
    <t>Day -23</t>
  </si>
  <si>
    <t>Day -22</t>
  </si>
  <si>
    <t>Conc. Of ETOH</t>
  </si>
  <si>
    <t>Number of invalid days</t>
  </si>
  <si>
    <t xml:space="preserve">Treatment </t>
  </si>
  <si>
    <t>Total</t>
  </si>
  <si>
    <t>Time-Line Follow-Back (TLFB) drinking assessment</t>
  </si>
  <si>
    <t xml:space="preserve">There </t>
  </si>
  <si>
    <t xml:space="preserve">SDU calculation </t>
  </si>
  <si>
    <t xml:space="preserve">Duplicate entry </t>
  </si>
  <si>
    <t># of invalid data fields</t>
  </si>
  <si>
    <t>Screening</t>
  </si>
  <si>
    <t>Weeks</t>
  </si>
  <si>
    <t>Drinks per drinking day</t>
  </si>
  <si>
    <t>Week 13</t>
  </si>
  <si>
    <t>week 14</t>
  </si>
  <si>
    <t>week 15</t>
  </si>
  <si>
    <t>week 16</t>
  </si>
  <si>
    <t>REMINDER:  CUT &amp; PASTE WILL CORRUPT FORMULAS ALWAYS USE COPY &amp; PASTE</t>
  </si>
  <si>
    <t>Logic for different  number days in screening</t>
  </si>
  <si>
    <t>Days between ICF and RAND:</t>
  </si>
  <si>
    <t>Total SDUs</t>
  </si>
  <si>
    <t>Check Missing Values</t>
  </si>
  <si>
    <t>Please resolve any discrepancies prior to submitting this data</t>
  </si>
  <si>
    <t>AVRG.</t>
  </si>
  <si>
    <t>RED.</t>
  </si>
  <si>
    <t>Day</t>
  </si>
  <si>
    <t>Monday</t>
  </si>
  <si>
    <t>Tuesday</t>
  </si>
  <si>
    <t>Wednesday</t>
  </si>
  <si>
    <t>Thursday</t>
  </si>
  <si>
    <t>Friday</t>
  </si>
  <si>
    <t>Saturday</t>
  </si>
  <si>
    <t>Week 1</t>
  </si>
  <si>
    <t>Week 3</t>
  </si>
  <si>
    <t>Week 5</t>
  </si>
  <si>
    <t>Week 7</t>
  </si>
  <si>
    <t>Week 9</t>
  </si>
  <si>
    <t>Week 11</t>
  </si>
  <si>
    <t>Drinking Days</t>
  </si>
  <si>
    <t>Drinks/week</t>
  </si>
  <si>
    <t>Drinks/drinking day</t>
  </si>
  <si>
    <t>drinking days</t>
  </si>
  <si>
    <t>drinks/DD</t>
  </si>
  <si>
    <t>week2</t>
  </si>
  <si>
    <t>week 4</t>
  </si>
  <si>
    <t>week 6</t>
  </si>
  <si>
    <t>week 8</t>
  </si>
  <si>
    <t>week 10</t>
  </si>
  <si>
    <t>week 12</t>
  </si>
  <si>
    <t>Beverage #1</t>
  </si>
  <si>
    <t>Beverage #2</t>
  </si>
  <si>
    <t>Beverage #3</t>
  </si>
  <si>
    <t>Beverage #4</t>
  </si>
  <si>
    <t>Beverage #5</t>
  </si>
  <si>
    <t xml:space="preserve">Conc. Of ETOH </t>
  </si>
  <si>
    <t>Day -62</t>
  </si>
  <si>
    <t>Day -61</t>
  </si>
  <si>
    <t>Day -60</t>
  </si>
  <si>
    <t>Day -59</t>
  </si>
  <si>
    <t>Day -58</t>
  </si>
  <si>
    <t>Day -57</t>
  </si>
  <si>
    <t>Day -56</t>
  </si>
  <si>
    <t>Day -55</t>
  </si>
  <si>
    <t>Day -54</t>
  </si>
  <si>
    <t>Day -53</t>
  </si>
  <si>
    <t>Day -52</t>
  </si>
  <si>
    <t xml:space="preserve"> fluid oz</t>
  </si>
  <si>
    <t xml:space="preserve"> fluid oz </t>
  </si>
  <si>
    <t>Conc. Of ETOH     (ABV)</t>
  </si>
  <si>
    <t>Pattern P1,   A, BLANK</t>
  </si>
  <si>
    <t>Staff Signature______________________________________             Date  _____________</t>
  </si>
  <si>
    <t>28-day followback</t>
  </si>
  <si>
    <t>Average drinks per week in screening</t>
  </si>
  <si>
    <t>Week1</t>
  </si>
  <si>
    <t>Week2</t>
  </si>
  <si>
    <t>Week3</t>
  </si>
  <si>
    <t>Week4</t>
  </si>
  <si>
    <t>Do SDUs exceed 40 for this day?</t>
  </si>
  <si>
    <t>Confirm Values &gt;40 with initials</t>
  </si>
  <si>
    <t>Heavy Drinking Day MEN</t>
  </si>
  <si>
    <t>Female Total HDD</t>
  </si>
  <si>
    <t>Pattern P1          A    BLANK</t>
  </si>
  <si>
    <t>Week 1:</t>
  </si>
  <si>
    <t>Week 2:</t>
  </si>
  <si>
    <t>Week 3:</t>
  </si>
  <si>
    <t>Week 4:</t>
  </si>
  <si>
    <t>Average:</t>
  </si>
  <si>
    <t>Valid days = 0     Invalid days  = 1</t>
  </si>
  <si>
    <t>Allowed</t>
  </si>
  <si>
    <t>Days in screening</t>
  </si>
  <si>
    <t>In window (yes=1)</t>
  </si>
  <si>
    <t>Extend Logic</t>
  </si>
  <si>
    <t>This spreadsheet is used to average alcohol by volume for mixed drinks.  You must know the ABV for each type of alcohol, and the liquid volume for the alcohol.  Please see examples below.  Make note that you are only inputting the volume of liquid.  Do not include the total volume with ice.  Use the total fluid ounces calculated in column L and the ABV calculated in column M to calculate the SDU using the SDU "calculator" tab.</t>
  </si>
  <si>
    <t>Data entry of average ABV</t>
  </si>
  <si>
    <t>HDD female</t>
  </si>
  <si>
    <t>HDD Male</t>
  </si>
  <si>
    <t>Number of HDD in each week of screening</t>
  </si>
  <si>
    <t>SEX  (M = 1; F= 2)</t>
  </si>
  <si>
    <r>
      <t>SEX:</t>
    </r>
    <r>
      <rPr>
        <i/>
        <sz val="12"/>
        <color indexed="8"/>
        <rFont val="Arial"/>
        <family val="2"/>
      </rPr>
      <t xml:space="preserve"> </t>
    </r>
  </si>
  <si>
    <t xml:space="preserve"> TLFB ELIGIBILITY DETERMINATION</t>
  </si>
  <si>
    <t>Sunobinop (V117957)</t>
  </si>
  <si>
    <t xml:space="preserve">Input date below </t>
  </si>
  <si>
    <t>Input Subject ID and Sex</t>
  </si>
  <si>
    <t xml:space="preserve">If all of the subject's drinking data has been entered, this CRF should be printed and filed in the subject's chart.  This excel sheet should be saved for direct import </t>
  </si>
  <si>
    <t>Screening Drinking Data Complete</t>
  </si>
  <si>
    <t>Did the Subject Have at least FOUR HDD each week of the screening period?</t>
  </si>
  <si>
    <t>Date of TLFB Assessment</t>
  </si>
  <si>
    <t>Date of TLFB</t>
  </si>
  <si>
    <t>Missing screening drinking data must be collected prior to inclusion.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</si>
</sst>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m/d/yyyy;@"/>
    <numFmt numFmtId="166" formatCode="00.0"/>
    <numFmt numFmtId="167" formatCode="0.000"/>
    <numFmt numFmtId="168" formatCode="[$-409]dddd"/>
    <numFmt numFmtId="169" formatCode="m/d/yy;@"/>
    <numFmt numFmtId="170" formatCode="mm/dd/yy;@"/>
    <numFmt numFmtId="171" formatCode="mm/dd/yy"/>
  </numFmts>
  <fonts count="60" x14ac:knownFonts="1">
    <font>
      <sz val="10"/>
      <name val="Arial"/>
    </font>
    <font>
      <sz val="10"/>
      <name val="Arial"/>
      <family val="2"/>
    </font>
    <font>
      <b/>
      <sz val="10"/>
      <name val="Arial"/>
      <family val="2"/>
    </font>
    <font>
      <sz val="14"/>
      <name val="Berlin Sans FB"/>
      <family val="2"/>
      <charset val="1"/>
    </font>
    <font>
      <b/>
      <sz val="14"/>
      <name val="Arial"/>
      <family val="2"/>
    </font>
    <font>
      <i/>
      <sz val="9"/>
      <name val="Arial"/>
      <family val="2"/>
    </font>
    <font>
      <i/>
      <sz val="10"/>
      <name val="Arial"/>
      <family val="2"/>
    </font>
    <font>
      <i/>
      <sz val="9"/>
      <color indexed="9"/>
      <name val="Arial"/>
      <family val="2"/>
    </font>
    <font>
      <sz val="10"/>
      <name val="Arial"/>
      <family val="2"/>
    </font>
    <font>
      <sz val="10"/>
      <color indexed="10"/>
      <name val="Arial"/>
      <family val="2"/>
    </font>
    <font>
      <b/>
      <sz val="10"/>
      <name val="Arial"/>
      <family val="2"/>
    </font>
    <font>
      <sz val="14"/>
      <color indexed="9"/>
      <name val="Berlin Sans FB"/>
      <family val="2"/>
      <charset val="1"/>
    </font>
    <font>
      <b/>
      <sz val="10"/>
      <name val="Futura Md BT"/>
      <family val="2"/>
      <charset val="1"/>
    </font>
    <font>
      <sz val="10"/>
      <name val="Futura Md BT"/>
      <family val="2"/>
      <charset val="1"/>
    </font>
    <font>
      <b/>
      <sz val="12"/>
      <name val="Futura Md BT"/>
      <family val="2"/>
      <charset val="1"/>
    </font>
    <font>
      <b/>
      <sz val="14"/>
      <name val="Futura Md BT"/>
      <family val="2"/>
      <charset val="1"/>
    </font>
    <font>
      <b/>
      <u/>
      <sz val="14"/>
      <name val="Futura Md BT"/>
      <family val="2"/>
      <charset val="1"/>
    </font>
    <font>
      <b/>
      <sz val="12"/>
      <name val="Arial"/>
      <family val="2"/>
    </font>
    <font>
      <sz val="10"/>
      <name val="Arial"/>
      <family val="2"/>
    </font>
    <font>
      <b/>
      <sz val="8"/>
      <name val="Arial"/>
      <family val="2"/>
    </font>
    <font>
      <sz val="12"/>
      <name val="Arial"/>
      <family val="2"/>
    </font>
    <font>
      <sz val="14"/>
      <name val="Arial"/>
      <family val="2"/>
    </font>
    <font>
      <b/>
      <sz val="12"/>
      <name val="Arial"/>
      <family val="2"/>
    </font>
    <font>
      <b/>
      <sz val="12"/>
      <color indexed="8"/>
      <name val="Futura"/>
      <family val="2"/>
      <charset val="1"/>
    </font>
    <font>
      <b/>
      <sz val="12"/>
      <name val="Futura"/>
      <family val="2"/>
      <charset val="1"/>
    </font>
    <font>
      <sz val="8"/>
      <name val="Arial"/>
      <family val="2"/>
    </font>
    <font>
      <b/>
      <sz val="8"/>
      <color indexed="81"/>
      <name val="Tahoma"/>
      <family val="2"/>
    </font>
    <font>
      <sz val="8"/>
      <color indexed="81"/>
      <name val="Tahoma"/>
      <family val="2"/>
    </font>
    <font>
      <b/>
      <sz val="11"/>
      <name val="Futura Md BT"/>
      <charset val="1"/>
    </font>
    <font>
      <b/>
      <sz val="9"/>
      <name val="Futura Md BT"/>
      <family val="2"/>
      <charset val="1"/>
    </font>
    <font>
      <sz val="9"/>
      <name val="Arial"/>
      <family val="2"/>
    </font>
    <font>
      <sz val="8"/>
      <name val="Arial"/>
      <family val="2"/>
    </font>
    <font>
      <b/>
      <sz val="12"/>
      <color indexed="9"/>
      <name val="Arial"/>
      <family val="2"/>
    </font>
    <font>
      <sz val="12"/>
      <name val="Arial"/>
      <family val="2"/>
    </font>
    <font>
      <b/>
      <sz val="12"/>
      <name val="Arial"/>
      <family val="2"/>
    </font>
    <font>
      <b/>
      <i/>
      <sz val="12"/>
      <name val="Arial"/>
      <family val="2"/>
    </font>
    <font>
      <sz val="12"/>
      <color indexed="8"/>
      <name val="Arial Black"/>
      <family val="2"/>
    </font>
    <font>
      <sz val="8"/>
      <color indexed="9"/>
      <name val="Arial"/>
      <family val="2"/>
    </font>
    <font>
      <b/>
      <sz val="12"/>
      <color indexed="8"/>
      <name val="Arial"/>
      <family val="2"/>
    </font>
    <font>
      <sz val="10"/>
      <color indexed="8"/>
      <name val="Arial"/>
      <family val="2"/>
    </font>
    <font>
      <i/>
      <sz val="12"/>
      <name val="Arial"/>
      <family val="2"/>
    </font>
    <font>
      <sz val="14"/>
      <color indexed="8"/>
      <name val="Arial"/>
      <family val="2"/>
    </font>
    <font>
      <sz val="8"/>
      <name val="Arial"/>
      <family val="2"/>
    </font>
    <font>
      <b/>
      <sz val="16"/>
      <color indexed="9"/>
      <name val="Futura"/>
      <family val="2"/>
      <charset val="1"/>
    </font>
    <font>
      <sz val="10"/>
      <name val="Arial"/>
      <family val="2"/>
    </font>
    <font>
      <sz val="10"/>
      <color indexed="9"/>
      <name val="Arial"/>
      <family val="2"/>
    </font>
    <font>
      <b/>
      <sz val="12"/>
      <color indexed="8"/>
      <name val="Arial Narrow"/>
      <family val="2"/>
    </font>
    <font>
      <b/>
      <sz val="12"/>
      <name val="Arial Narrow"/>
      <family val="2"/>
    </font>
    <font>
      <b/>
      <sz val="14"/>
      <name val="Arial Narrow"/>
      <family val="2"/>
    </font>
    <font>
      <sz val="10"/>
      <name val="Arial Narrow"/>
      <family val="2"/>
    </font>
    <font>
      <b/>
      <sz val="10"/>
      <name val="Arial Narrow"/>
      <family val="2"/>
    </font>
    <font>
      <sz val="12"/>
      <name val="Arial Narrow"/>
      <family val="2"/>
    </font>
    <font>
      <sz val="12"/>
      <color indexed="8"/>
      <name val="Arial Narrow"/>
      <family val="2"/>
    </font>
    <font>
      <sz val="14"/>
      <name val="Arial Narrow"/>
      <family val="2"/>
    </font>
    <font>
      <b/>
      <sz val="10"/>
      <color indexed="9"/>
      <name val="Arial"/>
      <family val="2"/>
    </font>
    <font>
      <b/>
      <sz val="10"/>
      <color indexed="8"/>
      <name val="Arial Narrow"/>
      <family val="2"/>
    </font>
    <font>
      <sz val="12"/>
      <color indexed="8"/>
      <name val="Arial"/>
      <family val="2"/>
    </font>
    <font>
      <i/>
      <sz val="12"/>
      <color indexed="8"/>
      <name val="Arial"/>
      <family val="2"/>
    </font>
    <font>
      <sz val="8"/>
      <color indexed="8"/>
      <name val="Tahoma"/>
      <family val="2"/>
    </font>
    <font>
      <b/>
      <sz val="8"/>
      <color indexed="8"/>
      <name val="Tahoma"/>
      <family val="2"/>
    </font>
  </fonts>
  <fills count="21">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53"/>
        <bgColor indexed="64"/>
      </patternFill>
    </fill>
    <fill>
      <patternFill patternType="solid">
        <fgColor indexed="14"/>
        <bgColor indexed="64"/>
      </patternFill>
    </fill>
    <fill>
      <patternFill patternType="solid">
        <fgColor indexed="15"/>
        <bgColor indexed="64"/>
      </patternFill>
    </fill>
    <fill>
      <patternFill patternType="solid">
        <fgColor indexed="47"/>
        <bgColor indexed="64"/>
      </patternFill>
    </fill>
    <fill>
      <patternFill patternType="solid">
        <fgColor indexed="51"/>
        <bgColor indexed="64"/>
      </patternFill>
    </fill>
    <fill>
      <patternFill patternType="solid">
        <fgColor indexed="45"/>
        <bgColor indexed="64"/>
      </patternFill>
    </fill>
    <fill>
      <patternFill patternType="solid">
        <fgColor indexed="44"/>
        <bgColor indexed="64"/>
      </patternFill>
    </fill>
    <fill>
      <patternFill patternType="solid">
        <fgColor indexed="52"/>
        <bgColor indexed="64"/>
      </patternFill>
    </fill>
    <fill>
      <patternFill patternType="solid">
        <fgColor indexed="55"/>
        <bgColor indexed="64"/>
      </patternFill>
    </fill>
    <fill>
      <patternFill patternType="solid">
        <fgColor indexed="16"/>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bgColor indexed="64"/>
      </patternFill>
    </fill>
  </fills>
  <borders count="88">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double">
        <color indexed="64"/>
      </right>
      <top style="medium">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right/>
      <top style="double">
        <color indexed="64"/>
      </top>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thin">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double">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double">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double">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top/>
      <bottom style="thin">
        <color indexed="64"/>
      </bottom>
      <diagonal/>
    </border>
    <border>
      <left/>
      <right/>
      <top style="thin">
        <color indexed="64"/>
      </top>
      <bottom/>
      <diagonal/>
    </border>
    <border>
      <left/>
      <right style="thin">
        <color indexed="8"/>
      </right>
      <top style="thin">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59">
    <xf numFmtId="0" fontId="0" fillId="0" borderId="0" xfId="0"/>
    <xf numFmtId="0" fontId="0" fillId="0" borderId="0" xfId="0" applyAlignment="1">
      <alignment horizontal="center"/>
    </xf>
    <xf numFmtId="0" fontId="0" fillId="0" borderId="0" xfId="0" applyAlignment="1">
      <alignment horizontal="left"/>
    </xf>
    <xf numFmtId="0" fontId="0" fillId="0" borderId="0" xfId="0" applyProtection="1">
      <protection hidden="1"/>
    </xf>
    <xf numFmtId="0" fontId="9" fillId="0" borderId="0" xfId="0" applyFont="1" applyAlignment="1">
      <alignment horizontal="center"/>
    </xf>
    <xf numFmtId="1" fontId="0" fillId="0" borderId="0" xfId="0" applyNumberFormat="1"/>
    <xf numFmtId="0" fontId="3" fillId="0" borderId="0" xfId="0" applyFont="1"/>
    <xf numFmtId="1" fontId="0" fillId="0" borderId="0" xfId="0" applyNumberFormat="1" applyAlignment="1">
      <alignment horizontal="center"/>
    </xf>
    <xf numFmtId="1" fontId="4" fillId="0" borderId="0" xfId="0" applyNumberFormat="1" applyFont="1" applyAlignment="1">
      <alignment horizontal="center"/>
    </xf>
    <xf numFmtId="1" fontId="2" fillId="0" borderId="0" xfId="0" applyNumberFormat="1" applyFont="1" applyAlignment="1">
      <alignment horizontal="center"/>
    </xf>
    <xf numFmtId="0" fontId="6" fillId="0" borderId="0" xfId="0" applyFont="1" applyAlignment="1">
      <alignment horizontal="center"/>
    </xf>
    <xf numFmtId="0" fontId="0" fillId="0" borderId="0" xfId="0" applyAlignment="1" applyProtection="1">
      <alignment horizontal="left"/>
      <protection hidden="1"/>
    </xf>
    <xf numFmtId="0" fontId="4" fillId="0" borderId="0" xfId="0" applyFont="1" applyAlignment="1">
      <alignment horizontal="center"/>
    </xf>
    <xf numFmtId="0" fontId="0" fillId="0" borderId="1" xfId="0" applyBorder="1" applyAlignment="1">
      <alignment horizontal="center"/>
    </xf>
    <xf numFmtId="0" fontId="0" fillId="0" borderId="2" xfId="0" applyBorder="1"/>
    <xf numFmtId="0" fontId="11" fillId="2" borderId="3" xfId="0" applyFont="1" applyFill="1" applyBorder="1"/>
    <xf numFmtId="0" fontId="7" fillId="2" borderId="4" xfId="0" applyFont="1" applyFill="1" applyBorder="1"/>
    <xf numFmtId="0" fontId="3" fillId="0" borderId="5" xfId="0" applyFont="1" applyBorder="1" applyAlignment="1">
      <alignment horizontal="right"/>
    </xf>
    <xf numFmtId="0" fontId="0" fillId="0" borderId="6" xfId="0" applyBorder="1" applyAlignment="1">
      <alignment horizontal="left"/>
    </xf>
    <xf numFmtId="0" fontId="3" fillId="0" borderId="7" xfId="0" applyFont="1" applyBorder="1" applyAlignment="1">
      <alignment horizontal="right"/>
    </xf>
    <xf numFmtId="0" fontId="0" fillId="0" borderId="8" xfId="0" applyBorder="1" applyAlignment="1">
      <alignment horizontal="left"/>
    </xf>
    <xf numFmtId="0" fontId="3" fillId="0" borderId="9" xfId="0" applyFont="1" applyBorder="1" applyAlignment="1">
      <alignment horizontal="right"/>
    </xf>
    <xf numFmtId="0" fontId="0" fillId="0" borderId="10" xfId="0" applyBorder="1" applyAlignment="1">
      <alignment horizontal="left"/>
    </xf>
    <xf numFmtId="164" fontId="0" fillId="0" borderId="11" xfId="0" applyNumberFormat="1" applyBorder="1" applyAlignment="1">
      <alignment horizontal="center"/>
    </xf>
    <xf numFmtId="164" fontId="0" fillId="0" borderId="12" xfId="0" applyNumberFormat="1" applyBorder="1" applyAlignment="1">
      <alignment horizontal="center"/>
    </xf>
    <xf numFmtId="0" fontId="2" fillId="0" borderId="0" xfId="0" applyFont="1" applyAlignment="1">
      <alignment horizontal="center"/>
    </xf>
    <xf numFmtId="0" fontId="0" fillId="0" borderId="0" xfId="0" applyAlignment="1">
      <alignment horizontal="center" vertical="center"/>
    </xf>
    <xf numFmtId="0" fontId="17" fillId="0" borderId="0" xfId="0" applyFont="1" applyAlignment="1">
      <alignment horizontal="center" vertical="center"/>
    </xf>
    <xf numFmtId="166" fontId="17" fillId="0" borderId="0" xfId="0" applyNumberFormat="1" applyFont="1" applyAlignment="1">
      <alignment horizontal="center" vertical="center"/>
    </xf>
    <xf numFmtId="0" fontId="18"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14" fontId="0" fillId="0" borderId="0" xfId="0" applyNumberFormat="1" applyAlignment="1">
      <alignment horizontal="center" vertical="center"/>
    </xf>
    <xf numFmtId="43" fontId="0" fillId="0" borderId="0" xfId="1" applyFont="1"/>
    <xf numFmtId="43" fontId="0" fillId="0" borderId="0" xfId="1" applyFont="1" applyBorder="1"/>
    <xf numFmtId="43" fontId="3" fillId="0" borderId="0" xfId="1" applyFont="1" applyBorder="1" applyAlignment="1">
      <alignment horizontal="right"/>
    </xf>
    <xf numFmtId="0" fontId="0" fillId="0" borderId="0" xfId="0" applyAlignment="1">
      <alignment vertical="center"/>
    </xf>
    <xf numFmtId="0" fontId="1" fillId="0" borderId="0" xfId="0" applyFont="1" applyAlignment="1">
      <alignment horizontal="center" vertical="center"/>
    </xf>
    <xf numFmtId="0" fontId="2" fillId="0" borderId="13" xfId="0" applyFont="1" applyBorder="1" applyAlignment="1">
      <alignment horizontal="center" vertical="center"/>
    </xf>
    <xf numFmtId="0" fontId="17" fillId="0" borderId="13" xfId="0" applyFont="1" applyBorder="1" applyAlignment="1">
      <alignment horizontal="center" vertical="center"/>
    </xf>
    <xf numFmtId="166" fontId="17" fillId="0" borderId="13" xfId="0" applyNumberFormat="1" applyFont="1" applyBorder="1" applyAlignment="1">
      <alignment horizontal="center" vertical="center"/>
    </xf>
    <xf numFmtId="0" fontId="0" fillId="3" borderId="13" xfId="0" applyFill="1" applyBorder="1"/>
    <xf numFmtId="0" fontId="0" fillId="0" borderId="13" xfId="0" applyBorder="1" applyAlignment="1">
      <alignment horizontal="center" vertical="center"/>
    </xf>
    <xf numFmtId="0" fontId="20" fillId="0" borderId="0" xfId="0" applyFont="1" applyAlignment="1">
      <alignment horizontal="center" vertical="center"/>
    </xf>
    <xf numFmtId="0" fontId="17" fillId="0" borderId="14" xfId="0" applyFont="1" applyBorder="1" applyAlignment="1">
      <alignment horizontal="center" vertical="center"/>
    </xf>
    <xf numFmtId="0" fontId="0" fillId="0" borderId="14" xfId="0" applyBorder="1" applyAlignment="1">
      <alignment horizontal="center" vertical="center"/>
    </xf>
    <xf numFmtId="0" fontId="2" fillId="0" borderId="13" xfId="0" applyFont="1" applyBorder="1" applyAlignment="1">
      <alignment horizontal="center" vertical="center" wrapText="1"/>
    </xf>
    <xf numFmtId="166" fontId="17" fillId="0" borderId="14" xfId="0" applyNumberFormat="1" applyFont="1" applyBorder="1" applyAlignment="1">
      <alignment horizontal="center" vertical="center"/>
    </xf>
    <xf numFmtId="0" fontId="2" fillId="0" borderId="0" xfId="0" applyFont="1" applyAlignment="1">
      <alignment wrapText="1"/>
    </xf>
    <xf numFmtId="0" fontId="2" fillId="0" borderId="0" xfId="0" applyFont="1"/>
    <xf numFmtId="0" fontId="20" fillId="0" borderId="0" xfId="0" applyFont="1"/>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0" fillId="0" borderId="3" xfId="0" applyBorder="1" applyAlignment="1">
      <alignment horizontal="center" vertical="center"/>
    </xf>
    <xf numFmtId="166" fontId="17" fillId="0" borderId="3" xfId="0" applyNumberFormat="1" applyFont="1" applyBorder="1" applyAlignment="1">
      <alignment horizontal="center" vertical="center"/>
    </xf>
    <xf numFmtId="0" fontId="0" fillId="3" borderId="3" xfId="0" applyFill="1" applyBorder="1"/>
    <xf numFmtId="166" fontId="17" fillId="0" borderId="15" xfId="0" applyNumberFormat="1" applyFont="1" applyBorder="1" applyAlignment="1">
      <alignment horizontal="center" vertical="center"/>
    </xf>
    <xf numFmtId="0" fontId="0" fillId="3" borderId="16" xfId="0" applyFill="1" applyBorder="1"/>
    <xf numFmtId="0" fontId="2" fillId="0" borderId="17" xfId="0" applyFont="1" applyBorder="1" applyAlignment="1">
      <alignment horizontal="center" vertical="center" wrapText="1"/>
    </xf>
    <xf numFmtId="0" fontId="2" fillId="0" borderId="18" xfId="0" applyFont="1" applyBorder="1" applyAlignment="1">
      <alignment horizontal="center" vertical="center"/>
    </xf>
    <xf numFmtId="0" fontId="0" fillId="0" borderId="18" xfId="0" applyBorder="1" applyAlignment="1">
      <alignment horizontal="center" vertical="center"/>
    </xf>
    <xf numFmtId="166" fontId="17" fillId="0" borderId="18" xfId="0" applyNumberFormat="1" applyFont="1" applyBorder="1" applyAlignment="1">
      <alignment horizontal="center" vertical="center"/>
    </xf>
    <xf numFmtId="0" fontId="0" fillId="0" borderId="18" xfId="0" applyBorder="1"/>
    <xf numFmtId="0" fontId="2" fillId="0" borderId="1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6" xfId="0" applyFont="1" applyBorder="1" applyAlignment="1">
      <alignment horizontal="center" vertical="center"/>
    </xf>
    <xf numFmtId="0" fontId="0" fillId="0" borderId="16" xfId="0" applyBorder="1" applyAlignment="1">
      <alignment horizontal="center" vertical="center"/>
    </xf>
    <xf numFmtId="166" fontId="17" fillId="0" borderId="16" xfId="0" applyNumberFormat="1" applyFont="1" applyBorder="1" applyAlignment="1">
      <alignment horizontal="center" vertical="center"/>
    </xf>
    <xf numFmtId="164" fontId="0" fillId="0" borderId="0" xfId="0" applyNumberFormat="1"/>
    <xf numFmtId="166" fontId="0" fillId="0" borderId="0" xfId="0" applyNumberFormat="1"/>
    <xf numFmtId="0" fontId="21" fillId="0" borderId="0" xfId="0" applyFont="1" applyAlignment="1">
      <alignment horizontal="center"/>
    </xf>
    <xf numFmtId="0" fontId="0" fillId="0" borderId="0" xfId="0" applyAlignment="1">
      <alignment wrapText="1"/>
    </xf>
    <xf numFmtId="0" fontId="0" fillId="0" borderId="0" xfId="0" applyAlignment="1">
      <alignment horizontal="center" wrapText="1"/>
    </xf>
    <xf numFmtId="0" fontId="22" fillId="0" borderId="0" xfId="0" applyFont="1" applyAlignment="1">
      <alignment horizontal="center"/>
    </xf>
    <xf numFmtId="43" fontId="24" fillId="0" borderId="0" xfId="1" applyFont="1" applyAlignment="1">
      <alignment horizontal="center" vertical="center"/>
    </xf>
    <xf numFmtId="0" fontId="24" fillId="0" borderId="0" xfId="0" applyFont="1" applyAlignment="1">
      <alignment horizontal="center" vertical="center"/>
    </xf>
    <xf numFmtId="43" fontId="1" fillId="0" borderId="0" xfId="1" applyFont="1" applyAlignment="1">
      <alignment vertical="top"/>
    </xf>
    <xf numFmtId="0" fontId="1" fillId="0" borderId="0" xfId="0" applyFont="1" applyAlignment="1">
      <alignment vertical="top"/>
    </xf>
    <xf numFmtId="43" fontId="0" fillId="0" borderId="0" xfId="0" applyNumberFormat="1" applyProtection="1">
      <protection hidden="1"/>
    </xf>
    <xf numFmtId="164" fontId="1" fillId="0" borderId="19" xfId="0" applyNumberFormat="1" applyFont="1" applyBorder="1" applyProtection="1">
      <protection locked="0"/>
    </xf>
    <xf numFmtId="0" fontId="2" fillId="0" borderId="0" xfId="0" applyFont="1" applyAlignment="1">
      <alignment horizontal="left"/>
    </xf>
    <xf numFmtId="0" fontId="0" fillId="4" borderId="13" xfId="0" applyFill="1" applyBorder="1" applyAlignment="1" applyProtection="1">
      <alignment horizontal="center"/>
      <protection locked="0"/>
    </xf>
    <xf numFmtId="0" fontId="12" fillId="0" borderId="0" xfId="0" applyFont="1" applyAlignment="1">
      <alignment vertical="center" wrapText="1"/>
    </xf>
    <xf numFmtId="0" fontId="14" fillId="0" borderId="0" xfId="0" applyFont="1" applyAlignment="1">
      <alignment horizontal="center" vertical="center"/>
    </xf>
    <xf numFmtId="0" fontId="2" fillId="0" borderId="0" xfId="0" applyFont="1" applyAlignment="1" applyProtection="1">
      <alignment horizontal="center" vertical="center"/>
      <protection locked="0"/>
    </xf>
    <xf numFmtId="0" fontId="0" fillId="0" borderId="0" xfId="0" applyAlignment="1">
      <alignment horizontal="left" wrapText="1"/>
    </xf>
    <xf numFmtId="0" fontId="0" fillId="4" borderId="20" xfId="0" applyFill="1" applyBorder="1" applyAlignment="1" applyProtection="1">
      <alignment horizontal="center"/>
      <protection locked="0"/>
    </xf>
    <xf numFmtId="0" fontId="22" fillId="0" borderId="0" xfId="0" applyFont="1"/>
    <xf numFmtId="0" fontId="0" fillId="0" borderId="0" xfId="0" applyProtection="1">
      <protection locked="0"/>
    </xf>
    <xf numFmtId="164" fontId="0" fillId="0" borderId="0" xfId="0" applyNumberFormat="1" applyAlignment="1">
      <alignment horizontal="center"/>
    </xf>
    <xf numFmtId="43" fontId="23" fillId="2" borderId="21" xfId="1" applyFont="1" applyFill="1" applyBorder="1" applyAlignment="1" applyProtection="1">
      <alignment horizontal="center" vertical="center"/>
    </xf>
    <xf numFmtId="0" fontId="12" fillId="5" borderId="13" xfId="0" applyFont="1" applyFill="1" applyBorder="1" applyAlignment="1">
      <alignment horizontal="center" vertical="top" wrapText="1"/>
    </xf>
    <xf numFmtId="0" fontId="12" fillId="6" borderId="13" xfId="0" applyFont="1" applyFill="1" applyBorder="1" applyAlignment="1">
      <alignment horizontal="center" vertical="top" wrapText="1"/>
    </xf>
    <xf numFmtId="0" fontId="12" fillId="7" borderId="13" xfId="0" applyFont="1" applyFill="1" applyBorder="1" applyAlignment="1">
      <alignment horizontal="center" vertical="top" wrapText="1"/>
    </xf>
    <xf numFmtId="0" fontId="2" fillId="4" borderId="22" xfId="0" applyFont="1" applyFill="1" applyBorder="1" applyAlignment="1">
      <alignment horizontal="center"/>
    </xf>
    <xf numFmtId="168" fontId="0" fillId="4" borderId="13" xfId="0" applyNumberFormat="1" applyFill="1" applyBorder="1" applyAlignment="1">
      <alignment horizontal="center"/>
    </xf>
    <xf numFmtId="169" fontId="0" fillId="4" borderId="13" xfId="0" applyNumberFormat="1" applyFill="1" applyBorder="1" applyAlignment="1">
      <alignment horizontal="center"/>
    </xf>
    <xf numFmtId="0" fontId="23" fillId="2" borderId="13" xfId="0" applyFont="1" applyFill="1" applyBorder="1" applyAlignment="1">
      <alignment horizontal="left" vertical="center"/>
    </xf>
    <xf numFmtId="0" fontId="12" fillId="3" borderId="13" xfId="0" applyFont="1" applyFill="1" applyBorder="1" applyAlignment="1">
      <alignment horizontal="left" vertical="top" wrapText="1"/>
    </xf>
    <xf numFmtId="1" fontId="2" fillId="4" borderId="13" xfId="0" applyNumberFormat="1" applyFont="1" applyFill="1" applyBorder="1" applyAlignment="1">
      <alignment horizontal="left"/>
    </xf>
    <xf numFmtId="0" fontId="2" fillId="4" borderId="13" xfId="0" applyFont="1" applyFill="1" applyBorder="1" applyAlignment="1">
      <alignment horizontal="left"/>
    </xf>
    <xf numFmtId="0" fontId="12" fillId="8" borderId="13" xfId="0" applyFont="1" applyFill="1" applyBorder="1" applyAlignment="1">
      <alignment horizontal="center" vertical="top" wrapText="1"/>
    </xf>
    <xf numFmtId="0" fontId="12" fillId="9" borderId="13" xfId="0" applyFont="1" applyFill="1" applyBorder="1" applyAlignment="1">
      <alignment horizontal="center" vertical="top" wrapText="1"/>
    </xf>
    <xf numFmtId="43" fontId="23" fillId="2" borderId="13" xfId="1" applyFont="1" applyFill="1" applyBorder="1" applyAlignment="1" applyProtection="1">
      <alignment horizontal="center" vertical="center"/>
    </xf>
    <xf numFmtId="164" fontId="0" fillId="4" borderId="13" xfId="0" applyNumberFormat="1" applyFill="1" applyBorder="1" applyAlignment="1">
      <alignment horizontal="center"/>
    </xf>
    <xf numFmtId="1" fontId="2" fillId="2" borderId="23" xfId="0" applyNumberFormat="1" applyFont="1" applyFill="1" applyBorder="1" applyAlignment="1">
      <alignment horizontal="center"/>
    </xf>
    <xf numFmtId="1" fontId="2" fillId="2" borderId="24" xfId="0" applyNumberFormat="1" applyFont="1" applyFill="1" applyBorder="1" applyAlignment="1">
      <alignment horizontal="center"/>
    </xf>
    <xf numFmtId="165" fontId="0" fillId="2" borderId="24" xfId="0" applyNumberFormat="1" applyFill="1" applyBorder="1" applyAlignment="1">
      <alignment horizontal="center"/>
    </xf>
    <xf numFmtId="169" fontId="0" fillId="4" borderId="20" xfId="0" applyNumberFormat="1" applyFill="1" applyBorder="1" applyAlignment="1" applyProtection="1">
      <alignment horizontal="center"/>
      <protection locked="0"/>
    </xf>
    <xf numFmtId="0" fontId="1" fillId="4" borderId="25" xfId="0" applyFont="1" applyFill="1" applyBorder="1" applyAlignment="1" applyProtection="1">
      <alignment horizontal="center"/>
      <protection locked="0"/>
    </xf>
    <xf numFmtId="0" fontId="1" fillId="4" borderId="26" xfId="0" applyFont="1" applyFill="1" applyBorder="1" applyAlignment="1" applyProtection="1">
      <alignment horizontal="center"/>
      <protection locked="0"/>
    </xf>
    <xf numFmtId="0" fontId="1" fillId="4" borderId="27" xfId="0" applyFont="1" applyFill="1" applyBorder="1" applyAlignment="1" applyProtection="1">
      <alignment horizontal="center"/>
      <protection locked="0"/>
    </xf>
    <xf numFmtId="0" fontId="1" fillId="4" borderId="28" xfId="0" applyFont="1" applyFill="1" applyBorder="1" applyAlignment="1" applyProtection="1">
      <alignment horizontal="center"/>
      <protection locked="0"/>
    </xf>
    <xf numFmtId="0" fontId="1" fillId="4" borderId="19" xfId="0" applyFont="1" applyFill="1" applyBorder="1" applyAlignment="1" applyProtection="1">
      <alignment horizontal="center"/>
      <protection locked="0"/>
    </xf>
    <xf numFmtId="0" fontId="1" fillId="4" borderId="29" xfId="0" applyFont="1" applyFill="1" applyBorder="1" applyAlignment="1" applyProtection="1">
      <alignment horizontal="center"/>
      <protection locked="0"/>
    </xf>
    <xf numFmtId="0" fontId="0" fillId="2" borderId="30" xfId="0" applyFill="1" applyBorder="1" applyAlignment="1">
      <alignment horizontal="center" vertical="center"/>
    </xf>
    <xf numFmtId="0" fontId="13" fillId="4" borderId="21" xfId="0" applyFont="1" applyFill="1" applyBorder="1" applyAlignment="1">
      <alignment horizontal="center" vertical="center"/>
    </xf>
    <xf numFmtId="1" fontId="12" fillId="10" borderId="21" xfId="0" applyNumberFormat="1" applyFont="1" applyFill="1" applyBorder="1" applyAlignment="1">
      <alignment horizontal="center" vertical="center"/>
    </xf>
    <xf numFmtId="0" fontId="15" fillId="0" borderId="0" xfId="0" applyFont="1" applyAlignment="1">
      <alignment horizontal="center"/>
    </xf>
    <xf numFmtId="0" fontId="14" fillId="0" borderId="0" xfId="0" applyFont="1"/>
    <xf numFmtId="167" fontId="0" fillId="0" borderId="0" xfId="0" applyNumberFormat="1"/>
    <xf numFmtId="0" fontId="0" fillId="2" borderId="0" xfId="0" applyFill="1"/>
    <xf numFmtId="0" fontId="0" fillId="0" borderId="13" xfId="0" applyBorder="1"/>
    <xf numFmtId="0" fontId="0" fillId="3" borderId="17" xfId="0" applyFill="1" applyBorder="1"/>
    <xf numFmtId="0" fontId="0" fillId="3" borderId="13" xfId="0" applyFill="1" applyBorder="1" applyAlignment="1">
      <alignment horizontal="center"/>
    </xf>
    <xf numFmtId="0" fontId="17" fillId="0" borderId="0" xfId="0" applyFont="1" applyAlignment="1">
      <alignment horizontal="center"/>
    </xf>
    <xf numFmtId="164" fontId="17" fillId="0" borderId="0" xfId="0" applyNumberFormat="1" applyFont="1" applyAlignment="1">
      <alignment horizontal="center"/>
    </xf>
    <xf numFmtId="0" fontId="0" fillId="2" borderId="13" xfId="0" applyFill="1" applyBorder="1"/>
    <xf numFmtId="0" fontId="0" fillId="2" borderId="0" xfId="0" applyFill="1" applyAlignment="1">
      <alignment wrapText="1"/>
    </xf>
    <xf numFmtId="0" fontId="0" fillId="3" borderId="13" xfId="0" applyFill="1" applyBorder="1" applyAlignment="1">
      <alignment wrapText="1"/>
    </xf>
    <xf numFmtId="0" fontId="0" fillId="2" borderId="13" xfId="0" applyFill="1" applyBorder="1" applyAlignment="1">
      <alignment horizontal="center"/>
    </xf>
    <xf numFmtId="0" fontId="33" fillId="0" borderId="0" xfId="0" applyFont="1"/>
    <xf numFmtId="0" fontId="1" fillId="4" borderId="31" xfId="0" applyFont="1" applyFill="1" applyBorder="1" applyAlignment="1" applyProtection="1">
      <alignment horizontal="center"/>
      <protection locked="0"/>
    </xf>
    <xf numFmtId="0" fontId="1" fillId="4" borderId="32" xfId="0" applyFont="1" applyFill="1" applyBorder="1" applyAlignment="1" applyProtection="1">
      <alignment horizontal="center"/>
      <protection locked="0"/>
    </xf>
    <xf numFmtId="0" fontId="1" fillId="4" borderId="33" xfId="0" applyFont="1" applyFill="1" applyBorder="1" applyAlignment="1" applyProtection="1">
      <alignment horizontal="center"/>
      <protection locked="0"/>
    </xf>
    <xf numFmtId="1" fontId="2" fillId="4" borderId="34" xfId="0" applyNumberFormat="1" applyFont="1" applyFill="1" applyBorder="1" applyAlignment="1">
      <alignment horizontal="center"/>
    </xf>
    <xf numFmtId="169" fontId="0" fillId="4" borderId="35" xfId="0" applyNumberFormat="1" applyFill="1" applyBorder="1" applyAlignment="1" applyProtection="1">
      <alignment horizontal="center"/>
      <protection locked="0"/>
    </xf>
    <xf numFmtId="164" fontId="0" fillId="0" borderId="0" xfId="0" applyNumberFormat="1" applyAlignment="1" applyProtection="1">
      <alignment horizontal="center"/>
      <protection hidden="1"/>
    </xf>
    <xf numFmtId="164" fontId="0" fillId="2" borderId="41" xfId="0" applyNumberFormat="1" applyFill="1" applyBorder="1" applyAlignment="1" applyProtection="1">
      <alignment horizontal="center"/>
      <protection hidden="1"/>
    </xf>
    <xf numFmtId="164" fontId="0" fillId="2" borderId="42" xfId="0" applyNumberFormat="1" applyFill="1" applyBorder="1" applyAlignment="1" applyProtection="1">
      <alignment horizontal="center"/>
      <protection hidden="1"/>
    </xf>
    <xf numFmtId="0" fontId="13" fillId="0" borderId="0" xfId="0" applyFont="1" applyAlignment="1">
      <alignment horizontal="center" vertical="center"/>
    </xf>
    <xf numFmtId="1" fontId="12" fillId="0" borderId="0" xfId="0" applyNumberFormat="1" applyFont="1" applyAlignment="1">
      <alignment horizontal="center" vertical="center"/>
    </xf>
    <xf numFmtId="0" fontId="17" fillId="0" borderId="43" xfId="0" applyFont="1" applyBorder="1" applyAlignment="1">
      <alignment horizontal="center"/>
    </xf>
    <xf numFmtId="0" fontId="20" fillId="0" borderId="20" xfId="0" applyFont="1" applyBorder="1" applyAlignment="1">
      <alignment horizontal="center"/>
    </xf>
    <xf numFmtId="0" fontId="2" fillId="0" borderId="21" xfId="0" applyFont="1" applyBorder="1" applyAlignment="1" applyProtection="1">
      <alignment horizontal="center" vertical="center"/>
      <protection locked="0"/>
    </xf>
    <xf numFmtId="2" fontId="0" fillId="0" borderId="0" xfId="0" applyNumberFormat="1"/>
    <xf numFmtId="166" fontId="2" fillId="0" borderId="0" xfId="0" applyNumberFormat="1" applyFont="1" applyAlignment="1">
      <alignment horizontal="center" vertical="center"/>
    </xf>
    <xf numFmtId="0" fontId="0" fillId="0" borderId="0" xfId="0" applyAlignment="1" applyProtection="1">
      <alignment horizontal="center"/>
      <protection locked="0"/>
    </xf>
    <xf numFmtId="0" fontId="0" fillId="0" borderId="0" xfId="0" applyAlignment="1" applyProtection="1">
      <alignment horizontal="center"/>
      <protection hidden="1"/>
    </xf>
    <xf numFmtId="1" fontId="0" fillId="0" borderId="0" xfId="0" applyNumberFormat="1" applyAlignment="1" applyProtection="1">
      <alignment horizontal="center"/>
      <protection hidden="1"/>
    </xf>
    <xf numFmtId="0" fontId="33" fillId="0" borderId="0" xfId="0" applyFont="1" applyProtection="1">
      <protection hidden="1"/>
    </xf>
    <xf numFmtId="0" fontId="33" fillId="0" borderId="0" xfId="0" applyFont="1" applyAlignment="1" applyProtection="1">
      <alignment horizontal="left"/>
      <protection hidden="1"/>
    </xf>
    <xf numFmtId="0" fontId="34" fillId="0" borderId="0" xfId="0" applyFont="1" applyAlignment="1" applyProtection="1">
      <alignment horizontal="center"/>
      <protection hidden="1"/>
    </xf>
    <xf numFmtId="0" fontId="0" fillId="0" borderId="20" xfId="0" applyBorder="1" applyAlignment="1" applyProtection="1">
      <alignment horizontal="center"/>
      <protection hidden="1"/>
    </xf>
    <xf numFmtId="0" fontId="0" fillId="0" borderId="43" xfId="0" applyBorder="1" applyAlignment="1" applyProtection="1">
      <alignment horizontal="center"/>
      <protection hidden="1"/>
    </xf>
    <xf numFmtId="0" fontId="0" fillId="0" borderId="44" xfId="0" applyBorder="1" applyAlignment="1" applyProtection="1">
      <alignment horizontal="center"/>
      <protection hidden="1"/>
    </xf>
    <xf numFmtId="14" fontId="0" fillId="0" borderId="20" xfId="0" applyNumberFormat="1" applyBorder="1" applyAlignment="1" applyProtection="1">
      <alignment horizontal="center"/>
      <protection hidden="1"/>
    </xf>
    <xf numFmtId="0" fontId="0" fillId="0" borderId="13" xfId="0" applyBorder="1" applyProtection="1">
      <protection hidden="1"/>
    </xf>
    <xf numFmtId="0" fontId="0" fillId="0" borderId="13" xfId="0" applyBorder="1" applyAlignment="1" applyProtection="1">
      <alignment horizontal="center"/>
      <protection hidden="1"/>
    </xf>
    <xf numFmtId="170" fontId="0" fillId="0" borderId="13" xfId="0" applyNumberFormat="1" applyBorder="1" applyAlignment="1" applyProtection="1">
      <alignment horizontal="center"/>
      <protection hidden="1"/>
    </xf>
    <xf numFmtId="170" fontId="0" fillId="0" borderId="0" xfId="0" applyNumberFormat="1" applyAlignment="1" applyProtection="1">
      <alignment horizontal="center"/>
      <protection hidden="1"/>
    </xf>
    <xf numFmtId="0" fontId="20" fillId="3" borderId="13" xfId="0" applyFont="1" applyFill="1" applyBorder="1"/>
    <xf numFmtId="1" fontId="20" fillId="3" borderId="13" xfId="0" applyNumberFormat="1" applyFont="1" applyFill="1" applyBorder="1"/>
    <xf numFmtId="0" fontId="22" fillId="3" borderId="13" xfId="0" applyFont="1" applyFill="1" applyBorder="1" applyAlignment="1" applyProtection="1">
      <alignment horizontal="center"/>
      <protection hidden="1"/>
    </xf>
    <xf numFmtId="164" fontId="0" fillId="0" borderId="13" xfId="0" applyNumberFormat="1" applyBorder="1" applyAlignment="1" applyProtection="1">
      <alignment horizontal="center"/>
      <protection hidden="1"/>
    </xf>
    <xf numFmtId="0" fontId="4" fillId="0" borderId="0" xfId="0" applyFont="1" applyAlignment="1">
      <alignment horizontal="center" vertical="center"/>
    </xf>
    <xf numFmtId="1" fontId="22" fillId="0" borderId="0" xfId="0" applyNumberFormat="1" applyFont="1" applyAlignment="1">
      <alignment horizontal="center"/>
    </xf>
    <xf numFmtId="164" fontId="0" fillId="0" borderId="3" xfId="0" applyNumberFormat="1" applyBorder="1" applyAlignment="1" applyProtection="1">
      <alignment horizontal="center"/>
      <protection hidden="1"/>
    </xf>
    <xf numFmtId="9" fontId="0" fillId="0" borderId="0" xfId="2" applyFont="1" applyFill="1" applyBorder="1" applyAlignment="1" applyProtection="1">
      <alignment horizontal="center"/>
      <protection hidden="1"/>
    </xf>
    <xf numFmtId="164" fontId="17" fillId="0" borderId="0" xfId="0" applyNumberFormat="1" applyFont="1" applyAlignment="1" applyProtection="1">
      <alignment horizontal="center" vertical="center"/>
      <protection hidden="1"/>
    </xf>
    <xf numFmtId="164" fontId="0" fillId="0" borderId="0" xfId="0" applyNumberFormat="1" applyAlignment="1" applyProtection="1">
      <alignment horizontal="center" vertical="center"/>
      <protection hidden="1"/>
    </xf>
    <xf numFmtId="9" fontId="0" fillId="0" borderId="0" xfId="2" applyFont="1" applyFill="1" applyBorder="1" applyAlignment="1" applyProtection="1">
      <alignment horizontal="center" vertical="center"/>
      <protection hidden="1"/>
    </xf>
    <xf numFmtId="0" fontId="0" fillId="3" borderId="3" xfId="0" applyFill="1" applyBorder="1" applyAlignment="1">
      <alignment horizontal="center"/>
    </xf>
    <xf numFmtId="0" fontId="0" fillId="2" borderId="3" xfId="0" applyFill="1" applyBorder="1" applyAlignment="1">
      <alignment horizontal="center"/>
    </xf>
    <xf numFmtId="0" fontId="0" fillId="3" borderId="3" xfId="0" applyFill="1" applyBorder="1" applyAlignment="1">
      <alignment wrapText="1"/>
    </xf>
    <xf numFmtId="0" fontId="0" fillId="2" borderId="3" xfId="0" applyFill="1" applyBorder="1"/>
    <xf numFmtId="0" fontId="0" fillId="0" borderId="14" xfId="0" applyBorder="1"/>
    <xf numFmtId="0" fontId="1" fillId="4" borderId="47" xfId="0" applyFont="1" applyFill="1" applyBorder="1" applyAlignment="1" applyProtection="1">
      <alignment horizontal="center"/>
      <protection locked="0"/>
    </xf>
    <xf numFmtId="0" fontId="1" fillId="4" borderId="48" xfId="0" applyFont="1" applyFill="1" applyBorder="1" applyAlignment="1" applyProtection="1">
      <alignment horizontal="center"/>
      <protection locked="0"/>
    </xf>
    <xf numFmtId="0" fontId="1" fillId="4" borderId="49" xfId="0" applyFont="1" applyFill="1" applyBorder="1" applyAlignment="1" applyProtection="1">
      <alignment horizontal="center"/>
      <protection locked="0"/>
    </xf>
    <xf numFmtId="0" fontId="0" fillId="2" borderId="50" xfId="0" applyFill="1" applyBorder="1" applyAlignment="1">
      <alignment horizontal="center"/>
    </xf>
    <xf numFmtId="0" fontId="0" fillId="2" borderId="45" xfId="0" applyFill="1" applyBorder="1" applyAlignment="1">
      <alignment horizontal="center"/>
    </xf>
    <xf numFmtId="0" fontId="0" fillId="2" borderId="4" xfId="0" applyFill="1" applyBorder="1" applyAlignment="1">
      <alignment horizontal="center"/>
    </xf>
    <xf numFmtId="0" fontId="0" fillId="2" borderId="45" xfId="0" applyFill="1" applyBorder="1"/>
    <xf numFmtId="0" fontId="0" fillId="2" borderId="4" xfId="0" applyFill="1" applyBorder="1"/>
    <xf numFmtId="0" fontId="0" fillId="2" borderId="50" xfId="0" applyFill="1" applyBorder="1"/>
    <xf numFmtId="164" fontId="0" fillId="2" borderId="50" xfId="0" applyNumberFormat="1" applyFill="1" applyBorder="1" applyAlignment="1">
      <alignment horizontal="center"/>
    </xf>
    <xf numFmtId="169" fontId="0" fillId="2" borderId="0" xfId="0" applyNumberFormat="1" applyFill="1" applyAlignment="1" applyProtection="1">
      <alignment horizontal="center"/>
      <protection locked="0"/>
    </xf>
    <xf numFmtId="0" fontId="1" fillId="2" borderId="0" xfId="0" applyFont="1" applyFill="1" applyAlignment="1" applyProtection="1">
      <alignment horizontal="center"/>
      <protection locked="0"/>
    </xf>
    <xf numFmtId="0" fontId="0" fillId="0" borderId="13" xfId="0" applyBorder="1" applyAlignment="1">
      <alignment horizontal="left"/>
    </xf>
    <xf numFmtId="164" fontId="0" fillId="2" borderId="53" xfId="0" applyNumberFormat="1" applyFill="1" applyBorder="1" applyAlignment="1" applyProtection="1">
      <alignment horizontal="center"/>
      <protection hidden="1"/>
    </xf>
    <xf numFmtId="164" fontId="0" fillId="2" borderId="54" xfId="0" applyNumberFormat="1" applyFill="1" applyBorder="1" applyAlignment="1" applyProtection="1">
      <alignment horizontal="center"/>
      <protection hidden="1"/>
    </xf>
    <xf numFmtId="164" fontId="20" fillId="0" borderId="22" xfId="0" applyNumberFormat="1" applyFont="1" applyBorder="1" applyAlignment="1">
      <alignment horizontal="center"/>
    </xf>
    <xf numFmtId="0" fontId="12" fillId="3" borderId="13" xfId="0" applyFont="1" applyFill="1" applyBorder="1" applyAlignment="1">
      <alignment horizontal="center" vertical="top" wrapText="1"/>
    </xf>
    <xf numFmtId="0" fontId="12" fillId="3" borderId="40" xfId="0" applyFont="1" applyFill="1" applyBorder="1" applyAlignment="1">
      <alignment horizontal="center" vertical="top" wrapText="1"/>
    </xf>
    <xf numFmtId="0" fontId="23" fillId="3" borderId="36" xfId="0" applyFont="1" applyFill="1" applyBorder="1" applyAlignment="1">
      <alignment horizontal="left" vertical="center"/>
    </xf>
    <xf numFmtId="0" fontId="12" fillId="3" borderId="22" xfId="0" applyFont="1" applyFill="1" applyBorder="1" applyAlignment="1">
      <alignment horizontal="left" vertical="top" wrapText="1"/>
    </xf>
    <xf numFmtId="0" fontId="12" fillId="3" borderId="20" xfId="0" applyFont="1" applyFill="1" applyBorder="1" applyAlignment="1">
      <alignment horizontal="center" vertical="top" wrapText="1"/>
    </xf>
    <xf numFmtId="1" fontId="2" fillId="4" borderId="22" xfId="0" applyNumberFormat="1" applyFont="1" applyFill="1" applyBorder="1" applyAlignment="1">
      <alignment horizontal="left"/>
    </xf>
    <xf numFmtId="0" fontId="2" fillId="4" borderId="22" xfId="0" applyFont="1" applyFill="1" applyBorder="1" applyAlignment="1">
      <alignment horizontal="left"/>
    </xf>
    <xf numFmtId="1" fontId="2" fillId="4" borderId="23" xfId="0" applyNumberFormat="1" applyFont="1" applyFill="1" applyBorder="1" applyAlignment="1">
      <alignment horizontal="left"/>
    </xf>
    <xf numFmtId="0" fontId="0" fillId="4" borderId="24" xfId="0" applyFill="1" applyBorder="1" applyAlignment="1" applyProtection="1">
      <alignment horizontal="center"/>
      <protection locked="0"/>
    </xf>
    <xf numFmtId="0" fontId="0" fillId="4" borderId="43" xfId="0" applyFill="1" applyBorder="1" applyAlignment="1" applyProtection="1">
      <alignment horizontal="center"/>
      <protection locked="0"/>
    </xf>
    <xf numFmtId="0" fontId="23" fillId="2" borderId="36" xfId="0" applyFont="1" applyFill="1" applyBorder="1" applyAlignment="1">
      <alignment horizontal="left" vertical="center"/>
    </xf>
    <xf numFmtId="167" fontId="1" fillId="4" borderId="22" xfId="0" applyNumberFormat="1" applyFont="1" applyFill="1" applyBorder="1" applyAlignment="1">
      <alignment horizontal="center"/>
    </xf>
    <xf numFmtId="167" fontId="1" fillId="4" borderId="20" xfId="0" applyNumberFormat="1" applyFont="1" applyFill="1" applyBorder="1" applyAlignment="1">
      <alignment horizontal="center"/>
    </xf>
    <xf numFmtId="167" fontId="1" fillId="4" borderId="22" xfId="0" applyNumberFormat="1" applyFont="1" applyFill="1" applyBorder="1" applyAlignment="1" applyProtection="1">
      <alignment horizontal="center"/>
      <protection locked="0"/>
    </xf>
    <xf numFmtId="167" fontId="1" fillId="4" borderId="20" xfId="0" applyNumberFormat="1" applyFont="1" applyFill="1" applyBorder="1" applyAlignment="1" applyProtection="1">
      <alignment horizontal="center"/>
      <protection locked="0"/>
    </xf>
    <xf numFmtId="167" fontId="0" fillId="4" borderId="22" xfId="0" applyNumberFormat="1" applyFill="1" applyBorder="1" applyAlignment="1" applyProtection="1">
      <alignment horizontal="center"/>
      <protection locked="0"/>
    </xf>
    <xf numFmtId="167" fontId="0" fillId="4" borderId="20" xfId="0" applyNumberFormat="1" applyFill="1" applyBorder="1" applyAlignment="1" applyProtection="1">
      <alignment horizontal="center"/>
      <protection locked="0"/>
    </xf>
    <xf numFmtId="164" fontId="0" fillId="0" borderId="20" xfId="0" applyNumberFormat="1" applyBorder="1" applyAlignment="1" applyProtection="1">
      <alignment horizontal="center"/>
      <protection locked="0"/>
    </xf>
    <xf numFmtId="0" fontId="35" fillId="13" borderId="57" xfId="0" applyFont="1" applyFill="1" applyBorder="1" applyAlignment="1" applyProtection="1">
      <alignment horizontal="left" vertical="center" wrapText="1"/>
      <protection hidden="1"/>
    </xf>
    <xf numFmtId="0" fontId="34" fillId="13" borderId="58" xfId="0" applyFont="1" applyFill="1" applyBorder="1" applyAlignment="1" applyProtection="1">
      <alignment horizontal="left" vertical="center" wrapText="1"/>
      <protection hidden="1"/>
    </xf>
    <xf numFmtId="0" fontId="35" fillId="12" borderId="57" xfId="0" applyFont="1" applyFill="1" applyBorder="1" applyAlignment="1" applyProtection="1">
      <alignment horizontal="left" vertical="center" wrapText="1"/>
      <protection hidden="1"/>
    </xf>
    <xf numFmtId="0" fontId="34" fillId="12" borderId="58" xfId="0" applyFont="1" applyFill="1" applyBorder="1" applyAlignment="1" applyProtection="1">
      <alignment horizontal="left" vertical="center" wrapText="1"/>
      <protection hidden="1"/>
    </xf>
    <xf numFmtId="43" fontId="38" fillId="13" borderId="21" xfId="0" applyNumberFormat="1" applyFont="1" applyFill="1" applyBorder="1" applyAlignment="1" applyProtection="1">
      <alignment horizontal="center" vertical="center" wrapText="1"/>
      <protection hidden="1"/>
    </xf>
    <xf numFmtId="164" fontId="0" fillId="3" borderId="13" xfId="0" applyNumberFormat="1" applyFill="1" applyBorder="1" applyAlignment="1" applyProtection="1">
      <alignment horizontal="center"/>
      <protection hidden="1"/>
    </xf>
    <xf numFmtId="0" fontId="1" fillId="4" borderId="59" xfId="0" applyFont="1" applyFill="1" applyBorder="1" applyAlignment="1" applyProtection="1">
      <alignment horizontal="center"/>
      <protection locked="0"/>
    </xf>
    <xf numFmtId="0" fontId="1" fillId="4" borderId="51" xfId="0" applyFont="1" applyFill="1" applyBorder="1" applyAlignment="1" applyProtection="1">
      <alignment horizontal="center"/>
      <protection locked="0"/>
    </xf>
    <xf numFmtId="0" fontId="1" fillId="4" borderId="55" xfId="0" applyFont="1" applyFill="1" applyBorder="1" applyAlignment="1" applyProtection="1">
      <alignment horizontal="center"/>
      <protection locked="0"/>
    </xf>
    <xf numFmtId="164" fontId="0" fillId="3" borderId="37" xfId="0" applyNumberFormat="1" applyFill="1" applyBorder="1" applyAlignment="1" applyProtection="1">
      <alignment horizontal="center"/>
      <protection hidden="1"/>
    </xf>
    <xf numFmtId="164" fontId="0" fillId="3" borderId="24" xfId="0" applyNumberFormat="1" applyFill="1" applyBorder="1" applyAlignment="1" applyProtection="1">
      <alignment horizontal="center"/>
      <protection hidden="1"/>
    </xf>
    <xf numFmtId="0" fontId="35" fillId="13" borderId="57" xfId="0" applyFont="1" applyFill="1" applyBorder="1" applyAlignment="1">
      <alignment horizontal="center" vertical="center"/>
    </xf>
    <xf numFmtId="0" fontId="0" fillId="2" borderId="57" xfId="0" applyFill="1" applyBorder="1"/>
    <xf numFmtId="0" fontId="34" fillId="2" borderId="57" xfId="0" applyFont="1" applyFill="1" applyBorder="1" applyAlignment="1" applyProtection="1">
      <alignment horizontal="left" vertical="center" wrapText="1"/>
      <protection hidden="1"/>
    </xf>
    <xf numFmtId="0" fontId="34" fillId="2" borderId="60" xfId="0" applyFont="1" applyFill="1" applyBorder="1" applyAlignment="1" applyProtection="1">
      <alignment horizontal="left" vertical="center" wrapText="1"/>
      <protection hidden="1"/>
    </xf>
    <xf numFmtId="43" fontId="34" fillId="2" borderId="58" xfId="0" applyNumberFormat="1" applyFont="1" applyFill="1" applyBorder="1" applyAlignment="1" applyProtection="1">
      <alignment horizontal="center" vertical="center" wrapText="1"/>
      <protection hidden="1"/>
    </xf>
    <xf numFmtId="0" fontId="35" fillId="12" borderId="57" xfId="0" applyFont="1" applyFill="1" applyBorder="1" applyAlignment="1">
      <alignment horizontal="center" vertical="center"/>
    </xf>
    <xf numFmtId="43" fontId="38" fillId="12" borderId="21" xfId="0" applyNumberFormat="1" applyFont="1" applyFill="1" applyBorder="1" applyAlignment="1" applyProtection="1">
      <alignment horizontal="center" vertical="center" wrapText="1"/>
      <protection hidden="1"/>
    </xf>
    <xf numFmtId="0" fontId="4" fillId="0" borderId="0" xfId="0" applyFont="1"/>
    <xf numFmtId="2" fontId="0" fillId="4" borderId="39" xfId="0" applyNumberFormat="1" applyFill="1" applyBorder="1" applyAlignment="1" applyProtection="1">
      <alignment horizontal="center"/>
      <protection hidden="1"/>
    </xf>
    <xf numFmtId="168" fontId="0" fillId="11" borderId="16" xfId="0" applyNumberFormat="1" applyFill="1" applyBorder="1" applyAlignment="1">
      <alignment horizontal="center"/>
    </xf>
    <xf numFmtId="169" fontId="0" fillId="11" borderId="62" xfId="0" applyNumberFormat="1" applyFill="1" applyBorder="1" applyAlignment="1">
      <alignment horizontal="center"/>
    </xf>
    <xf numFmtId="1" fontId="2" fillId="4" borderId="36" xfId="0" applyNumberFormat="1" applyFont="1" applyFill="1" applyBorder="1" applyAlignment="1">
      <alignment horizontal="center"/>
    </xf>
    <xf numFmtId="168" fontId="0" fillId="4" borderId="37" xfId="0" applyNumberFormat="1" applyFill="1" applyBorder="1" applyAlignment="1">
      <alignment horizontal="center"/>
    </xf>
    <xf numFmtId="169" fontId="0" fillId="4" borderId="37" xfId="0" applyNumberFormat="1" applyFill="1" applyBorder="1" applyAlignment="1">
      <alignment horizontal="center"/>
    </xf>
    <xf numFmtId="164" fontId="0" fillId="3" borderId="44" xfId="0" applyNumberFormat="1" applyFill="1" applyBorder="1" applyAlignment="1" applyProtection="1">
      <alignment horizontal="center"/>
      <protection hidden="1"/>
    </xf>
    <xf numFmtId="164" fontId="0" fillId="3" borderId="20" xfId="0" applyNumberFormat="1" applyFill="1" applyBorder="1" applyAlignment="1" applyProtection="1">
      <alignment horizontal="center"/>
      <protection hidden="1"/>
    </xf>
    <xf numFmtId="0" fontId="2" fillId="4" borderId="23" xfId="0" applyFont="1" applyFill="1" applyBorder="1" applyAlignment="1">
      <alignment horizontal="center"/>
    </xf>
    <xf numFmtId="168" fontId="0" fillId="4" borderId="24" xfId="0" applyNumberFormat="1" applyFill="1" applyBorder="1" applyAlignment="1">
      <alignment horizontal="center"/>
    </xf>
    <xf numFmtId="169" fontId="0" fillId="4" borderId="24" xfId="0" applyNumberFormat="1" applyFill="1" applyBorder="1" applyAlignment="1">
      <alignment horizontal="center"/>
    </xf>
    <xf numFmtId="169" fontId="0" fillId="4" borderId="43" xfId="0" applyNumberFormat="1" applyFill="1" applyBorder="1" applyAlignment="1" applyProtection="1">
      <alignment horizontal="center"/>
      <protection locked="0"/>
    </xf>
    <xf numFmtId="0" fontId="1" fillId="4" borderId="63" xfId="0" applyFont="1" applyFill="1" applyBorder="1" applyAlignment="1" applyProtection="1">
      <alignment horizontal="center"/>
      <protection locked="0"/>
    </xf>
    <xf numFmtId="0" fontId="1" fillId="4" borderId="64" xfId="0" applyFont="1" applyFill="1" applyBorder="1" applyAlignment="1" applyProtection="1">
      <alignment horizontal="center"/>
      <protection locked="0"/>
    </xf>
    <xf numFmtId="0" fontId="1" fillId="4" borderId="65" xfId="0" applyFont="1" applyFill="1" applyBorder="1" applyAlignment="1" applyProtection="1">
      <alignment horizontal="center"/>
      <protection locked="0"/>
    </xf>
    <xf numFmtId="0" fontId="1" fillId="4" borderId="66" xfId="0" applyFont="1" applyFill="1" applyBorder="1" applyAlignment="1" applyProtection="1">
      <alignment horizontal="center"/>
      <protection locked="0"/>
    </xf>
    <xf numFmtId="164" fontId="0" fillId="3" borderId="43" xfId="0" applyNumberFormat="1" applyFill="1" applyBorder="1" applyAlignment="1" applyProtection="1">
      <alignment horizontal="center"/>
      <protection hidden="1"/>
    </xf>
    <xf numFmtId="0" fontId="49" fillId="0" borderId="0" xfId="0" applyFont="1"/>
    <xf numFmtId="0" fontId="49" fillId="0" borderId="0" xfId="0" applyFont="1" applyAlignment="1">
      <alignment horizontal="center" vertical="center" wrapText="1"/>
    </xf>
    <xf numFmtId="0" fontId="49" fillId="0" borderId="0" xfId="0" applyFont="1" applyAlignment="1">
      <alignment vertical="top"/>
    </xf>
    <xf numFmtId="43" fontId="49" fillId="0" borderId="0" xfId="1" applyFont="1" applyAlignment="1">
      <alignment vertical="top"/>
    </xf>
    <xf numFmtId="43" fontId="49" fillId="3" borderId="13" xfId="1" applyFont="1" applyFill="1" applyBorder="1" applyAlignment="1">
      <alignment vertical="top"/>
    </xf>
    <xf numFmtId="43" fontId="49" fillId="3" borderId="13" xfId="1" applyFont="1" applyFill="1" applyBorder="1" applyAlignment="1">
      <alignment vertical="top" wrapText="1"/>
    </xf>
    <xf numFmtId="0" fontId="49" fillId="2" borderId="13" xfId="0" applyFont="1" applyFill="1" applyBorder="1" applyAlignment="1">
      <alignment vertical="top"/>
    </xf>
    <xf numFmtId="0" fontId="49" fillId="3" borderId="13" xfId="0" applyFont="1" applyFill="1" applyBorder="1" applyAlignment="1">
      <alignment vertical="top" wrapText="1"/>
    </xf>
    <xf numFmtId="0" fontId="49" fillId="3" borderId="13" xfId="0" applyFont="1" applyFill="1" applyBorder="1" applyAlignment="1">
      <alignment vertical="top"/>
    </xf>
    <xf numFmtId="0" fontId="51" fillId="0" borderId="0" xfId="0" applyFont="1" applyAlignment="1">
      <alignment horizontal="center" vertical="top" wrapText="1"/>
    </xf>
    <xf numFmtId="0" fontId="49" fillId="0" borderId="0" xfId="0" applyFont="1" applyAlignment="1">
      <alignment vertical="top" wrapText="1"/>
    </xf>
    <xf numFmtId="0" fontId="52" fillId="2" borderId="36" xfId="0" applyFont="1" applyFill="1" applyBorder="1" applyAlignment="1">
      <alignment horizontal="center" vertical="center"/>
    </xf>
    <xf numFmtId="0" fontId="52" fillId="2" borderId="37" xfId="0" applyFont="1" applyFill="1" applyBorder="1" applyAlignment="1">
      <alignment horizontal="center" vertical="center"/>
    </xf>
    <xf numFmtId="0" fontId="52" fillId="2" borderId="44" xfId="0" applyFont="1" applyFill="1" applyBorder="1" applyAlignment="1">
      <alignment horizontal="center" vertical="center" wrapText="1"/>
    </xf>
    <xf numFmtId="43" fontId="52" fillId="2" borderId="21" xfId="1" applyFont="1" applyFill="1" applyBorder="1" applyAlignment="1" applyProtection="1">
      <alignment horizontal="center" vertical="center"/>
    </xf>
    <xf numFmtId="43" fontId="52" fillId="2" borderId="67" xfId="1" applyFont="1" applyFill="1" applyBorder="1" applyAlignment="1" applyProtection="1">
      <alignment horizontal="center" vertical="center"/>
    </xf>
    <xf numFmtId="43" fontId="52" fillId="0" borderId="0" xfId="1" applyFont="1" applyFill="1" applyBorder="1" applyAlignment="1" applyProtection="1">
      <alignment horizontal="center" vertical="center"/>
    </xf>
    <xf numFmtId="0" fontId="53" fillId="0" borderId="0" xfId="0" applyFont="1" applyAlignment="1">
      <alignment horizontal="center" vertical="center"/>
    </xf>
    <xf numFmtId="43" fontId="51" fillId="0" borderId="0" xfId="1" applyFont="1" applyFill="1" applyBorder="1" applyAlignment="1">
      <alignment horizontal="center" vertical="center"/>
    </xf>
    <xf numFmtId="0" fontId="51" fillId="0" borderId="0" xfId="0" applyFont="1" applyAlignment="1">
      <alignment horizontal="center" vertical="center"/>
    </xf>
    <xf numFmtId="0" fontId="51" fillId="3" borderId="13" xfId="0" applyFont="1" applyFill="1" applyBorder="1" applyAlignment="1">
      <alignment horizontal="center" vertical="center"/>
    </xf>
    <xf numFmtId="0" fontId="51" fillId="2" borderId="13" xfId="0" applyFont="1" applyFill="1" applyBorder="1" applyAlignment="1">
      <alignment horizontal="center" vertical="center"/>
    </xf>
    <xf numFmtId="0" fontId="51" fillId="3" borderId="13" xfId="0" applyFont="1" applyFill="1" applyBorder="1" applyAlignment="1">
      <alignment horizontal="center" vertical="center" wrapText="1"/>
    </xf>
    <xf numFmtId="0" fontId="51" fillId="0" borderId="13" xfId="0" applyFont="1" applyBorder="1" applyAlignment="1">
      <alignment horizontal="center" vertical="center"/>
    </xf>
    <xf numFmtId="0" fontId="49" fillId="3" borderId="68" xfId="0" applyFont="1" applyFill="1" applyBorder="1" applyAlignment="1">
      <alignment horizontal="center" vertical="top" wrapText="1"/>
    </xf>
    <xf numFmtId="0" fontId="49" fillId="3" borderId="3" xfId="0" applyFont="1" applyFill="1" applyBorder="1" applyAlignment="1">
      <alignment horizontal="center" vertical="top"/>
    </xf>
    <xf numFmtId="0" fontId="49" fillId="3" borderId="56" xfId="0" applyFont="1" applyFill="1" applyBorder="1" applyAlignment="1">
      <alignment horizontal="center" vertical="top" wrapText="1"/>
    </xf>
    <xf numFmtId="0" fontId="49" fillId="3" borderId="3" xfId="0" applyFont="1" applyFill="1" applyBorder="1" applyAlignment="1">
      <alignment horizontal="center" vertical="top" wrapText="1"/>
    </xf>
    <xf numFmtId="0" fontId="49" fillId="3" borderId="67" xfId="0" applyFont="1" applyFill="1" applyBorder="1" applyAlignment="1">
      <alignment horizontal="center" vertical="top" wrapText="1"/>
    </xf>
    <xf numFmtId="0" fontId="49" fillId="3" borderId="69" xfId="0" applyFont="1" applyFill="1" applyBorder="1" applyAlignment="1">
      <alignment horizontal="center" vertical="top" wrapText="1"/>
    </xf>
    <xf numFmtId="0" fontId="49" fillId="0" borderId="0" xfId="0" applyFont="1" applyAlignment="1">
      <alignment horizontal="center" vertical="top" wrapText="1"/>
    </xf>
    <xf numFmtId="0" fontId="49" fillId="3" borderId="36" xfId="0" applyFont="1" applyFill="1" applyBorder="1" applyAlignment="1">
      <alignment horizontal="center" vertical="top" wrapText="1"/>
    </xf>
    <xf numFmtId="0" fontId="51" fillId="3" borderId="44" xfId="0" applyFont="1" applyFill="1" applyBorder="1" applyAlignment="1">
      <alignment horizontal="center" vertical="top" wrapText="1"/>
    </xf>
    <xf numFmtId="164" fontId="51" fillId="0" borderId="0" xfId="0" applyNumberFormat="1" applyFont="1" applyAlignment="1" applyProtection="1">
      <alignment horizontal="center" vertical="center"/>
      <protection hidden="1"/>
    </xf>
    <xf numFmtId="0" fontId="49" fillId="0" borderId="0" xfId="0" applyFont="1" applyAlignment="1">
      <alignment horizontal="center" vertical="top"/>
    </xf>
    <xf numFmtId="43" fontId="53" fillId="0" borderId="0" xfId="1" applyFont="1" applyFill="1" applyBorder="1" applyAlignment="1">
      <alignment horizontal="center" vertical="center"/>
    </xf>
    <xf numFmtId="0" fontId="41" fillId="0" borderId="0" xfId="0" applyFont="1" applyAlignment="1" applyProtection="1">
      <alignment horizontal="right"/>
      <protection hidden="1"/>
    </xf>
    <xf numFmtId="0" fontId="41" fillId="0" borderId="0" xfId="0" applyFont="1" applyAlignment="1" applyProtection="1">
      <alignment horizontal="center"/>
      <protection hidden="1"/>
    </xf>
    <xf numFmtId="0" fontId="50" fillId="4" borderId="70" xfId="0" applyFont="1" applyFill="1" applyBorder="1" applyAlignment="1">
      <alignment horizontal="center" vertical="top" wrapText="1"/>
    </xf>
    <xf numFmtId="0" fontId="50" fillId="4" borderId="71" xfId="0" applyFont="1" applyFill="1" applyBorder="1" applyAlignment="1">
      <alignment horizontal="center" vertical="top" wrapText="1"/>
    </xf>
    <xf numFmtId="0" fontId="50" fillId="14" borderId="70" xfId="0" applyFont="1" applyFill="1" applyBorder="1" applyAlignment="1">
      <alignment horizontal="center" vertical="top" wrapText="1"/>
    </xf>
    <xf numFmtId="43" fontId="50" fillId="14" borderId="71" xfId="0" applyNumberFormat="1" applyFont="1" applyFill="1" applyBorder="1" applyAlignment="1">
      <alignment horizontal="center" vertical="top" wrapText="1"/>
    </xf>
    <xf numFmtId="0" fontId="55" fillId="2" borderId="67" xfId="0" applyFont="1" applyFill="1" applyBorder="1" applyAlignment="1">
      <alignment horizontal="center" vertical="center"/>
    </xf>
    <xf numFmtId="164" fontId="0" fillId="4" borderId="6" xfId="0" applyNumberFormat="1" applyFill="1" applyBorder="1" applyAlignment="1">
      <alignment horizontal="center"/>
    </xf>
    <xf numFmtId="0" fontId="49" fillId="3" borderId="13" xfId="0" applyFont="1" applyFill="1" applyBorder="1" applyAlignment="1">
      <alignment horizontal="center" vertical="top" wrapText="1"/>
    </xf>
    <xf numFmtId="0" fontId="49" fillId="3" borderId="20" xfId="0" applyFont="1" applyFill="1" applyBorder="1" applyAlignment="1">
      <alignment horizontal="center" vertical="top" wrapText="1"/>
    </xf>
    <xf numFmtId="164" fontId="0" fillId="17" borderId="0" xfId="0" applyNumberFormat="1" applyFill="1" applyAlignment="1" applyProtection="1">
      <alignment horizontal="center"/>
      <protection hidden="1"/>
    </xf>
    <xf numFmtId="0" fontId="22" fillId="17" borderId="0" xfId="0" applyFont="1" applyFill="1" applyAlignment="1">
      <alignment horizontal="center"/>
    </xf>
    <xf numFmtId="0" fontId="0" fillId="17" borderId="0" xfId="0" applyFill="1"/>
    <xf numFmtId="0" fontId="19" fillId="17" borderId="0" xfId="0" applyFont="1" applyFill="1" applyAlignment="1">
      <alignment horizontal="center" wrapText="1"/>
    </xf>
    <xf numFmtId="168" fontId="31" fillId="17" borderId="0" xfId="0" applyNumberFormat="1" applyFont="1" applyFill="1" applyAlignment="1">
      <alignment horizontal="center" wrapText="1"/>
    </xf>
    <xf numFmtId="165" fontId="0" fillId="17" borderId="0" xfId="0" applyNumberFormat="1" applyFill="1" applyAlignment="1">
      <alignment horizontal="center"/>
    </xf>
    <xf numFmtId="0" fontId="0" fillId="17" borderId="0" xfId="0" applyFill="1" applyAlignment="1">
      <alignment horizontal="center"/>
    </xf>
    <xf numFmtId="0" fontId="1" fillId="17" borderId="0" xfId="0" applyFont="1" applyFill="1" applyAlignment="1" applyProtection="1">
      <alignment horizontal="center"/>
      <protection locked="0"/>
    </xf>
    <xf numFmtId="0" fontId="0" fillId="17" borderId="0" xfId="0" applyFill="1" applyAlignment="1" applyProtection="1">
      <alignment horizontal="center"/>
      <protection locked="0"/>
    </xf>
    <xf numFmtId="0" fontId="0" fillId="17" borderId="0" xfId="0" applyFill="1" applyAlignment="1">
      <alignment wrapText="1"/>
    </xf>
    <xf numFmtId="169" fontId="44" fillId="4" borderId="35" xfId="0" applyNumberFormat="1" applyFont="1" applyFill="1" applyBorder="1" applyAlignment="1" applyProtection="1">
      <alignment horizontal="center"/>
      <protection locked="0"/>
    </xf>
    <xf numFmtId="169" fontId="44" fillId="4" borderId="20" xfId="0" applyNumberFormat="1" applyFont="1" applyFill="1" applyBorder="1" applyAlignment="1" applyProtection="1">
      <alignment horizontal="center"/>
      <protection locked="0"/>
    </xf>
    <xf numFmtId="0" fontId="56" fillId="15" borderId="42" xfId="0" applyFont="1" applyFill="1" applyBorder="1" applyAlignment="1" applyProtection="1">
      <alignment horizontal="center"/>
      <protection hidden="1"/>
    </xf>
    <xf numFmtId="0" fontId="56" fillId="15" borderId="72" xfId="0" applyFont="1" applyFill="1" applyBorder="1" applyAlignment="1" applyProtection="1">
      <alignment horizontal="right"/>
      <protection hidden="1"/>
    </xf>
    <xf numFmtId="0" fontId="56" fillId="15" borderId="73" xfId="0" applyFont="1" applyFill="1" applyBorder="1" applyAlignment="1" applyProtection="1">
      <alignment horizontal="center"/>
      <protection hidden="1"/>
    </xf>
    <xf numFmtId="0" fontId="56" fillId="15" borderId="52" xfId="0" applyFont="1" applyFill="1" applyBorder="1" applyAlignment="1" applyProtection="1">
      <alignment horizontal="right"/>
      <protection hidden="1"/>
    </xf>
    <xf numFmtId="0" fontId="38" fillId="3" borderId="17" xfId="0" applyFont="1" applyFill="1" applyBorder="1" applyAlignment="1">
      <alignment horizontal="center" wrapText="1"/>
    </xf>
    <xf numFmtId="0" fontId="38" fillId="3" borderId="18" xfId="0" applyFont="1" applyFill="1" applyBorder="1" applyAlignment="1">
      <alignment horizontal="center" wrapText="1"/>
    </xf>
    <xf numFmtId="0" fontId="39" fillId="0" borderId="18" xfId="0" applyFont="1" applyBorder="1" applyAlignment="1">
      <alignment horizontal="center" wrapText="1"/>
    </xf>
    <xf numFmtId="0" fontId="39" fillId="0" borderId="14" xfId="0" applyFont="1" applyBorder="1" applyAlignment="1">
      <alignment horizontal="center" wrapText="1"/>
    </xf>
    <xf numFmtId="0" fontId="22" fillId="0" borderId="0" xfId="0" applyFont="1" applyAlignment="1" applyProtection="1">
      <alignment horizontal="center"/>
      <protection locked="0"/>
    </xf>
    <xf numFmtId="0" fontId="51" fillId="2" borderId="74" xfId="0" applyFont="1" applyFill="1" applyBorder="1" applyAlignment="1" applyProtection="1">
      <alignment horizontal="center" vertical="center"/>
      <protection locked="0"/>
    </xf>
    <xf numFmtId="43" fontId="52" fillId="2" borderId="73" xfId="1" applyFont="1" applyFill="1" applyBorder="1" applyAlignment="1" applyProtection="1">
      <alignment horizontal="center" vertical="center"/>
      <protection locked="0"/>
    </xf>
    <xf numFmtId="43" fontId="46" fillId="0" borderId="0" xfId="1" applyFont="1" applyFill="1" applyBorder="1" applyAlignment="1" applyProtection="1">
      <alignment horizontal="center" vertical="center"/>
      <protection locked="0"/>
    </xf>
    <xf numFmtId="0" fontId="47" fillId="0" borderId="0" xfId="0" applyFont="1" applyAlignment="1" applyProtection="1">
      <alignment horizontal="center" vertical="center"/>
      <protection locked="0"/>
    </xf>
    <xf numFmtId="0" fontId="49" fillId="3" borderId="67" xfId="0" applyFont="1" applyFill="1" applyBorder="1" applyAlignment="1" applyProtection="1">
      <alignment horizontal="center" vertical="top" wrapText="1"/>
      <protection locked="0"/>
    </xf>
    <xf numFmtId="0" fontId="50" fillId="0" borderId="0" xfId="0" applyFont="1" applyAlignment="1" applyProtection="1">
      <alignment horizontal="center" vertical="top" wrapText="1"/>
      <protection locked="0"/>
    </xf>
    <xf numFmtId="0" fontId="49" fillId="0" borderId="0" xfId="0" applyFont="1" applyAlignment="1" applyProtection="1">
      <alignment vertical="top"/>
      <protection locked="0"/>
    </xf>
    <xf numFmtId="0" fontId="0" fillId="0" borderId="14" xfId="0" applyBorder="1" applyAlignment="1" applyProtection="1">
      <alignment horizontal="center"/>
      <protection locked="0"/>
    </xf>
    <xf numFmtId="164" fontId="0" fillId="0" borderId="0" xfId="0" applyNumberFormat="1" applyAlignment="1" applyProtection="1">
      <alignment horizontal="center"/>
      <protection locked="0"/>
    </xf>
    <xf numFmtId="164" fontId="0" fillId="2" borderId="69" xfId="0" applyNumberFormat="1" applyFill="1" applyBorder="1" applyAlignment="1" applyProtection="1">
      <alignment horizontal="center"/>
      <protection locked="0"/>
    </xf>
    <xf numFmtId="164" fontId="0" fillId="2" borderId="41" xfId="0" applyNumberFormat="1" applyFill="1" applyBorder="1" applyAlignment="1" applyProtection="1">
      <alignment horizontal="center"/>
      <protection locked="0"/>
    </xf>
    <xf numFmtId="1" fontId="2" fillId="2" borderId="23" xfId="0" applyNumberFormat="1" applyFont="1" applyFill="1" applyBorder="1" applyAlignment="1" applyProtection="1">
      <alignment horizontal="center"/>
      <protection locked="0"/>
    </xf>
    <xf numFmtId="1" fontId="2" fillId="2" borderId="24" xfId="0" applyNumberFormat="1" applyFont="1" applyFill="1" applyBorder="1" applyAlignment="1" applyProtection="1">
      <alignment horizontal="center"/>
      <protection locked="0"/>
    </xf>
    <xf numFmtId="165" fontId="0" fillId="2" borderId="24" xfId="0" applyNumberFormat="1" applyFill="1" applyBorder="1" applyAlignment="1" applyProtection="1">
      <alignment horizontal="center"/>
      <protection locked="0"/>
    </xf>
    <xf numFmtId="0" fontId="0" fillId="2" borderId="50" xfId="0" applyFill="1" applyBorder="1" applyAlignment="1" applyProtection="1">
      <alignment horizontal="center"/>
      <protection locked="0"/>
    </xf>
    <xf numFmtId="0" fontId="0" fillId="2" borderId="45" xfId="0"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45" xfId="0" applyFill="1" applyBorder="1" applyProtection="1">
      <protection locked="0"/>
    </xf>
    <xf numFmtId="0" fontId="0" fillId="2" borderId="4" xfId="0" applyFill="1" applyBorder="1" applyProtection="1">
      <protection locked="0"/>
    </xf>
    <xf numFmtId="0" fontId="0" fillId="2" borderId="50" xfId="0" applyFill="1" applyBorder="1" applyProtection="1">
      <protection locked="0"/>
    </xf>
    <xf numFmtId="164" fontId="0" fillId="2" borderId="50" xfId="0" applyNumberFormat="1" applyFill="1" applyBorder="1" applyAlignment="1" applyProtection="1">
      <alignment horizontal="center"/>
      <protection locked="0"/>
    </xf>
    <xf numFmtId="164" fontId="0" fillId="2" borderId="46" xfId="0" applyNumberFormat="1" applyFill="1" applyBorder="1" applyAlignment="1" applyProtection="1">
      <alignment horizontal="center"/>
      <protection locked="0"/>
    </xf>
    <xf numFmtId="164" fontId="0" fillId="2" borderId="42" xfId="0" applyNumberFormat="1" applyFill="1" applyBorder="1" applyAlignment="1" applyProtection="1">
      <alignment horizontal="center"/>
      <protection locked="0"/>
    </xf>
    <xf numFmtId="0" fontId="2" fillId="0" borderId="0" xfId="0" applyFont="1" applyAlignment="1">
      <alignment horizontal="center" wrapText="1"/>
    </xf>
    <xf numFmtId="0" fontId="2" fillId="2" borderId="36" xfId="0" applyFont="1" applyFill="1" applyBorder="1"/>
    <xf numFmtId="43" fontId="1" fillId="2" borderId="22" xfId="1" applyFont="1" applyFill="1" applyBorder="1" applyAlignment="1" applyProtection="1">
      <alignment vertical="top"/>
    </xf>
    <xf numFmtId="43" fontId="0" fillId="2" borderId="22" xfId="1" applyFont="1" applyFill="1" applyBorder="1" applyProtection="1"/>
    <xf numFmtId="0" fontId="1" fillId="4" borderId="13" xfId="0" applyFont="1" applyFill="1" applyBorder="1" applyAlignment="1">
      <alignment horizontal="center"/>
    </xf>
    <xf numFmtId="0" fontId="1" fillId="4" borderId="20" xfId="0" applyFont="1" applyFill="1" applyBorder="1" applyAlignment="1">
      <alignment horizontal="center"/>
    </xf>
    <xf numFmtId="43" fontId="0" fillId="2" borderId="23" xfId="1" applyFont="1" applyFill="1" applyBorder="1" applyProtection="1"/>
    <xf numFmtId="0" fontId="1" fillId="4" borderId="24" xfId="0" applyFont="1" applyFill="1" applyBorder="1" applyAlignment="1">
      <alignment horizontal="center"/>
    </xf>
    <xf numFmtId="0" fontId="1" fillId="4" borderId="43" xfId="0" applyFont="1" applyFill="1" applyBorder="1" applyAlignment="1">
      <alignment horizontal="center"/>
    </xf>
    <xf numFmtId="0" fontId="12" fillId="5" borderId="75" xfId="0" applyFont="1" applyFill="1" applyBorder="1" applyAlignment="1">
      <alignment horizontal="center" vertical="top" wrapText="1"/>
    </xf>
    <xf numFmtId="0" fontId="50" fillId="3" borderId="76" xfId="0" applyFont="1" applyFill="1" applyBorder="1" applyAlignment="1">
      <alignment horizontal="center" vertical="top" wrapText="1"/>
    </xf>
    <xf numFmtId="1" fontId="2" fillId="4" borderId="39" xfId="0" applyNumberFormat="1" applyFont="1" applyFill="1" applyBorder="1" applyAlignment="1">
      <alignment horizontal="left"/>
    </xf>
    <xf numFmtId="0" fontId="2" fillId="4" borderId="39" xfId="0" applyFont="1" applyFill="1" applyBorder="1" applyAlignment="1">
      <alignment horizontal="left"/>
    </xf>
    <xf numFmtId="1" fontId="2" fillId="4" borderId="39" xfId="0" applyNumberFormat="1" applyFont="1" applyFill="1" applyBorder="1" applyAlignment="1" applyProtection="1">
      <alignment horizontal="left"/>
      <protection locked="0"/>
    </xf>
    <xf numFmtId="0" fontId="2" fillId="4" borderId="39" xfId="0" applyFont="1" applyFill="1" applyBorder="1" applyAlignment="1" applyProtection="1">
      <alignment horizontal="center"/>
      <protection locked="0"/>
    </xf>
    <xf numFmtId="1" fontId="2" fillId="4" borderId="39" xfId="0" applyNumberFormat="1" applyFont="1" applyFill="1" applyBorder="1" applyAlignment="1" applyProtection="1">
      <alignment horizontal="center"/>
      <protection locked="0"/>
    </xf>
    <xf numFmtId="0" fontId="2" fillId="4" borderId="77" xfId="0" applyFont="1" applyFill="1" applyBorder="1" applyAlignment="1" applyProtection="1">
      <alignment horizontal="center"/>
      <protection locked="0"/>
    </xf>
    <xf numFmtId="167" fontId="1" fillId="4" borderId="23" xfId="0" applyNumberFormat="1" applyFont="1" applyFill="1" applyBorder="1" applyAlignment="1" applyProtection="1">
      <alignment horizontal="center"/>
      <protection locked="0"/>
    </xf>
    <xf numFmtId="167" fontId="1" fillId="4" borderId="43" xfId="0" applyNumberFormat="1" applyFont="1" applyFill="1" applyBorder="1" applyAlignment="1" applyProtection="1">
      <alignment horizontal="center"/>
      <protection locked="0"/>
    </xf>
    <xf numFmtId="167" fontId="1" fillId="14" borderId="15" xfId="0" applyNumberFormat="1" applyFont="1" applyFill="1" applyBorder="1"/>
    <xf numFmtId="167" fontId="0" fillId="14" borderId="20" xfId="1" applyNumberFormat="1" applyFont="1" applyFill="1" applyBorder="1" applyProtection="1"/>
    <xf numFmtId="167" fontId="1" fillId="14" borderId="78" xfId="0" applyNumberFormat="1" applyFont="1" applyFill="1" applyBorder="1"/>
    <xf numFmtId="167" fontId="0" fillId="14" borderId="43" xfId="1" applyNumberFormat="1" applyFont="1" applyFill="1" applyBorder="1" applyProtection="1"/>
    <xf numFmtId="169" fontId="8" fillId="4" borderId="44" xfId="0" applyNumberFormat="1" applyFont="1" applyFill="1" applyBorder="1" applyAlignment="1" applyProtection="1">
      <alignment horizontal="center"/>
      <protection locked="0"/>
    </xf>
    <xf numFmtId="43" fontId="52" fillId="2" borderId="57" xfId="1" applyFont="1" applyFill="1" applyBorder="1" applyAlignment="1" applyProtection="1">
      <alignment horizontal="center" vertical="center"/>
    </xf>
    <xf numFmtId="0" fontId="49" fillId="3" borderId="74" xfId="0" applyFont="1" applyFill="1" applyBorder="1" applyAlignment="1">
      <alignment horizontal="center" vertical="top" wrapText="1"/>
    </xf>
    <xf numFmtId="164" fontId="0" fillId="3" borderId="13" xfId="0" applyNumberFormat="1" applyFill="1" applyBorder="1" applyAlignment="1">
      <alignment horizontal="center"/>
    </xf>
    <xf numFmtId="164" fontId="0" fillId="2" borderId="0" xfId="0" applyNumberFormat="1" applyFill="1" applyAlignment="1">
      <alignment horizontal="center"/>
    </xf>
    <xf numFmtId="164" fontId="0" fillId="2" borderId="52" xfId="0" applyNumberFormat="1" applyFill="1" applyBorder="1" applyAlignment="1">
      <alignment horizontal="center"/>
    </xf>
    <xf numFmtId="164" fontId="0" fillId="17" borderId="0" xfId="0" applyNumberFormat="1" applyFill="1" applyAlignment="1">
      <alignment horizontal="center"/>
    </xf>
    <xf numFmtId="0" fontId="49" fillId="3" borderId="23" xfId="0" applyFont="1" applyFill="1" applyBorder="1" applyAlignment="1">
      <alignment horizontal="center" vertical="top" wrapText="1"/>
    </xf>
    <xf numFmtId="0" fontId="49" fillId="3" borderId="24" xfId="0" applyFont="1" applyFill="1" applyBorder="1" applyAlignment="1">
      <alignment horizontal="center" vertical="top"/>
    </xf>
    <xf numFmtId="168" fontId="0" fillId="4" borderId="16" xfId="0" applyNumberFormat="1" applyFill="1" applyBorder="1" applyAlignment="1">
      <alignment horizontal="center"/>
    </xf>
    <xf numFmtId="169" fontId="0" fillId="4" borderId="16" xfId="0" applyNumberFormat="1" applyFill="1" applyBorder="1" applyAlignment="1">
      <alignment horizontal="center"/>
    </xf>
    <xf numFmtId="168" fontId="0" fillId="11" borderId="13" xfId="0" applyNumberFormat="1" applyFill="1" applyBorder="1" applyAlignment="1">
      <alignment horizontal="center"/>
    </xf>
    <xf numFmtId="169" fontId="0" fillId="11" borderId="17" xfId="0" applyNumberFormat="1" applyFill="1" applyBorder="1" applyAlignment="1">
      <alignment horizontal="center"/>
    </xf>
    <xf numFmtId="0" fontId="49" fillId="3" borderId="43" xfId="0" applyFont="1" applyFill="1" applyBorder="1" applyAlignment="1">
      <alignment horizontal="center" vertical="top" wrapText="1"/>
    </xf>
    <xf numFmtId="0" fontId="49" fillId="3" borderId="24" xfId="0" applyFont="1" applyFill="1" applyBorder="1" applyAlignment="1">
      <alignment horizontal="center" vertical="top" wrapText="1"/>
    </xf>
    <xf numFmtId="14" fontId="45" fillId="0" borderId="0" xfId="0" applyNumberFormat="1" applyFont="1"/>
    <xf numFmtId="169" fontId="0" fillId="0" borderId="0" xfId="0" applyNumberFormat="1" applyAlignment="1" applyProtection="1">
      <alignment horizontal="center"/>
      <protection hidden="1"/>
    </xf>
    <xf numFmtId="2" fontId="0" fillId="0" borderId="0" xfId="0" applyNumberFormat="1" applyAlignment="1" applyProtection="1">
      <alignment horizontal="center"/>
      <protection hidden="1"/>
    </xf>
    <xf numFmtId="0" fontId="15" fillId="0" borderId="0" xfId="0" applyFont="1" applyAlignment="1" applyProtection="1">
      <alignment horizontal="center"/>
      <protection locked="0" hidden="1"/>
    </xf>
    <xf numFmtId="0" fontId="0" fillId="0" borderId="0" xfId="0" applyProtection="1">
      <protection locked="0" hidden="1"/>
    </xf>
    <xf numFmtId="0" fontId="0" fillId="0" borderId="0" xfId="0" applyAlignment="1" applyProtection="1">
      <alignment wrapText="1"/>
      <protection locked="0" hidden="1"/>
    </xf>
    <xf numFmtId="0" fontId="14" fillId="0" borderId="0" xfId="0" applyFont="1" applyProtection="1">
      <protection locked="0" hidden="1"/>
    </xf>
    <xf numFmtId="0" fontId="13" fillId="4" borderId="21" xfId="0" applyFont="1" applyFill="1"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0" fontId="22" fillId="0" borderId="0" xfId="0" applyFont="1" applyProtection="1">
      <protection locked="0" hidden="1"/>
    </xf>
    <xf numFmtId="1" fontId="12" fillId="10" borderId="21" xfId="0" applyNumberFormat="1" applyFont="1" applyFill="1" applyBorder="1" applyAlignment="1" applyProtection="1">
      <alignment horizontal="center" vertical="center"/>
      <protection locked="0" hidden="1"/>
    </xf>
    <xf numFmtId="0" fontId="13" fillId="0" borderId="0" xfId="0" applyFont="1" applyAlignment="1" applyProtection="1">
      <alignment horizontal="center" vertical="center"/>
      <protection locked="0" hidden="1"/>
    </xf>
    <xf numFmtId="1" fontId="12" fillId="0" borderId="0" xfId="0" applyNumberFormat="1" applyFont="1" applyAlignment="1" applyProtection="1">
      <alignment horizontal="center" vertical="center"/>
      <protection locked="0" hidden="1"/>
    </xf>
    <xf numFmtId="0" fontId="22" fillId="0" borderId="0" xfId="0" applyFont="1" applyAlignment="1" applyProtection="1">
      <alignment horizontal="center"/>
      <protection locked="0" hidden="1"/>
    </xf>
    <xf numFmtId="0" fontId="0" fillId="2" borderId="0" xfId="0" applyFill="1" applyProtection="1">
      <protection locked="0" hidden="1"/>
    </xf>
    <xf numFmtId="0" fontId="0" fillId="2" borderId="0" xfId="0" applyFill="1" applyAlignment="1" applyProtection="1">
      <alignment wrapText="1"/>
      <protection locked="0" hidden="1"/>
    </xf>
    <xf numFmtId="43" fontId="46" fillId="0" borderId="0" xfId="1" applyFont="1" applyFill="1" applyBorder="1" applyAlignment="1" applyProtection="1">
      <alignment horizontal="center" vertical="center"/>
      <protection locked="0" hidden="1"/>
    </xf>
    <xf numFmtId="0" fontId="48" fillId="0" borderId="0" xfId="0" applyFont="1" applyAlignment="1" applyProtection="1">
      <alignment horizontal="center" vertical="center"/>
      <protection locked="0" hidden="1"/>
    </xf>
    <xf numFmtId="43" fontId="47" fillId="0" borderId="0" xfId="1" applyFont="1" applyFill="1" applyBorder="1" applyAlignment="1" applyProtection="1">
      <alignment horizontal="center" vertical="center"/>
      <protection locked="0" hidden="1"/>
    </xf>
    <xf numFmtId="0" fontId="49" fillId="0" borderId="0" xfId="0" applyFont="1" applyProtection="1">
      <protection locked="0" hidden="1"/>
    </xf>
    <xf numFmtId="0" fontId="49" fillId="0" borderId="0" xfId="0" applyFont="1" applyAlignment="1" applyProtection="1">
      <alignment horizontal="center" vertical="center" wrapText="1"/>
      <protection locked="0" hidden="1"/>
    </xf>
    <xf numFmtId="0" fontId="47" fillId="0" borderId="0" xfId="0" applyFont="1" applyAlignment="1" applyProtection="1">
      <alignment horizontal="center" vertical="center"/>
      <protection locked="0" hidden="1"/>
    </xf>
    <xf numFmtId="0" fontId="47" fillId="3" borderId="13" xfId="0" applyFont="1" applyFill="1" applyBorder="1" applyAlignment="1" applyProtection="1">
      <alignment horizontal="center" vertical="center"/>
      <protection locked="0" hidden="1"/>
    </xf>
    <xf numFmtId="0" fontId="47" fillId="2" borderId="13" xfId="0" applyFont="1" applyFill="1" applyBorder="1" applyAlignment="1" applyProtection="1">
      <alignment horizontal="center" vertical="center"/>
      <protection locked="0" hidden="1"/>
    </xf>
    <xf numFmtId="0" fontId="47" fillId="3" borderId="13" xfId="0" applyFont="1" applyFill="1" applyBorder="1" applyAlignment="1" applyProtection="1">
      <alignment horizontal="center" vertical="center" wrapText="1"/>
      <protection locked="0" hidden="1"/>
    </xf>
    <xf numFmtId="0" fontId="47" fillId="0" borderId="13" xfId="0" applyFont="1" applyBorder="1" applyAlignment="1" applyProtection="1">
      <alignment horizontal="center" vertical="center"/>
      <protection locked="0" hidden="1"/>
    </xf>
    <xf numFmtId="0" fontId="50" fillId="0" borderId="0" xfId="0" applyFont="1" applyAlignment="1" applyProtection="1">
      <alignment horizontal="center" vertical="top" wrapText="1"/>
      <protection locked="0" hidden="1"/>
    </xf>
    <xf numFmtId="164" fontId="50" fillId="0" borderId="0" xfId="0" applyNumberFormat="1" applyFont="1" applyAlignment="1" applyProtection="1">
      <alignment horizontal="center" vertical="top" wrapText="1"/>
      <protection locked="0" hidden="1"/>
    </xf>
    <xf numFmtId="0" fontId="47" fillId="18" borderId="0" xfId="0" applyFont="1" applyFill="1" applyAlignment="1" applyProtection="1">
      <alignment horizontal="center" vertical="center" wrapText="1"/>
      <protection locked="0" hidden="1"/>
    </xf>
    <xf numFmtId="164" fontId="47" fillId="0" borderId="0" xfId="0" applyNumberFormat="1" applyFont="1" applyAlignment="1" applyProtection="1">
      <alignment horizontal="center" vertical="center"/>
      <protection locked="0" hidden="1"/>
    </xf>
    <xf numFmtId="164" fontId="47" fillId="0" borderId="0" xfId="0" applyNumberFormat="1" applyFont="1" applyAlignment="1" applyProtection="1">
      <alignment horizontal="center" vertical="center" wrapText="1"/>
      <protection locked="0" hidden="1"/>
    </xf>
    <xf numFmtId="2" fontId="47" fillId="0" borderId="0" xfId="0" applyNumberFormat="1" applyFont="1" applyAlignment="1" applyProtection="1">
      <alignment horizontal="center" vertical="center"/>
      <protection locked="0" hidden="1"/>
    </xf>
    <xf numFmtId="0" fontId="47" fillId="0" borderId="0" xfId="0" applyFont="1" applyAlignment="1" applyProtection="1">
      <alignment horizontal="center" vertical="center" wrapText="1"/>
      <protection locked="0" hidden="1"/>
    </xf>
    <xf numFmtId="0" fontId="49" fillId="0" borderId="0" xfId="0" applyFont="1" applyAlignment="1" applyProtection="1">
      <alignment vertical="top"/>
      <protection locked="0" hidden="1"/>
    </xf>
    <xf numFmtId="0" fontId="50" fillId="0" borderId="0" xfId="0" applyFont="1" applyAlignment="1" applyProtection="1">
      <alignment horizontal="center" vertical="top"/>
      <protection locked="0" hidden="1"/>
    </xf>
    <xf numFmtId="43" fontId="48" fillId="0" borderId="0" xfId="1" applyFont="1" applyFill="1" applyBorder="1" applyAlignment="1" applyProtection="1">
      <alignment horizontal="center" vertical="center"/>
      <protection locked="0" hidden="1"/>
    </xf>
    <xf numFmtId="43" fontId="49" fillId="0" borderId="0" xfId="1" applyFont="1" applyAlignment="1" applyProtection="1">
      <alignment vertical="top"/>
      <protection locked="0" hidden="1"/>
    </xf>
    <xf numFmtId="43" fontId="49" fillId="3" borderId="13" xfId="1" applyFont="1" applyFill="1" applyBorder="1" applyAlignment="1" applyProtection="1">
      <alignment vertical="top"/>
      <protection locked="0" hidden="1"/>
    </xf>
    <xf numFmtId="43" fontId="49" fillId="3" borderId="13" xfId="1" applyFont="1" applyFill="1" applyBorder="1" applyAlignment="1" applyProtection="1">
      <alignment vertical="top" wrapText="1"/>
      <protection locked="0" hidden="1"/>
    </xf>
    <xf numFmtId="0" fontId="49" fillId="2" borderId="13" xfId="0" applyFont="1" applyFill="1" applyBorder="1" applyAlignment="1" applyProtection="1">
      <alignment vertical="top"/>
      <protection locked="0" hidden="1"/>
    </xf>
    <xf numFmtId="0" fontId="49" fillId="3" borderId="13" xfId="0" applyFont="1" applyFill="1" applyBorder="1" applyAlignment="1" applyProtection="1">
      <alignment vertical="top" wrapText="1"/>
      <protection locked="0" hidden="1"/>
    </xf>
    <xf numFmtId="0" fontId="49" fillId="3" borderId="13" xfId="0" applyFont="1" applyFill="1" applyBorder="1" applyAlignment="1" applyProtection="1">
      <alignment vertical="top"/>
      <protection locked="0" hidden="1"/>
    </xf>
    <xf numFmtId="164" fontId="0" fillId="0" borderId="17" xfId="0" applyNumberFormat="1" applyBorder="1" applyAlignment="1" applyProtection="1">
      <alignment horizontal="center"/>
      <protection locked="0" hidden="1"/>
    </xf>
    <xf numFmtId="164" fontId="0" fillId="0" borderId="67" xfId="0" applyNumberFormat="1" applyBorder="1" applyAlignment="1" applyProtection="1">
      <alignment horizontal="center"/>
      <protection locked="0" hidden="1"/>
    </xf>
    <xf numFmtId="164" fontId="0" fillId="0" borderId="13" xfId="0" applyNumberFormat="1" applyBorder="1" applyAlignment="1" applyProtection="1">
      <alignment horizontal="center"/>
      <protection locked="0" hidden="1"/>
    </xf>
    <xf numFmtId="0" fontId="17" fillId="18" borderId="0" xfId="0" applyFont="1" applyFill="1" applyAlignment="1" applyProtection="1">
      <alignment horizontal="center" vertical="center"/>
      <protection locked="0" hidden="1"/>
    </xf>
    <xf numFmtId="164" fontId="17" fillId="0" borderId="0" xfId="0" applyNumberFormat="1" applyFont="1" applyAlignment="1" applyProtection="1">
      <alignment horizontal="center" vertical="center"/>
      <protection locked="0" hidden="1"/>
    </xf>
    <xf numFmtId="0" fontId="17" fillId="0" borderId="0" xfId="0" applyFont="1" applyAlignment="1" applyProtection="1">
      <alignment horizontal="center" vertical="center"/>
      <protection locked="0" hidden="1"/>
    </xf>
    <xf numFmtId="0" fontId="0" fillId="3" borderId="13" xfId="0" applyFill="1" applyBorder="1" applyAlignment="1" applyProtection="1">
      <alignment horizontal="center"/>
      <protection locked="0" hidden="1"/>
    </xf>
    <xf numFmtId="0" fontId="0" fillId="2" borderId="13" xfId="0" applyFill="1" applyBorder="1" applyAlignment="1" applyProtection="1">
      <alignment horizontal="center"/>
      <protection locked="0" hidden="1"/>
    </xf>
    <xf numFmtId="0" fontId="0" fillId="3" borderId="13" xfId="0" applyFill="1" applyBorder="1" applyAlignment="1" applyProtection="1">
      <alignment wrapText="1"/>
      <protection locked="0" hidden="1"/>
    </xf>
    <xf numFmtId="0" fontId="0" fillId="2" borderId="13" xfId="0" applyFill="1" applyBorder="1" applyProtection="1">
      <protection locked="0" hidden="1"/>
    </xf>
    <xf numFmtId="0" fontId="0" fillId="3" borderId="13" xfId="0" applyFill="1" applyBorder="1" applyProtection="1">
      <protection locked="0" hidden="1"/>
    </xf>
    <xf numFmtId="0" fontId="0" fillId="3" borderId="3" xfId="0" applyFill="1" applyBorder="1" applyProtection="1">
      <protection locked="0" hidden="1"/>
    </xf>
    <xf numFmtId="0" fontId="0" fillId="0" borderId="13" xfId="0" applyBorder="1" applyProtection="1">
      <protection locked="0" hidden="1"/>
    </xf>
    <xf numFmtId="164" fontId="0" fillId="0" borderId="69" xfId="0" applyNumberFormat="1" applyBorder="1" applyAlignment="1" applyProtection="1">
      <alignment horizontal="center"/>
      <protection locked="0" hidden="1"/>
    </xf>
    <xf numFmtId="164" fontId="17" fillId="0" borderId="0" xfId="0" applyNumberFormat="1" applyFont="1" applyAlignment="1" applyProtection="1">
      <alignment horizontal="center"/>
      <protection locked="0" hidden="1"/>
    </xf>
    <xf numFmtId="164" fontId="0" fillId="0" borderId="0" xfId="0" applyNumberFormat="1" applyAlignment="1" applyProtection="1">
      <alignment horizontal="center"/>
      <protection locked="0" hidden="1"/>
    </xf>
    <xf numFmtId="0" fontId="1" fillId="0" borderId="0" xfId="0" applyFont="1" applyAlignment="1" applyProtection="1">
      <alignment vertical="top"/>
      <protection locked="0" hidden="1"/>
    </xf>
    <xf numFmtId="0" fontId="1" fillId="0" borderId="0" xfId="0" applyFont="1" applyAlignment="1" applyProtection="1">
      <alignment horizontal="center" vertical="center"/>
      <protection locked="0" hidden="1"/>
    </xf>
    <xf numFmtId="164" fontId="17" fillId="18" borderId="0" xfId="0" applyNumberFormat="1" applyFont="1" applyFill="1" applyAlignment="1" applyProtection="1">
      <alignment horizontal="center" vertical="center"/>
      <protection locked="0" hidden="1"/>
    </xf>
    <xf numFmtId="164" fontId="4" fillId="0" borderId="0" xfId="0" applyNumberFormat="1" applyFont="1" applyAlignment="1" applyProtection="1">
      <alignment horizontal="center"/>
      <protection locked="0" hidden="1"/>
    </xf>
    <xf numFmtId="0" fontId="0" fillId="0" borderId="0" xfId="0" applyAlignment="1" applyProtection="1">
      <alignment horizontal="center"/>
      <protection locked="0" hidden="1"/>
    </xf>
    <xf numFmtId="164" fontId="0" fillId="0" borderId="46" xfId="0" applyNumberFormat="1" applyBorder="1" applyAlignment="1" applyProtection="1">
      <alignment horizontal="center"/>
      <protection locked="0" hidden="1"/>
    </xf>
    <xf numFmtId="164" fontId="0" fillId="0" borderId="54" xfId="0" applyNumberFormat="1" applyBorder="1" applyAlignment="1" applyProtection="1">
      <alignment horizontal="center"/>
      <protection locked="0" hidden="1"/>
    </xf>
    <xf numFmtId="164" fontId="0" fillId="18" borderId="13" xfId="0" applyNumberFormat="1" applyFill="1" applyBorder="1" applyAlignment="1" applyProtection="1">
      <alignment horizontal="center"/>
      <protection locked="0" hidden="1"/>
    </xf>
    <xf numFmtId="164" fontId="0" fillId="0" borderId="3" xfId="0" applyNumberFormat="1" applyBorder="1" applyAlignment="1" applyProtection="1">
      <alignment horizontal="center"/>
      <protection locked="0" hidden="1"/>
    </xf>
    <xf numFmtId="0" fontId="0" fillId="0" borderId="13" xfId="0" applyBorder="1" applyAlignment="1" applyProtection="1">
      <alignment horizontal="left"/>
      <protection locked="0" hidden="1"/>
    </xf>
    <xf numFmtId="164" fontId="0" fillId="18" borderId="0" xfId="0" applyNumberFormat="1" applyFill="1" applyAlignment="1" applyProtection="1">
      <alignment horizontal="center" vertical="center"/>
      <protection locked="0" hidden="1"/>
    </xf>
    <xf numFmtId="0" fontId="0" fillId="5" borderId="77" xfId="0" applyFill="1" applyBorder="1" applyAlignment="1" applyProtection="1">
      <alignment horizontal="center" vertical="center"/>
      <protection locked="0" hidden="1"/>
    </xf>
    <xf numFmtId="9" fontId="0" fillId="0" borderId="0" xfId="2" applyFont="1" applyFill="1" applyBorder="1" applyAlignment="1" applyProtection="1">
      <alignment horizontal="center"/>
      <protection locked="0" hidden="1"/>
    </xf>
    <xf numFmtId="164" fontId="22" fillId="18" borderId="0" xfId="0" applyNumberFormat="1" applyFont="1" applyFill="1" applyAlignment="1" applyProtection="1">
      <alignment horizontal="center"/>
      <protection locked="0" hidden="1"/>
    </xf>
    <xf numFmtId="164" fontId="0" fillId="18" borderId="0" xfId="0" applyNumberFormat="1" applyFill="1" applyAlignment="1" applyProtection="1">
      <alignment horizontal="center"/>
      <protection locked="0" hidden="1"/>
    </xf>
    <xf numFmtId="164" fontId="0" fillId="19" borderId="0" xfId="0" applyNumberFormat="1" applyFill="1" applyAlignment="1" applyProtection="1">
      <alignment horizontal="center"/>
      <protection locked="0" hidden="1"/>
    </xf>
    <xf numFmtId="164" fontId="0" fillId="18" borderId="13" xfId="0" applyNumberFormat="1" applyFill="1" applyBorder="1" applyAlignment="1" applyProtection="1">
      <alignment horizontal="center" vertical="center"/>
      <protection locked="0" hidden="1"/>
    </xf>
    <xf numFmtId="164" fontId="0" fillId="0" borderId="0" xfId="0" applyNumberFormat="1" applyAlignment="1" applyProtection="1">
      <alignment horizontal="center" vertical="center"/>
      <protection locked="0" hidden="1"/>
    </xf>
    <xf numFmtId="164" fontId="0" fillId="19" borderId="0" xfId="0" applyNumberFormat="1" applyFill="1" applyAlignment="1" applyProtection="1">
      <alignment horizontal="center" vertical="center"/>
      <protection locked="0" hidden="1"/>
    </xf>
    <xf numFmtId="0" fontId="0" fillId="19" borderId="0" xfId="0" applyFill="1" applyAlignment="1" applyProtection="1">
      <alignment horizontal="center" vertical="center"/>
      <protection locked="0" hidden="1"/>
    </xf>
    <xf numFmtId="9" fontId="0" fillId="0" borderId="0" xfId="2" applyFont="1" applyFill="1" applyBorder="1" applyAlignment="1" applyProtection="1">
      <alignment horizontal="center" vertical="center"/>
      <protection locked="0" hidden="1"/>
    </xf>
    <xf numFmtId="0" fontId="44" fillId="19" borderId="0" xfId="0" applyFont="1" applyFill="1" applyAlignment="1" applyProtection="1">
      <alignment horizontal="center" vertical="center"/>
      <protection locked="0" hidden="1"/>
    </xf>
    <xf numFmtId="0" fontId="22" fillId="19" borderId="0" xfId="0" applyFont="1" applyFill="1" applyAlignment="1" applyProtection="1">
      <alignment horizontal="center"/>
      <protection locked="0" hidden="1"/>
    </xf>
    <xf numFmtId="0" fontId="4" fillId="0" borderId="0" xfId="0" applyFont="1" applyAlignment="1" applyProtection="1">
      <alignment horizontal="center" vertical="center"/>
      <protection locked="0" hidden="1"/>
    </xf>
    <xf numFmtId="1" fontId="22" fillId="0" borderId="0" xfId="0" applyNumberFormat="1" applyFont="1" applyAlignment="1" applyProtection="1">
      <alignment horizontal="center"/>
      <protection locked="0" hidden="1"/>
    </xf>
    <xf numFmtId="164" fontId="0" fillId="0" borderId="53" xfId="0" applyNumberFormat="1" applyBorder="1" applyAlignment="1" applyProtection="1">
      <alignment horizontal="center"/>
      <protection locked="0" hidden="1"/>
    </xf>
    <xf numFmtId="164" fontId="44" fillId="18" borderId="3" xfId="0" applyNumberFormat="1" applyFont="1" applyFill="1" applyBorder="1" applyAlignment="1" applyProtection="1">
      <alignment horizontal="center"/>
      <protection locked="0" hidden="1"/>
    </xf>
    <xf numFmtId="164" fontId="0" fillId="17" borderId="0" xfId="0" applyNumberFormat="1" applyFill="1" applyAlignment="1" applyProtection="1">
      <alignment horizontal="center"/>
      <protection locked="0" hidden="1"/>
    </xf>
    <xf numFmtId="164" fontId="44" fillId="17" borderId="0" xfId="0" applyNumberFormat="1" applyFont="1" applyFill="1" applyAlignment="1" applyProtection="1">
      <alignment horizontal="center"/>
      <protection locked="0" hidden="1"/>
    </xf>
    <xf numFmtId="0" fontId="22" fillId="17" borderId="0" xfId="0" applyFont="1" applyFill="1" applyAlignment="1" applyProtection="1">
      <alignment horizontal="center"/>
      <protection locked="0" hidden="1"/>
    </xf>
    <xf numFmtId="14" fontId="22" fillId="0" borderId="0" xfId="0" applyNumberFormat="1" applyFont="1" applyAlignment="1" applyProtection="1">
      <alignment horizontal="center"/>
      <protection locked="0" hidden="1"/>
    </xf>
    <xf numFmtId="0" fontId="0" fillId="3" borderId="3" xfId="0" applyFill="1" applyBorder="1" applyAlignment="1" applyProtection="1">
      <alignment horizontal="center"/>
      <protection locked="0" hidden="1"/>
    </xf>
    <xf numFmtId="0" fontId="0" fillId="2" borderId="3" xfId="0" applyFill="1" applyBorder="1" applyAlignment="1" applyProtection="1">
      <alignment horizontal="center"/>
      <protection locked="0" hidden="1"/>
    </xf>
    <xf numFmtId="0" fontId="0" fillId="3" borderId="3" xfId="0" applyFill="1" applyBorder="1" applyAlignment="1" applyProtection="1">
      <alignment wrapText="1"/>
      <protection locked="0" hidden="1"/>
    </xf>
    <xf numFmtId="0" fontId="0" fillId="2" borderId="3" xfId="0" applyFill="1" applyBorder="1" applyProtection="1">
      <protection locked="0" hidden="1"/>
    </xf>
    <xf numFmtId="0" fontId="0" fillId="0" borderId="14" xfId="0" applyBorder="1" applyProtection="1">
      <protection locked="0" hidden="1"/>
    </xf>
    <xf numFmtId="49" fontId="38" fillId="3" borderId="18" xfId="0" applyNumberFormat="1" applyFont="1" applyFill="1" applyBorder="1" applyAlignment="1" applyProtection="1">
      <alignment horizontal="center" wrapText="1"/>
      <protection locked="0" hidden="1"/>
    </xf>
    <xf numFmtId="0" fontId="0" fillId="0" borderId="18" xfId="0" applyBorder="1" applyAlignment="1" applyProtection="1">
      <alignment horizontal="center" wrapText="1"/>
      <protection locked="0" hidden="1"/>
    </xf>
    <xf numFmtId="0" fontId="0" fillId="0" borderId="14" xfId="0" applyBorder="1" applyAlignment="1" applyProtection="1">
      <alignment horizontal="center" wrapText="1"/>
      <protection locked="0" hidden="1"/>
    </xf>
    <xf numFmtId="49" fontId="38" fillId="17" borderId="0" xfId="0" applyNumberFormat="1" applyFont="1" applyFill="1" applyAlignment="1" applyProtection="1">
      <alignment horizontal="center" wrapText="1"/>
      <protection locked="0" hidden="1"/>
    </xf>
    <xf numFmtId="0" fontId="20" fillId="3" borderId="14" xfId="0" applyFont="1" applyFill="1" applyBorder="1" applyProtection="1">
      <protection locked="0" hidden="1"/>
    </xf>
    <xf numFmtId="1" fontId="20" fillId="3" borderId="13" xfId="0" applyNumberFormat="1" applyFont="1" applyFill="1" applyBorder="1" applyProtection="1">
      <protection locked="0" hidden="1"/>
    </xf>
    <xf numFmtId="0" fontId="20" fillId="3" borderId="13" xfId="0" applyFont="1" applyFill="1" applyBorder="1" applyProtection="1">
      <protection locked="0" hidden="1"/>
    </xf>
    <xf numFmtId="0" fontId="22" fillId="3" borderId="13" xfId="0" applyFont="1" applyFill="1" applyBorder="1" applyAlignment="1" applyProtection="1">
      <alignment horizontal="center"/>
      <protection locked="0" hidden="1"/>
    </xf>
    <xf numFmtId="169" fontId="8" fillId="4" borderId="20" xfId="0" applyNumberFormat="1" applyFont="1" applyFill="1" applyBorder="1" applyAlignment="1" applyProtection="1">
      <alignment horizontal="center"/>
      <protection locked="0"/>
    </xf>
    <xf numFmtId="0" fontId="29" fillId="0" borderId="0" xfId="0" applyFont="1" applyAlignment="1">
      <alignment vertical="center"/>
    </xf>
    <xf numFmtId="0" fontId="30" fillId="0" borderId="0" xfId="0" applyFont="1" applyAlignment="1">
      <alignment vertical="center"/>
    </xf>
    <xf numFmtId="14" fontId="13" fillId="0" borderId="0" xfId="0" applyNumberFormat="1" applyFont="1" applyAlignment="1">
      <alignment horizontal="center" vertical="center"/>
    </xf>
    <xf numFmtId="0" fontId="44" fillId="0" borderId="0" xfId="0" applyFont="1"/>
    <xf numFmtId="0" fontId="1" fillId="17" borderId="0" xfId="0" applyFont="1" applyFill="1" applyAlignment="1">
      <alignment horizontal="center"/>
    </xf>
    <xf numFmtId="0" fontId="54" fillId="0" borderId="0" xfId="0" applyFont="1" applyAlignment="1">
      <alignment horizontal="center"/>
    </xf>
    <xf numFmtId="164" fontId="17" fillId="0" borderId="23" xfId="0" applyNumberFormat="1" applyFont="1" applyBorder="1" applyAlignment="1">
      <alignment horizontal="center"/>
    </xf>
    <xf numFmtId="0" fontId="1" fillId="5" borderId="40" xfId="0" applyFont="1" applyFill="1" applyBorder="1" applyAlignment="1" applyProtection="1">
      <alignment horizontal="center" vertical="center"/>
      <protection locked="0" hidden="1"/>
    </xf>
    <xf numFmtId="1" fontId="2" fillId="11" borderId="22" xfId="0" applyNumberFormat="1" applyFont="1" applyFill="1" applyBorder="1" applyAlignment="1">
      <alignment horizontal="center" wrapText="1"/>
    </xf>
    <xf numFmtId="1" fontId="2" fillId="11" borderId="34" xfId="0" applyNumberFormat="1" applyFont="1" applyFill="1" applyBorder="1" applyAlignment="1">
      <alignment horizontal="center" wrapText="1"/>
    </xf>
    <xf numFmtId="0" fontId="1" fillId="0" borderId="13" xfId="0" applyFont="1" applyBorder="1" applyProtection="1">
      <protection locked="0" hidden="1"/>
    </xf>
    <xf numFmtId="0" fontId="35" fillId="20" borderId="21" xfId="0" applyFont="1" applyFill="1" applyBorder="1" applyAlignment="1">
      <alignment horizontal="center" vertical="center"/>
    </xf>
    <xf numFmtId="1" fontId="2" fillId="0" borderId="0" xfId="0" applyNumberFormat="1" applyFont="1" applyAlignment="1" applyProtection="1">
      <alignment horizontal="center" wrapText="1"/>
      <protection locked="0"/>
    </xf>
    <xf numFmtId="0" fontId="17" fillId="0" borderId="0" xfId="0" applyFont="1" applyAlignment="1" applyProtection="1">
      <alignment horizontal="center" vertical="center" wrapText="1"/>
      <protection locked="0" hidden="1"/>
    </xf>
    <xf numFmtId="0" fontId="0" fillId="0" borderId="0" xfId="0" applyAlignment="1" applyProtection="1">
      <alignment horizontal="center"/>
      <protection locked="0" hidden="1"/>
    </xf>
    <xf numFmtId="164" fontId="0" fillId="19" borderId="0" xfId="0" applyNumberFormat="1" applyFill="1" applyAlignment="1" applyProtection="1">
      <alignment horizontal="center" vertical="center"/>
      <protection locked="0" hidden="1"/>
    </xf>
    <xf numFmtId="0" fontId="0" fillId="19" borderId="0" xfId="0" applyFill="1" applyAlignment="1" applyProtection="1">
      <alignment horizontal="center" vertical="center"/>
      <protection locked="0" hidden="1"/>
    </xf>
    <xf numFmtId="164" fontId="0" fillId="19" borderId="0" xfId="0" applyNumberFormat="1" applyFill="1" applyAlignment="1" applyProtection="1">
      <alignment horizontal="center"/>
      <protection locked="0" hidden="1"/>
    </xf>
    <xf numFmtId="0" fontId="0" fillId="19" borderId="0" xfId="0" applyFill="1" applyAlignment="1" applyProtection="1">
      <alignment horizontal="center"/>
      <protection locked="0" hidden="1"/>
    </xf>
    <xf numFmtId="0" fontId="32" fillId="2" borderId="79" xfId="0" applyFont="1" applyFill="1" applyBorder="1" applyAlignment="1" applyProtection="1">
      <alignment horizontal="center" wrapText="1"/>
      <protection locked="0" hidden="1"/>
    </xf>
    <xf numFmtId="0" fontId="47" fillId="0" borderId="17" xfId="0" applyFont="1" applyBorder="1" applyAlignment="1" applyProtection="1">
      <alignment horizontal="center" vertical="center" wrapText="1"/>
      <protection locked="0" hidden="1"/>
    </xf>
    <xf numFmtId="0" fontId="49" fillId="0" borderId="18" xfId="0" applyFont="1" applyBorder="1" applyAlignment="1" applyProtection="1">
      <alignment horizontal="center" vertical="center" wrapText="1"/>
      <protection locked="0" hidden="1"/>
    </xf>
    <xf numFmtId="0" fontId="49" fillId="0" borderId="14" xfId="0" applyFont="1" applyBorder="1" applyAlignment="1" applyProtection="1">
      <alignment horizontal="center" vertical="center" wrapText="1"/>
      <protection locked="0" hidden="1"/>
    </xf>
    <xf numFmtId="0" fontId="46" fillId="3" borderId="36" xfId="0" applyFont="1" applyFill="1" applyBorder="1" applyAlignment="1">
      <alignment horizontal="center" vertical="center"/>
    </xf>
    <xf numFmtId="0" fontId="46" fillId="3" borderId="37" xfId="0" applyFont="1" applyFill="1" applyBorder="1" applyAlignment="1">
      <alignment horizontal="center" vertical="center"/>
    </xf>
    <xf numFmtId="0" fontId="46" fillId="3" borderId="44" xfId="0" applyFont="1" applyFill="1" applyBorder="1" applyAlignment="1">
      <alignment horizontal="center" vertical="center"/>
    </xf>
    <xf numFmtId="0" fontId="29" fillId="4" borderId="57" xfId="0" applyFont="1" applyFill="1" applyBorder="1" applyAlignment="1" applyProtection="1">
      <alignment vertical="center" wrapText="1"/>
      <protection locked="0" hidden="1"/>
    </xf>
    <xf numFmtId="0" fontId="29" fillId="4" borderId="60" xfId="0" applyFont="1" applyFill="1" applyBorder="1" applyAlignment="1" applyProtection="1">
      <alignment vertical="center" wrapText="1"/>
      <protection locked="0" hidden="1"/>
    </xf>
    <xf numFmtId="0" fontId="30" fillId="0" borderId="58" xfId="0" applyFont="1" applyBorder="1" applyAlignment="1" applyProtection="1">
      <alignment vertical="center" wrapText="1"/>
      <protection locked="0" hidden="1"/>
    </xf>
    <xf numFmtId="0" fontId="29" fillId="10" borderId="57" xfId="0" applyFont="1" applyFill="1" applyBorder="1" applyAlignment="1" applyProtection="1">
      <alignment vertical="center" wrapText="1"/>
      <protection locked="0" hidden="1"/>
    </xf>
    <xf numFmtId="0" fontId="29" fillId="10" borderId="60" xfId="0" applyFont="1" applyFill="1" applyBorder="1" applyAlignment="1" applyProtection="1">
      <alignment vertical="center" wrapText="1"/>
      <protection locked="0" hidden="1"/>
    </xf>
    <xf numFmtId="0" fontId="29" fillId="0" borderId="57" xfId="0" applyFont="1" applyBorder="1" applyAlignment="1">
      <alignment horizontal="center" vertical="center"/>
    </xf>
    <xf numFmtId="0" fontId="29" fillId="0" borderId="60" xfId="0" applyFont="1" applyBorder="1" applyAlignment="1">
      <alignment horizontal="center" vertical="center"/>
    </xf>
    <xf numFmtId="0" fontId="29" fillId="0" borderId="58" xfId="0" applyFont="1" applyBorder="1" applyAlignment="1">
      <alignment horizontal="center" vertical="center"/>
    </xf>
    <xf numFmtId="0" fontId="14" fillId="3" borderId="57" xfId="0" applyFont="1" applyFill="1" applyBorder="1" applyAlignment="1">
      <alignment horizontal="center" vertical="center"/>
    </xf>
    <xf numFmtId="0" fontId="0" fillId="0" borderId="60" xfId="0" applyBorder="1" applyAlignment="1">
      <alignment horizontal="center" vertical="center"/>
    </xf>
    <xf numFmtId="0" fontId="0" fillId="0" borderId="58" xfId="0" applyBorder="1" applyAlignment="1">
      <alignment horizontal="center" vertical="center"/>
    </xf>
    <xf numFmtId="0" fontId="28" fillId="3" borderId="74" xfId="0" applyFont="1" applyFill="1" applyBorder="1" applyAlignment="1">
      <alignment horizontal="center" vertical="center"/>
    </xf>
    <xf numFmtId="0" fontId="0" fillId="0" borderId="72" xfId="0" applyBorder="1" applyAlignment="1">
      <alignment vertical="center"/>
    </xf>
    <xf numFmtId="0" fontId="0" fillId="0" borderId="73" xfId="0" applyBorder="1" applyAlignment="1">
      <alignment vertical="center"/>
    </xf>
    <xf numFmtId="14" fontId="13" fillId="0" borderId="0" xfId="0" applyNumberFormat="1" applyFont="1" applyAlignment="1">
      <alignment horizontal="center" vertical="center"/>
    </xf>
    <xf numFmtId="0" fontId="0" fillId="0" borderId="0" xfId="0" applyAlignment="1">
      <alignment horizontal="center" vertical="center"/>
    </xf>
    <xf numFmtId="14" fontId="20" fillId="4" borderId="13" xfId="0" applyNumberFormat="1" applyFont="1" applyFill="1" applyBorder="1" applyAlignment="1" applyProtection="1">
      <alignment horizontal="center" vertical="center" wrapText="1"/>
      <protection locked="0"/>
    </xf>
    <xf numFmtId="14" fontId="20" fillId="0" borderId="13" xfId="0" applyNumberFormat="1" applyFont="1" applyBorder="1" applyAlignment="1" applyProtection="1">
      <alignment horizontal="center" vertical="center" wrapText="1"/>
      <protection locked="0"/>
    </xf>
    <xf numFmtId="0" fontId="37" fillId="16" borderId="74" xfId="0" applyFont="1" applyFill="1" applyBorder="1" applyAlignment="1">
      <alignment horizontal="center" vertical="center" wrapText="1"/>
    </xf>
    <xf numFmtId="0" fontId="37" fillId="16" borderId="72" xfId="0" applyFont="1" applyFill="1" applyBorder="1" applyAlignment="1">
      <alignment horizontal="center" vertical="center" wrapText="1"/>
    </xf>
    <xf numFmtId="0" fontId="37" fillId="16" borderId="73" xfId="0" applyFont="1" applyFill="1" applyBorder="1" applyAlignment="1">
      <alignment horizontal="center" vertical="center" wrapText="1"/>
    </xf>
    <xf numFmtId="0" fontId="37" fillId="16" borderId="54" xfId="0" applyFont="1" applyFill="1" applyBorder="1" applyAlignment="1">
      <alignment horizontal="center" vertical="center" wrapText="1"/>
    </xf>
    <xf numFmtId="0" fontId="37" fillId="16" borderId="52" xfId="0" applyFont="1" applyFill="1" applyBorder="1" applyAlignment="1">
      <alignment horizontal="center" vertical="center" wrapText="1"/>
    </xf>
    <xf numFmtId="0" fontId="37" fillId="16" borderId="42" xfId="0" applyFont="1" applyFill="1" applyBorder="1" applyAlignment="1">
      <alignment horizontal="center" vertical="center" wrapText="1"/>
    </xf>
    <xf numFmtId="0" fontId="2" fillId="0" borderId="57" xfId="0" applyFont="1" applyBorder="1" applyAlignment="1">
      <alignment horizontal="center" vertical="center" wrapText="1"/>
    </xf>
    <xf numFmtId="0" fontId="0" fillId="0" borderId="60" xfId="0" applyBorder="1" applyAlignment="1">
      <alignment horizontal="center" vertical="center" wrapText="1"/>
    </xf>
    <xf numFmtId="0" fontId="29" fillId="0" borderId="0" xfId="0" applyFont="1" applyAlignment="1">
      <alignment vertical="center"/>
    </xf>
    <xf numFmtId="0" fontId="30" fillId="0" borderId="0" xfId="0" applyFont="1" applyAlignment="1">
      <alignment vertical="center"/>
    </xf>
    <xf numFmtId="0" fontId="2" fillId="0" borderId="57" xfId="0" applyFont="1" applyBorder="1" applyAlignment="1" applyProtection="1">
      <alignment horizontal="center" vertical="center"/>
      <protection locked="0"/>
    </xf>
    <xf numFmtId="0" fontId="0" fillId="0" borderId="58" xfId="0" applyBorder="1" applyAlignment="1" applyProtection="1">
      <alignment horizontal="center" vertical="center"/>
      <protection locked="0"/>
    </xf>
    <xf numFmtId="0" fontId="20" fillId="4" borderId="13" xfId="0" applyFont="1" applyFill="1" applyBorder="1" applyAlignment="1" applyProtection="1">
      <alignment horizontal="center" vertical="center" wrapText="1"/>
      <protection locked="0"/>
    </xf>
    <xf numFmtId="0" fontId="20" fillId="0" borderId="13" xfId="0" applyFont="1" applyBorder="1" applyAlignment="1">
      <alignment horizontal="center" vertical="center" wrapText="1"/>
    </xf>
    <xf numFmtId="0" fontId="6" fillId="0" borderId="0" xfId="0" applyFont="1" applyAlignment="1">
      <alignment horizontal="center"/>
    </xf>
    <xf numFmtId="0" fontId="0" fillId="0" borderId="0" xfId="0"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15" fillId="0" borderId="80" xfId="0" applyFont="1" applyBorder="1" applyAlignment="1">
      <alignment horizontal="center"/>
    </xf>
    <xf numFmtId="0" fontId="15" fillId="0" borderId="81" xfId="0" applyFont="1" applyBorder="1" applyAlignment="1">
      <alignment horizontal="center"/>
    </xf>
    <xf numFmtId="0" fontId="24" fillId="3" borderId="37" xfId="0" applyFont="1" applyFill="1" applyBorder="1" applyAlignment="1">
      <alignment horizontal="center" vertical="center"/>
    </xf>
    <xf numFmtId="0" fontId="24" fillId="3" borderId="44" xfId="0" applyFont="1" applyFill="1" applyBorder="1" applyAlignment="1">
      <alignment horizontal="center" vertical="center"/>
    </xf>
    <xf numFmtId="0" fontId="24" fillId="7" borderId="13" xfId="0" applyFont="1" applyFill="1" applyBorder="1" applyAlignment="1">
      <alignment horizontal="center" vertical="center"/>
    </xf>
    <xf numFmtId="0" fontId="24" fillId="5" borderId="13" xfId="0" applyFont="1" applyFill="1" applyBorder="1" applyAlignment="1">
      <alignment horizontal="center" vertical="center"/>
    </xf>
    <xf numFmtId="0" fontId="24" fillId="6" borderId="13" xfId="0" applyFont="1" applyFill="1" applyBorder="1" applyAlignment="1">
      <alignment horizontal="center" vertical="center"/>
    </xf>
    <xf numFmtId="0" fontId="24" fillId="8" borderId="13" xfId="0" applyFont="1" applyFill="1" applyBorder="1" applyAlignment="1">
      <alignment horizontal="center" vertical="center"/>
    </xf>
    <xf numFmtId="0" fontId="24" fillId="9" borderId="13" xfId="0" applyFont="1" applyFill="1" applyBorder="1" applyAlignment="1">
      <alignment horizontal="center" vertical="center"/>
    </xf>
    <xf numFmtId="0" fontId="35" fillId="13" borderId="57" xfId="0" applyFont="1" applyFill="1" applyBorder="1" applyAlignment="1" applyProtection="1">
      <alignment horizontal="left" vertical="center" wrapText="1"/>
      <protection hidden="1"/>
    </xf>
    <xf numFmtId="0" fontId="35" fillId="13" borderId="60" xfId="0" applyFont="1" applyFill="1" applyBorder="1" applyAlignment="1" applyProtection="1">
      <alignment horizontal="left" vertical="center" wrapText="1"/>
      <protection hidden="1"/>
    </xf>
    <xf numFmtId="0" fontId="35" fillId="13" borderId="58" xfId="0" applyFont="1" applyFill="1" applyBorder="1" applyAlignment="1" applyProtection="1">
      <alignment horizontal="left" vertical="center" wrapText="1"/>
      <protection hidden="1"/>
    </xf>
    <xf numFmtId="0" fontId="40" fillId="2" borderId="57" xfId="0" applyFont="1" applyFill="1" applyBorder="1" applyAlignment="1" applyProtection="1">
      <alignment horizontal="center" vertical="center" wrapText="1"/>
      <protection hidden="1"/>
    </xf>
    <xf numFmtId="0" fontId="40" fillId="2" borderId="60" xfId="0" applyFont="1" applyFill="1" applyBorder="1" applyAlignment="1" applyProtection="1">
      <alignment horizontal="center" vertical="center" wrapText="1"/>
      <protection hidden="1"/>
    </xf>
    <xf numFmtId="0" fontId="0" fillId="2" borderId="58" xfId="0" applyFill="1" applyBorder="1" applyAlignment="1">
      <alignment horizontal="center" vertical="center" wrapText="1"/>
    </xf>
    <xf numFmtId="0" fontId="35" fillId="12" borderId="57" xfId="0" applyFont="1" applyFill="1" applyBorder="1" applyAlignment="1" applyProtection="1">
      <alignment horizontal="left" vertical="center" wrapText="1"/>
      <protection hidden="1"/>
    </xf>
    <xf numFmtId="0" fontId="0" fillId="12" borderId="60" xfId="0" applyFill="1" applyBorder="1" applyAlignment="1">
      <alignment wrapText="1"/>
    </xf>
    <xf numFmtId="0" fontId="0" fillId="12" borderId="58" xfId="0" applyFill="1" applyBorder="1" applyAlignment="1">
      <alignment wrapText="1"/>
    </xf>
    <xf numFmtId="0" fontId="35" fillId="12" borderId="60" xfId="0" applyFont="1" applyFill="1" applyBorder="1" applyAlignment="1" applyProtection="1">
      <alignment horizontal="left" vertical="center" wrapText="1"/>
      <protection hidden="1"/>
    </xf>
    <xf numFmtId="0" fontId="35" fillId="12" borderId="58" xfId="0" applyFont="1" applyFill="1" applyBorder="1" applyAlignment="1" applyProtection="1">
      <alignment horizontal="left" vertical="center" wrapText="1"/>
      <protection hidden="1"/>
    </xf>
    <xf numFmtId="0" fontId="43" fillId="2" borderId="0" xfId="0" applyFont="1" applyFill="1" applyAlignment="1">
      <alignment horizontal="center" vertical="center" wrapText="1"/>
    </xf>
    <xf numFmtId="0" fontId="0" fillId="0" borderId="0" xfId="0" applyAlignment="1">
      <alignment wrapText="1"/>
    </xf>
    <xf numFmtId="0" fontId="0" fillId="15" borderId="74" xfId="0" applyFill="1" applyBorder="1" applyProtection="1">
      <protection hidden="1"/>
    </xf>
    <xf numFmtId="0" fontId="0" fillId="0" borderId="72" xfId="0" applyBorder="1"/>
    <xf numFmtId="0" fontId="0" fillId="0" borderId="54" xfId="0" applyBorder="1"/>
    <xf numFmtId="0" fontId="0" fillId="0" borderId="52" xfId="0" applyBorder="1"/>
    <xf numFmtId="0" fontId="17" fillId="0" borderId="74" xfId="0" applyFont="1" applyBorder="1" applyAlignment="1">
      <alignment horizontal="center" vertical="center" wrapText="1"/>
    </xf>
    <xf numFmtId="0" fontId="17" fillId="0" borderId="72" xfId="0" applyFont="1" applyBorder="1" applyAlignment="1">
      <alignment horizontal="center" vertical="center" wrapText="1"/>
    </xf>
    <xf numFmtId="0" fontId="17" fillId="0" borderId="73" xfId="0" applyFont="1" applyBorder="1" applyAlignment="1">
      <alignment horizontal="center" vertical="center" wrapText="1"/>
    </xf>
    <xf numFmtId="0" fontId="17" fillId="0" borderId="54"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42" xfId="0" applyFont="1" applyBorder="1" applyAlignment="1">
      <alignment horizontal="center" vertical="center" wrapText="1"/>
    </xf>
    <xf numFmtId="0" fontId="0" fillId="0" borderId="60" xfId="0" applyBorder="1" applyAlignment="1">
      <alignment wrapText="1"/>
    </xf>
    <xf numFmtId="0" fontId="0" fillId="0" borderId="58" xfId="0" applyBorder="1" applyAlignment="1">
      <alignment wrapText="1"/>
    </xf>
    <xf numFmtId="0" fontId="0" fillId="0" borderId="0" xfId="0" applyAlignment="1" applyProtection="1">
      <alignment horizontal="center"/>
      <protection hidden="1"/>
    </xf>
    <xf numFmtId="0" fontId="32" fillId="2" borderId="79" xfId="0" applyFont="1" applyFill="1" applyBorder="1" applyAlignment="1">
      <alignment horizontal="center" wrapText="1"/>
    </xf>
    <xf numFmtId="0" fontId="51" fillId="0" borderId="17" xfId="0" applyFont="1" applyBorder="1" applyAlignment="1">
      <alignment horizontal="center" vertical="center" wrapText="1"/>
    </xf>
    <xf numFmtId="0" fontId="49" fillId="0" borderId="18" xfId="0" applyFont="1" applyBorder="1" applyAlignment="1">
      <alignment horizontal="center" vertical="center" wrapText="1"/>
    </xf>
    <xf numFmtId="0" fontId="49" fillId="0" borderId="14" xfId="0" applyFont="1" applyBorder="1" applyAlignment="1">
      <alignment horizontal="center" vertical="center" wrapText="1"/>
    </xf>
    <xf numFmtId="1" fontId="2" fillId="0" borderId="0" xfId="0" applyNumberFormat="1" applyFont="1" applyAlignment="1">
      <alignment horizontal="center" wrapText="1"/>
    </xf>
    <xf numFmtId="0" fontId="28" fillId="3" borderId="36" xfId="0" applyFont="1" applyFill="1" applyBorder="1" applyAlignment="1">
      <alignment horizontal="center" vertical="center"/>
    </xf>
    <xf numFmtId="0" fontId="0" fillId="0" borderId="37" xfId="0" applyBorder="1" applyAlignment="1">
      <alignment vertical="center"/>
    </xf>
    <xf numFmtId="0" fontId="0" fillId="0" borderId="44" xfId="0" applyBorder="1" applyAlignment="1">
      <alignment vertical="center"/>
    </xf>
    <xf numFmtId="0" fontId="29" fillId="4" borderId="57" xfId="0" applyFont="1" applyFill="1" applyBorder="1" applyAlignment="1">
      <alignment vertical="center" wrapText="1"/>
    </xf>
    <xf numFmtId="0" fontId="30" fillId="0" borderId="58" xfId="0" applyFont="1" applyBorder="1" applyAlignment="1">
      <alignment vertical="center" wrapText="1"/>
    </xf>
    <xf numFmtId="0" fontId="29" fillId="10" borderId="57" xfId="0" applyFont="1" applyFill="1" applyBorder="1" applyAlignment="1">
      <alignment vertical="center" wrapText="1"/>
    </xf>
    <xf numFmtId="0" fontId="1" fillId="4" borderId="23" xfId="0" applyFont="1" applyFill="1" applyBorder="1" applyAlignment="1" applyProtection="1">
      <alignment horizontal="center" vertical="center" wrapText="1"/>
      <protection locked="0"/>
    </xf>
    <xf numFmtId="0" fontId="8" fillId="0" borderId="24" xfId="0" applyFont="1" applyBorder="1" applyAlignment="1">
      <alignment horizontal="center" vertical="center" wrapText="1"/>
    </xf>
    <xf numFmtId="14" fontId="8" fillId="4" borderId="24" xfId="0" applyNumberFormat="1" applyFont="1" applyFill="1" applyBorder="1" applyAlignment="1" applyProtection="1">
      <alignment horizontal="center" vertical="center" wrapText="1"/>
      <protection locked="0"/>
    </xf>
    <xf numFmtId="0" fontId="8" fillId="0" borderId="43" xfId="0" applyFont="1" applyBorder="1" applyAlignment="1" applyProtection="1">
      <alignment horizontal="center" vertical="center" wrapText="1"/>
      <protection locked="0"/>
    </xf>
    <xf numFmtId="0" fontId="2" fillId="0" borderId="38" xfId="0" applyFont="1" applyBorder="1" applyAlignment="1">
      <alignment horizontal="center"/>
    </xf>
    <xf numFmtId="0" fontId="2" fillId="0" borderId="82" xfId="0" applyFont="1" applyBorder="1" applyAlignment="1">
      <alignment horizontal="center"/>
    </xf>
    <xf numFmtId="0" fontId="2" fillId="0" borderId="61" xfId="0" applyFont="1" applyBorder="1" applyAlignment="1">
      <alignment horizontal="center"/>
    </xf>
    <xf numFmtId="0" fontId="0" fillId="0" borderId="0" xfId="0" applyAlignment="1" applyProtection="1">
      <alignment vertical="center" wrapText="1"/>
      <protection hidden="1"/>
    </xf>
    <xf numFmtId="0" fontId="50" fillId="4" borderId="83" xfId="0" applyFont="1" applyFill="1" applyBorder="1" applyAlignment="1">
      <alignment horizontal="center" vertical="center"/>
    </xf>
    <xf numFmtId="0" fontId="49" fillId="4" borderId="84" xfId="0" applyFont="1" applyFill="1" applyBorder="1" applyAlignment="1">
      <alignment horizontal="center" vertical="center"/>
    </xf>
    <xf numFmtId="0" fontId="50" fillId="14" borderId="83" xfId="0" applyFont="1" applyFill="1" applyBorder="1" applyAlignment="1">
      <alignment horizontal="center" vertical="top"/>
    </xf>
    <xf numFmtId="0" fontId="50" fillId="14" borderId="84" xfId="0" applyFont="1" applyFill="1" applyBorder="1" applyAlignment="1">
      <alignment horizontal="center" vertical="top"/>
    </xf>
    <xf numFmtId="0" fontId="4" fillId="0" borderId="13" xfId="0" applyFont="1" applyBorder="1" applyAlignment="1">
      <alignment horizontal="center" wrapText="1"/>
    </xf>
    <xf numFmtId="0" fontId="4" fillId="0" borderId="17" xfId="0" applyFont="1" applyBorder="1" applyAlignment="1">
      <alignment horizontal="center" wrapText="1"/>
    </xf>
    <xf numFmtId="0" fontId="4" fillId="0" borderId="14" xfId="0" applyFont="1" applyBorder="1" applyAlignment="1">
      <alignment horizontal="center" wrapText="1"/>
    </xf>
    <xf numFmtId="171" fontId="4" fillId="0" borderId="17" xfId="0" applyNumberFormat="1" applyFont="1" applyBorder="1" applyAlignment="1">
      <alignment horizontal="center" wrapText="1"/>
    </xf>
    <xf numFmtId="171" fontId="4" fillId="0" borderId="14" xfId="0" applyNumberFormat="1" applyFont="1" applyBorder="1" applyAlignment="1">
      <alignment horizontal="center" wrapText="1"/>
    </xf>
    <xf numFmtId="0" fontId="4" fillId="0" borderId="13" xfId="0" applyFont="1"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pplyProtection="1">
      <alignment wrapText="1"/>
      <protection hidden="1"/>
    </xf>
    <xf numFmtId="0" fontId="0" fillId="0" borderId="24" xfId="0" applyBorder="1" applyAlignment="1" applyProtection="1">
      <alignment wrapText="1"/>
      <protection hidden="1"/>
    </xf>
    <xf numFmtId="0" fontId="0" fillId="20" borderId="85" xfId="0" applyFill="1" applyBorder="1" applyProtection="1">
      <protection hidden="1"/>
    </xf>
    <xf numFmtId="0" fontId="0" fillId="20" borderId="86" xfId="0" applyFill="1" applyBorder="1"/>
    <xf numFmtId="0" fontId="0" fillId="20" borderId="87" xfId="0" applyFill="1" applyBorder="1"/>
    <xf numFmtId="0" fontId="2" fillId="0" borderId="74" xfId="0" applyFont="1" applyBorder="1" applyAlignment="1" applyProtection="1">
      <alignment horizontal="center" vertical="center" wrapText="1"/>
      <protection hidden="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0" fillId="0" borderId="53" xfId="0" applyBorder="1" applyAlignment="1">
      <alignment horizontal="center" vertical="center" wrapText="1"/>
    </xf>
    <xf numFmtId="0" fontId="0" fillId="0" borderId="0" xfId="0" applyAlignment="1">
      <alignment horizontal="center" vertical="center" wrapText="1"/>
    </xf>
    <xf numFmtId="0" fontId="0" fillId="0" borderId="41" xfId="0" applyBorder="1" applyAlignment="1">
      <alignment horizontal="center" vertical="center" wrapText="1"/>
    </xf>
    <xf numFmtId="0" fontId="0" fillId="0" borderId="54" xfId="0" applyBorder="1" applyAlignment="1">
      <alignment horizontal="center" vertical="center" wrapText="1"/>
    </xf>
    <xf numFmtId="0" fontId="0" fillId="0" borderId="52" xfId="0" applyBorder="1" applyAlignment="1">
      <alignment horizontal="center" vertical="center" wrapText="1"/>
    </xf>
    <xf numFmtId="0" fontId="0" fillId="0" borderId="42" xfId="0" applyBorder="1" applyAlignment="1">
      <alignment horizontal="center" vertical="center" wrapText="1"/>
    </xf>
    <xf numFmtId="0" fontId="36" fillId="3" borderId="74" xfId="0" applyFont="1" applyFill="1" applyBorder="1" applyAlignment="1" applyProtection="1">
      <alignment horizontal="center" vertical="center" wrapText="1"/>
      <protection hidden="1"/>
    </xf>
    <xf numFmtId="0" fontId="36" fillId="3" borderId="72" xfId="0" applyFont="1" applyFill="1" applyBorder="1" applyAlignment="1" applyProtection="1">
      <alignment horizontal="center" vertical="center" wrapText="1"/>
      <protection hidden="1"/>
    </xf>
    <xf numFmtId="0" fontId="36" fillId="3" borderId="73" xfId="0" applyFont="1" applyFill="1" applyBorder="1" applyAlignment="1" applyProtection="1">
      <alignment horizontal="center" vertical="center" wrapText="1"/>
      <protection hidden="1"/>
    </xf>
    <xf numFmtId="0" fontId="1" fillId="0" borderId="22" xfId="0" applyFont="1" applyBorder="1" applyAlignment="1" applyProtection="1">
      <alignment wrapText="1"/>
      <protection hidden="1"/>
    </xf>
    <xf numFmtId="0" fontId="0" fillId="0" borderId="13" xfId="0" applyBorder="1" applyAlignment="1" applyProtection="1">
      <alignment wrapText="1"/>
      <protection hidden="1"/>
    </xf>
    <xf numFmtId="0" fontId="0" fillId="0" borderId="36" xfId="0" applyBorder="1" applyAlignment="1" applyProtection="1">
      <alignment wrapText="1"/>
      <protection hidden="1"/>
    </xf>
    <xf numFmtId="0" fontId="0" fillId="0" borderId="37" xfId="0" applyBorder="1" applyAlignment="1" applyProtection="1">
      <alignment wrapText="1"/>
      <protection hidden="1"/>
    </xf>
    <xf numFmtId="0" fontId="36" fillId="3" borderId="54" xfId="0" applyFont="1" applyFill="1" applyBorder="1" applyAlignment="1" applyProtection="1">
      <alignment horizontal="center" vertical="center" wrapText="1"/>
      <protection hidden="1"/>
    </xf>
    <xf numFmtId="0" fontId="8" fillId="0" borderId="36" xfId="0" applyFont="1" applyBorder="1" applyAlignment="1" applyProtection="1">
      <alignment wrapText="1"/>
      <protection hidden="1"/>
    </xf>
    <xf numFmtId="0" fontId="0" fillId="0" borderId="22" xfId="0" applyBorder="1" applyAlignment="1" applyProtection="1">
      <alignment wrapText="1"/>
      <protection hidden="1"/>
    </xf>
    <xf numFmtId="0" fontId="2" fillId="0" borderId="0" xfId="0" applyFont="1" applyAlignment="1">
      <alignment horizontal="center" vertical="center"/>
    </xf>
    <xf numFmtId="0" fontId="2" fillId="0" borderId="0" xfId="0" applyFont="1"/>
    <xf numFmtId="0" fontId="1" fillId="0" borderId="0" xfId="0" applyFont="1" applyAlignment="1">
      <alignment horizontal="center" vertical="center"/>
    </xf>
    <xf numFmtId="0" fontId="0" fillId="0" borderId="0" xfId="0"/>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7"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0" fontId="17" fillId="0" borderId="0" xfId="0" applyFont="1" applyAlignment="1">
      <alignment horizontal="center" vertical="center"/>
    </xf>
    <xf numFmtId="0" fontId="4" fillId="0" borderId="0" xfId="0" applyFont="1" applyAlignment="1">
      <alignment horizontal="center"/>
    </xf>
    <xf numFmtId="0" fontId="10" fillId="0" borderId="0" xfId="0" applyFont="1"/>
    <xf numFmtId="0" fontId="17" fillId="0" borderId="16" xfId="0" applyFont="1" applyBorder="1" applyAlignment="1">
      <alignment horizontal="center" vertical="center" wrapText="1"/>
    </xf>
    <xf numFmtId="0" fontId="20" fillId="0" borderId="16" xfId="0" applyFont="1" applyBorder="1" applyAlignment="1">
      <alignment horizontal="center" vertical="center"/>
    </xf>
    <xf numFmtId="0" fontId="20" fillId="0" borderId="62" xfId="0" applyFont="1" applyBorder="1" applyAlignment="1">
      <alignment horizontal="center" vertical="center"/>
    </xf>
    <xf numFmtId="0" fontId="20" fillId="0" borderId="0" xfId="0" applyFont="1"/>
    <xf numFmtId="0" fontId="20" fillId="0" borderId="0" xfId="0" applyFont="1" applyAlignment="1">
      <alignment horizontal="center" vertical="center"/>
    </xf>
    <xf numFmtId="0" fontId="17" fillId="0" borderId="13" xfId="0" applyFont="1" applyBorder="1" applyAlignment="1">
      <alignment horizontal="center" vertical="center"/>
    </xf>
    <xf numFmtId="0" fontId="17" fillId="0" borderId="17" xfId="0" applyFont="1" applyBorder="1" applyAlignment="1">
      <alignment horizontal="center" vertical="center"/>
    </xf>
    <xf numFmtId="0" fontId="17" fillId="0" borderId="13" xfId="0" applyFont="1" applyBorder="1" applyAlignment="1">
      <alignment horizontal="center" vertical="center" wrapText="1"/>
    </xf>
    <xf numFmtId="0" fontId="20" fillId="0" borderId="13" xfId="0" applyFont="1" applyBorder="1" applyAlignment="1">
      <alignment horizontal="center" vertical="center"/>
    </xf>
    <xf numFmtId="0" fontId="20" fillId="0" borderId="17" xfId="0"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wrapText="1"/>
    </xf>
  </cellXfs>
  <cellStyles count="3">
    <cellStyle name="Comma" xfId="1" builtinId="3"/>
    <cellStyle name="Normal" xfId="0" builtinId="0"/>
    <cellStyle name="Percent" xfId="2" builtinId="5"/>
  </cellStyles>
  <dxfs count="14">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ont>
        <condense val="0"/>
        <extend val="0"/>
        <color indexed="8"/>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ont>
        <condense val="0"/>
        <extend val="0"/>
        <color indexed="8"/>
      </font>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554009002581428"/>
          <c:y val="3.5483870967741936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6.4412339617834796E-2"/>
          <c:y val="0.18064544582510997"/>
          <c:w val="0.87600781880255318"/>
          <c:h val="0.68709785644193622"/>
        </c:manualLayout>
      </c:layout>
      <c:barChart>
        <c:barDir val="col"/>
        <c:grouping val="clustered"/>
        <c:varyColors val="0"/>
        <c:ser>
          <c:idx val="0"/>
          <c:order val="0"/>
          <c:tx>
            <c:v>Drinking days per week</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Tracking'!$B$2:$S$2</c:f>
              <c:numCache>
                <c:formatCode>General</c:formatCode>
                <c:ptCount val="18"/>
                <c:pt idx="0" formatCode="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8733-1A40-8467-67CB97E61D90}"/>
            </c:ext>
          </c:extLst>
        </c:ser>
        <c:dLbls>
          <c:showLegendKey val="0"/>
          <c:showVal val="0"/>
          <c:showCatName val="0"/>
          <c:showSerName val="0"/>
          <c:showPercent val="0"/>
          <c:showBubbleSize val="0"/>
        </c:dLbls>
        <c:gapWidth val="150"/>
        <c:axId val="1292819952"/>
        <c:axId val="1"/>
      </c:barChart>
      <c:catAx>
        <c:axId val="129281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7"/>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19952"/>
        <c:crosses val="autoZero"/>
        <c:crossBetween val="between"/>
        <c:majorUnit val="1"/>
        <c:minorUnit val="0.1"/>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800027447549444"/>
          <c:y val="3.5294426431990121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9.9200077500060546E-2"/>
          <c:y val="0.20882382930811882"/>
          <c:w val="0.83520065250050979"/>
          <c:h val="0.61764794584091487"/>
        </c:manualLayout>
      </c:layout>
      <c:barChart>
        <c:barDir val="col"/>
        <c:grouping val="clustered"/>
        <c:varyColors val="0"/>
        <c:ser>
          <c:idx val="0"/>
          <c:order val="0"/>
          <c:tx>
            <c:v>Drinks per drinking day</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Tracking'!$B$3:$S$3</c:f>
              <c:numCache>
                <c:formatCode>0</c:formatCode>
                <c:ptCount val="18"/>
                <c:pt idx="0">
                  <c:v>0</c:v>
                </c:pt>
                <c:pt idx="1">
                  <c:v>0</c:v>
                </c:pt>
                <c:pt idx="2">
                  <c:v>0</c:v>
                </c:pt>
                <c:pt idx="3">
                  <c:v>0</c:v>
                </c:pt>
                <c:pt idx="4">
                  <c:v>0</c:v>
                </c:pt>
                <c:pt idx="5">
                  <c:v>0</c:v>
                </c:pt>
                <c:pt idx="6">
                  <c:v>0</c:v>
                </c:pt>
                <c:pt idx="7">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Cache>
            </c:numRef>
          </c:val>
          <c:extLst>
            <c:ext xmlns:c16="http://schemas.microsoft.com/office/drawing/2014/chart" uri="{C3380CC4-5D6E-409C-BE32-E72D297353CC}">
              <c16:uniqueId val="{00000000-CA0A-684E-803F-E01A04ABD84B}"/>
            </c:ext>
          </c:extLst>
        </c:ser>
        <c:dLbls>
          <c:showLegendKey val="0"/>
          <c:showVal val="0"/>
          <c:showCatName val="0"/>
          <c:showSerName val="0"/>
          <c:showPercent val="0"/>
          <c:showBubbleSize val="0"/>
        </c:dLbls>
        <c:gapWidth val="150"/>
        <c:axId val="1292848128"/>
        <c:axId val="1"/>
      </c:barChart>
      <c:catAx>
        <c:axId val="1292848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481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544935156427869"/>
          <c:y val="3.5087784114962169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8.9743730192887047E-2"/>
          <c:y val="0.20175496206529281"/>
          <c:w val="0.85897570327477601"/>
          <c:h val="0.68128849509004674"/>
        </c:manualLayout>
      </c:layout>
      <c:barChart>
        <c:barDir val="col"/>
        <c:grouping val="clustered"/>
        <c:varyColors val="0"/>
        <c:ser>
          <c:idx val="0"/>
          <c:order val="0"/>
          <c:tx>
            <c:v>Drinks per week</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Tracking'!$B$4:$S$4</c:f>
              <c:numCache>
                <c:formatCode>0</c:formatCode>
                <c:ptCount val="18"/>
                <c:pt idx="0">
                  <c:v>0</c:v>
                </c:pt>
                <c:pt idx="1">
                  <c:v>0</c:v>
                </c:pt>
                <c:pt idx="2">
                  <c:v>0</c:v>
                </c:pt>
                <c:pt idx="3">
                  <c:v>0</c:v>
                </c:pt>
                <c:pt idx="4">
                  <c:v>0</c:v>
                </c:pt>
                <c:pt idx="5">
                  <c:v>0</c:v>
                </c:pt>
                <c:pt idx="6">
                  <c:v>0</c:v>
                </c:pt>
                <c:pt idx="7">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Cache>
            </c:numRef>
          </c:val>
          <c:extLst>
            <c:ext xmlns:c16="http://schemas.microsoft.com/office/drawing/2014/chart" uri="{C3380CC4-5D6E-409C-BE32-E72D297353CC}">
              <c16:uniqueId val="{00000000-6F2D-1744-BD35-BBC36EA85F51}"/>
            </c:ext>
          </c:extLst>
        </c:ser>
        <c:dLbls>
          <c:showLegendKey val="0"/>
          <c:showVal val="0"/>
          <c:showCatName val="0"/>
          <c:showSerName val="0"/>
          <c:showPercent val="0"/>
          <c:showBubbleSize val="0"/>
        </c:dLbls>
        <c:gapWidth val="150"/>
        <c:axId val="1292870928"/>
        <c:axId val="1"/>
      </c:barChart>
      <c:catAx>
        <c:axId val="1292870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709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774700</xdr:colOff>
      <xdr:row>1</xdr:row>
      <xdr:rowOff>203200</xdr:rowOff>
    </xdr:from>
    <xdr:to>
      <xdr:col>10</xdr:col>
      <xdr:colOff>723900</xdr:colOff>
      <xdr:row>20</xdr:row>
      <xdr:rowOff>38100</xdr:rowOff>
    </xdr:to>
    <xdr:graphicFrame macro="">
      <xdr:nvGraphicFramePr>
        <xdr:cNvPr id="3842" name="Chart 2">
          <a:extLst>
            <a:ext uri="{FF2B5EF4-FFF2-40B4-BE49-F238E27FC236}">
              <a16:creationId xmlns:a16="http://schemas.microsoft.com/office/drawing/2014/main" id="{AB215FD3-36C8-3AA8-1483-0831DCB76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723900</xdr:colOff>
      <xdr:row>21</xdr:row>
      <xdr:rowOff>76200</xdr:rowOff>
    </xdr:from>
    <xdr:to>
      <xdr:col>10</xdr:col>
      <xdr:colOff>723900</xdr:colOff>
      <xdr:row>41</xdr:row>
      <xdr:rowOff>76200</xdr:rowOff>
    </xdr:to>
    <xdr:graphicFrame macro="">
      <xdr:nvGraphicFramePr>
        <xdr:cNvPr id="3843" name="Chart 3">
          <a:extLst>
            <a:ext uri="{FF2B5EF4-FFF2-40B4-BE49-F238E27FC236}">
              <a16:creationId xmlns:a16="http://schemas.microsoft.com/office/drawing/2014/main" id="{C45495B7-C5BE-2D81-B99B-D4EADA33A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736600</xdr:colOff>
      <xdr:row>42</xdr:row>
      <xdr:rowOff>114300</xdr:rowOff>
    </xdr:from>
    <xdr:to>
      <xdr:col>10</xdr:col>
      <xdr:colOff>736600</xdr:colOff>
      <xdr:row>62</xdr:row>
      <xdr:rowOff>127000</xdr:rowOff>
    </xdr:to>
    <xdr:graphicFrame macro="">
      <xdr:nvGraphicFramePr>
        <xdr:cNvPr id="3844" name="Chart 4">
          <a:extLst>
            <a:ext uri="{FF2B5EF4-FFF2-40B4-BE49-F238E27FC236}">
              <a16:creationId xmlns:a16="http://schemas.microsoft.com/office/drawing/2014/main" id="{A7A393ED-F5F4-FE50-DD6D-7ED37F87B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21"/>
    <pageSetUpPr fitToPage="1"/>
  </sheetPr>
  <dimension ref="A1:IT216"/>
  <sheetViews>
    <sheetView zoomScale="112" zoomScaleNormal="112" workbookViewId="0">
      <pane xSplit="4" ySplit="8" topLeftCell="E9" activePane="bottomRight" state="frozen"/>
      <selection pane="topRight" activeCell="E1" sqref="E1"/>
      <selection pane="bottomLeft" activeCell="A9" sqref="A9"/>
      <selection pane="bottomRight" activeCell="C4" sqref="C4"/>
    </sheetView>
  </sheetViews>
  <sheetFormatPr baseColWidth="10" defaultColWidth="9.1640625" defaultRowHeight="16" x14ac:dyDescent="0.2"/>
  <cols>
    <col min="1" max="1" width="11.83203125" style="89" customWidth="1"/>
    <col min="2" max="2" width="12.33203125" style="89" customWidth="1"/>
    <col min="3" max="3" width="13" style="89" customWidth="1"/>
    <col min="4" max="4" width="9" style="89" customWidth="1"/>
    <col min="5" max="7" width="7.83203125" style="148" customWidth="1"/>
    <col min="8" max="19" width="7.83203125" style="89" customWidth="1"/>
    <col min="20" max="20" width="10.6640625" style="74" customWidth="1"/>
    <col min="21" max="21" width="10.6640625" style="89" customWidth="1"/>
    <col min="22" max="22" width="7.1640625" style="314" customWidth="1"/>
    <col min="23" max="23" width="7" style="314" customWidth="1"/>
    <col min="24" max="24" width="13.1640625" style="389" hidden="1" customWidth="1"/>
    <col min="25" max="25" width="14.83203125" style="389" hidden="1" customWidth="1"/>
    <col min="26" max="28" width="13.1640625" style="389" hidden="1" customWidth="1"/>
    <col min="29" max="29" width="14.5" style="389" hidden="1" customWidth="1"/>
    <col min="30" max="30" width="11.6640625" style="389" hidden="1" customWidth="1"/>
    <col min="31" max="31" width="13.83203125" style="389" hidden="1" customWidth="1"/>
    <col min="32" max="33" width="13.33203125" style="389" hidden="1" customWidth="1"/>
    <col min="34" max="34" width="22.5" style="389" hidden="1" customWidth="1"/>
    <col min="35" max="35" width="17.6640625" style="389" hidden="1" customWidth="1"/>
    <col min="36" max="36" width="20" style="389" hidden="1" customWidth="1"/>
    <col min="37" max="37" width="13.1640625" style="389" hidden="1" customWidth="1"/>
    <col min="38" max="38" width="17.5" style="389" hidden="1" customWidth="1"/>
    <col min="39" max="39" width="13.1640625" style="389" hidden="1" customWidth="1"/>
    <col min="40" max="40" width="18.1640625" style="389" hidden="1" customWidth="1"/>
    <col min="41" max="41" width="15.33203125" style="389" hidden="1" customWidth="1"/>
    <col min="42" max="44" width="13.1640625" style="389" hidden="1" customWidth="1"/>
    <col min="45" max="45" width="8.1640625" style="380" hidden="1" customWidth="1"/>
    <col min="46" max="46" width="15" style="380" hidden="1" customWidth="1"/>
    <col min="47" max="47" width="16.33203125" style="380" hidden="1" customWidth="1"/>
    <col min="48" max="50" width="7.83203125" style="380" hidden="1" customWidth="1"/>
    <col min="51" max="51" width="11.1640625" style="380" hidden="1" customWidth="1"/>
    <col min="52" max="53" width="17.5" style="380" hidden="1" customWidth="1"/>
    <col min="54" max="54" width="18.33203125" style="380" hidden="1" customWidth="1"/>
    <col min="55" max="55" width="11.5" style="380" hidden="1" customWidth="1"/>
    <col min="56" max="56" width="10.6640625" style="380" hidden="1" customWidth="1"/>
    <col min="57" max="57" width="11" style="380" hidden="1" customWidth="1"/>
    <col min="58" max="58" width="24.1640625" style="380" hidden="1" customWidth="1"/>
    <col min="59" max="59" width="24.5" style="380" hidden="1" customWidth="1"/>
    <col min="60" max="60" width="2.5" style="380" hidden="1" customWidth="1"/>
    <col min="61" max="61" width="18.6640625" style="380" hidden="1" customWidth="1"/>
    <col min="62" max="62" width="8.5" style="380" hidden="1" customWidth="1"/>
    <col min="63" max="63" width="9" style="381" hidden="1" customWidth="1"/>
    <col min="64" max="64" width="8.1640625" style="381" hidden="1" customWidth="1"/>
    <col min="65" max="65" width="7.83203125" style="381" hidden="1" customWidth="1"/>
    <col min="66" max="66" width="7" style="381" hidden="1" customWidth="1"/>
    <col min="67" max="67" width="7.83203125" style="381" hidden="1" customWidth="1"/>
    <col min="68" max="68" width="8.1640625" style="381" hidden="1" customWidth="1"/>
    <col min="69" max="69" width="3" style="381" hidden="1" customWidth="1"/>
    <col min="70" max="70" width="8.6640625" style="380" hidden="1" customWidth="1"/>
    <col min="71" max="71" width="9.33203125" style="380" hidden="1" customWidth="1"/>
    <col min="72" max="72" width="8.5" style="380" hidden="1" customWidth="1"/>
    <col min="73" max="73" width="8.1640625" style="380" hidden="1" customWidth="1"/>
    <col min="74" max="74" width="7.33203125" style="380" hidden="1" customWidth="1"/>
    <col min="75" max="75" width="8.1640625" style="380" hidden="1" customWidth="1"/>
    <col min="76" max="76" width="8.5" style="380" hidden="1" customWidth="1"/>
    <col min="77" max="78" width="11.5" style="380" hidden="1" customWidth="1"/>
    <col min="79" max="83" width="6.6640625" style="380" hidden="1" customWidth="1"/>
    <col min="84" max="84" width="21" style="380" hidden="1" customWidth="1"/>
    <col min="85" max="85" width="3.5" style="380" hidden="1" customWidth="1"/>
    <col min="86" max="86" width="3" style="380" hidden="1" customWidth="1"/>
    <col min="87" max="87" width="148.1640625" style="380" hidden="1" customWidth="1"/>
    <col min="88" max="125" width="10.83203125" style="380" hidden="1" customWidth="1"/>
    <col min="126" max="192" width="9.1640625" style="380" hidden="1" customWidth="1"/>
    <col min="193" max="254" width="9.1640625" style="380" customWidth="1"/>
    <col min="255" max="409" width="9.1640625" style="89" customWidth="1"/>
    <col min="410" max="16384" width="9.1640625" style="89"/>
  </cols>
  <sheetData>
    <row r="1" spans="1:254" ht="19" x14ac:dyDescent="0.25">
      <c r="A1" s="523" t="s">
        <v>372</v>
      </c>
      <c r="B1" s="524"/>
      <c r="C1" s="525"/>
      <c r="D1" s="25"/>
      <c r="E1" s="1"/>
      <c r="F1" s="119"/>
      <c r="G1" s="119"/>
      <c r="H1" s="119"/>
      <c r="I1"/>
      <c r="J1" s="119" t="s">
        <v>318</v>
      </c>
      <c r="K1" s="119"/>
      <c r="L1" s="119"/>
      <c r="M1" s="119"/>
      <c r="N1" s="119"/>
      <c r="O1" s="119"/>
      <c r="P1" s="119"/>
      <c r="Q1" s="119"/>
      <c r="R1" s="119"/>
      <c r="S1" s="119"/>
      <c r="T1" s="119"/>
      <c r="U1"/>
      <c r="V1" s="119"/>
      <c r="W1" s="119"/>
      <c r="X1" s="379"/>
      <c r="Y1" s="379"/>
      <c r="Z1" s="379"/>
      <c r="AA1" s="379"/>
      <c r="AB1" s="379"/>
      <c r="AC1" s="379"/>
      <c r="AD1" s="379"/>
      <c r="AE1" s="379"/>
      <c r="AF1" s="379"/>
      <c r="AG1" s="379"/>
      <c r="AH1" s="379"/>
      <c r="AI1" s="379"/>
      <c r="AJ1" s="379"/>
      <c r="AK1" s="379"/>
      <c r="AL1" s="379"/>
      <c r="AM1" s="379"/>
      <c r="AN1" s="379"/>
      <c r="AO1" s="379"/>
      <c r="AP1" s="379"/>
      <c r="AQ1" s="379"/>
      <c r="AR1" s="379"/>
      <c r="AS1" s="379"/>
      <c r="AT1" s="379"/>
      <c r="AU1" s="379"/>
      <c r="AV1" s="379"/>
      <c r="AW1" s="379"/>
      <c r="AX1" s="379"/>
      <c r="AY1" s="379"/>
      <c r="AZ1" s="379"/>
      <c r="BA1" s="379"/>
      <c r="BK1" s="380"/>
      <c r="BL1" s="380"/>
      <c r="BR1" s="381"/>
      <c r="BS1" s="381"/>
    </row>
    <row r="2" spans="1:254" ht="17" thickBot="1" x14ac:dyDescent="0.25">
      <c r="A2" s="526"/>
      <c r="B2" s="527"/>
      <c r="C2" s="528"/>
      <c r="D2" s="25"/>
      <c r="E2" s="120"/>
      <c r="F2" s="120"/>
      <c r="G2" s="120"/>
      <c r="H2" s="120"/>
      <c r="I2" s="120"/>
      <c r="J2" s="120"/>
      <c r="K2" s="120"/>
      <c r="L2" s="120"/>
      <c r="M2" s="120"/>
      <c r="N2" s="120"/>
      <c r="O2" s="120"/>
      <c r="P2" s="120"/>
      <c r="Q2" s="120"/>
      <c r="R2" s="120"/>
      <c r="S2" s="120"/>
      <c r="T2" s="120"/>
      <c r="U2"/>
      <c r="V2" s="120"/>
      <c r="W2" s="120"/>
      <c r="X2" s="382"/>
      <c r="Y2" s="382"/>
      <c r="Z2" s="382"/>
      <c r="AA2" s="382"/>
      <c r="AB2" s="382"/>
      <c r="AC2" s="382"/>
      <c r="AD2" s="382"/>
      <c r="AE2" s="382"/>
      <c r="AF2" s="382"/>
      <c r="AG2" s="382"/>
      <c r="AH2" s="382"/>
      <c r="AI2" s="382"/>
      <c r="AJ2" s="382"/>
      <c r="AK2" s="382"/>
      <c r="AL2" s="382"/>
      <c r="AM2" s="382"/>
      <c r="AN2" s="382"/>
      <c r="AO2" s="382"/>
      <c r="AP2" s="382"/>
      <c r="AQ2" s="382"/>
      <c r="AR2" s="382"/>
      <c r="AS2" s="382"/>
      <c r="AT2" s="382"/>
      <c r="AU2" s="382"/>
      <c r="AV2" s="382"/>
      <c r="AW2" s="382"/>
      <c r="AX2" s="382"/>
      <c r="AY2" s="382"/>
      <c r="AZ2" s="382"/>
      <c r="BA2" s="382"/>
      <c r="BK2" s="380"/>
      <c r="BL2" s="380"/>
      <c r="BR2" s="381"/>
      <c r="BS2" s="381"/>
    </row>
    <row r="3" spans="1:254" ht="17" thickBot="1" x14ac:dyDescent="0.25">
      <c r="A3"/>
      <c r="B3" s="25"/>
      <c r="C3" s="25"/>
      <c r="D3" s="1"/>
      <c r="E3" s="513" t="s">
        <v>457</v>
      </c>
      <c r="F3" s="514"/>
      <c r="G3" s="514"/>
      <c r="H3" s="514"/>
      <c r="I3" s="515"/>
      <c r="J3" s="84"/>
      <c r="K3" s="516" t="s">
        <v>456</v>
      </c>
      <c r="L3" s="517"/>
      <c r="M3" s="517"/>
      <c r="N3" s="517"/>
      <c r="O3" s="517"/>
      <c r="P3" s="518"/>
      <c r="Q3" s="37"/>
      <c r="R3" s="30"/>
      <c r="S3" s="37"/>
      <c r="T3" s="26"/>
      <c r="U3"/>
      <c r="V3" s="26"/>
      <c r="W3" s="26"/>
      <c r="X3" s="505" t="s">
        <v>317</v>
      </c>
      <c r="Y3" s="506"/>
      <c r="Z3" s="506"/>
      <c r="AA3" s="506"/>
      <c r="AB3" s="507"/>
      <c r="AC3" s="383"/>
      <c r="AD3" s="384"/>
      <c r="AE3" s="384"/>
      <c r="AF3" s="384"/>
      <c r="AG3" s="384"/>
      <c r="AH3" s="384"/>
      <c r="AI3" s="384"/>
      <c r="AJ3" s="384"/>
      <c r="AK3" s="384"/>
      <c r="AL3" s="384"/>
      <c r="AM3" s="384"/>
      <c r="AN3" s="384"/>
      <c r="AO3" s="384"/>
      <c r="AP3" s="384"/>
      <c r="AQ3" s="384"/>
      <c r="AR3" s="384"/>
      <c r="AS3" s="385"/>
      <c r="AW3" s="385"/>
      <c r="AX3" s="385"/>
      <c r="AY3" s="385"/>
      <c r="AZ3" s="385"/>
      <c r="BA3" s="385"/>
      <c r="BK3" s="380"/>
      <c r="BR3" s="381"/>
    </row>
    <row r="4" spans="1:254" ht="31.5" customHeight="1" thickBot="1" x14ac:dyDescent="0.25">
      <c r="A4" s="529" t="s">
        <v>17</v>
      </c>
      <c r="B4" s="530"/>
      <c r="C4" s="145"/>
      <c r="D4" s="30"/>
      <c r="E4" s="510" t="s">
        <v>53</v>
      </c>
      <c r="F4" s="511"/>
      <c r="G4" s="512"/>
      <c r="H4" s="533"/>
      <c r="I4" s="534"/>
      <c r="J4" s="30"/>
      <c r="K4" s="535" t="s">
        <v>461</v>
      </c>
      <c r="L4" s="536"/>
      <c r="M4" s="536"/>
      <c r="N4" s="536"/>
      <c r="O4" s="521"/>
      <c r="P4" s="522"/>
      <c r="Q4" s="83"/>
      <c r="R4" s="25"/>
      <c r="S4"/>
      <c r="U4"/>
      <c r="V4" s="141"/>
      <c r="W4" s="141"/>
      <c r="X4" s="508" t="s">
        <v>374</v>
      </c>
      <c r="Y4" s="509"/>
      <c r="Z4" s="509"/>
      <c r="AA4" s="509"/>
      <c r="AB4" s="507"/>
      <c r="AC4" s="386">
        <f>O5-O4</f>
        <v>0</v>
      </c>
      <c r="AD4" s="387"/>
      <c r="AE4" s="387"/>
      <c r="AF4" s="387"/>
      <c r="AG4" s="387"/>
      <c r="AH4" s="387"/>
      <c r="AI4" s="387"/>
      <c r="AJ4" s="387"/>
      <c r="AK4" s="387"/>
      <c r="AL4" s="387"/>
      <c r="AM4" s="387"/>
      <c r="AN4" s="387"/>
      <c r="AO4" s="387"/>
      <c r="AP4" s="387"/>
      <c r="AQ4" s="387"/>
      <c r="AR4" s="387"/>
      <c r="AS4" s="385"/>
      <c r="AW4" s="385"/>
      <c r="AX4" s="385"/>
      <c r="AY4" s="385"/>
      <c r="AZ4" s="385"/>
      <c r="BA4" s="385"/>
      <c r="BK4" s="380"/>
      <c r="BR4" s="381"/>
    </row>
    <row r="5" spans="1:254" ht="31.5" customHeight="1" thickBot="1" x14ac:dyDescent="0.25">
      <c r="A5"/>
      <c r="B5" s="25"/>
      <c r="C5" s="25"/>
      <c r="D5" s="1"/>
      <c r="E5" s="510" t="s">
        <v>452</v>
      </c>
      <c r="F5" s="511"/>
      <c r="G5" s="512"/>
      <c r="H5" s="533"/>
      <c r="I5" s="534"/>
      <c r="J5" s="30"/>
      <c r="K5" s="531"/>
      <c r="L5" s="532"/>
      <c r="M5" s="532"/>
      <c r="N5" s="532"/>
      <c r="O5" s="519"/>
      <c r="P5" s="520"/>
      <c r="Q5" s="376">
        <f>O4+45</f>
        <v>45</v>
      </c>
      <c r="R5"/>
      <c r="S5"/>
      <c r="T5" s="25"/>
      <c r="U5" s="482"/>
      <c r="V5" s="142"/>
      <c r="W5" s="142"/>
      <c r="X5" s="388"/>
      <c r="Y5" s="388"/>
      <c r="Z5" s="388"/>
      <c r="AA5" s="388"/>
      <c r="AB5" s="388"/>
      <c r="AC5" s="388"/>
      <c r="AD5" s="388"/>
      <c r="AE5" s="388"/>
      <c r="AF5" s="388"/>
      <c r="AG5" s="388"/>
      <c r="AH5" s="388"/>
      <c r="AI5" s="388"/>
      <c r="AJ5" s="388"/>
      <c r="AK5" s="388"/>
      <c r="AL5" s="388"/>
      <c r="AM5" s="388"/>
      <c r="AN5" s="388"/>
      <c r="AO5" s="388"/>
      <c r="AP5" s="388"/>
      <c r="AQ5" s="388"/>
      <c r="AR5" s="388"/>
      <c r="AS5" s="385"/>
      <c r="AT5" s="385"/>
      <c r="AU5" s="385"/>
      <c r="AV5" s="385"/>
      <c r="AW5" s="385"/>
      <c r="AX5" s="385"/>
      <c r="AY5" s="385"/>
      <c r="AZ5" s="385"/>
      <c r="BA5" s="385"/>
      <c r="BK5" s="380"/>
      <c r="BR5" s="381"/>
    </row>
    <row r="6" spans="1:254" ht="17" thickBot="1" x14ac:dyDescent="0.25">
      <c r="A6" s="25"/>
      <c r="B6" s="25"/>
      <c r="C6" s="86"/>
      <c r="D6" s="73"/>
      <c r="E6" s="73"/>
      <c r="F6" s="73"/>
      <c r="G6" s="25"/>
      <c r="H6" s="25"/>
      <c r="I6" s="25"/>
      <c r="J6" s="25"/>
      <c r="K6" s="25"/>
      <c r="L6" s="25"/>
      <c r="M6" s="25"/>
      <c r="N6" s="25"/>
      <c r="O6" s="25"/>
      <c r="P6" s="25"/>
      <c r="Q6" s="25"/>
      <c r="R6" s="25"/>
      <c r="S6" s="25"/>
      <c r="U6"/>
      <c r="V6" s="74"/>
      <c r="W6" s="74"/>
      <c r="BD6" s="390"/>
      <c r="BE6" s="390"/>
      <c r="BF6" s="390"/>
      <c r="BG6" s="390"/>
      <c r="BH6" s="390"/>
      <c r="BI6" s="390"/>
      <c r="BJ6" s="498" t="s">
        <v>313</v>
      </c>
      <c r="BK6" s="498"/>
      <c r="BL6" s="498"/>
      <c r="BM6" s="498"/>
      <c r="BN6" s="498"/>
      <c r="BO6" s="498"/>
      <c r="BP6" s="498"/>
      <c r="BQ6" s="391"/>
      <c r="BR6" s="498" t="s">
        <v>314</v>
      </c>
      <c r="BS6" s="498"/>
      <c r="BT6" s="498"/>
      <c r="BU6" s="498"/>
      <c r="BV6" s="498"/>
      <c r="BW6" s="498"/>
      <c r="BX6" s="498"/>
      <c r="CA6" s="390"/>
      <c r="CB6" s="390"/>
      <c r="CC6" s="390"/>
      <c r="CD6" s="390"/>
      <c r="CE6" s="390"/>
      <c r="CF6" s="390"/>
      <c r="CG6" s="390"/>
      <c r="CH6" s="390"/>
      <c r="CI6" s="390"/>
    </row>
    <row r="7" spans="1:254" s="318" customFormat="1" ht="24" customHeight="1" thickBot="1" x14ac:dyDescent="0.2">
      <c r="A7" s="259"/>
      <c r="B7" s="260"/>
      <c r="C7" s="260"/>
      <c r="D7" s="261"/>
      <c r="E7" s="502" t="s">
        <v>5</v>
      </c>
      <c r="F7" s="503"/>
      <c r="G7" s="504"/>
      <c r="H7" s="502" t="s">
        <v>6</v>
      </c>
      <c r="I7" s="503"/>
      <c r="J7" s="504"/>
      <c r="K7" s="502" t="s">
        <v>7</v>
      </c>
      <c r="L7" s="503"/>
      <c r="M7" s="504"/>
      <c r="N7" s="502" t="s">
        <v>8</v>
      </c>
      <c r="O7" s="503"/>
      <c r="P7" s="504"/>
      <c r="Q7" s="502" t="s">
        <v>9</v>
      </c>
      <c r="R7" s="503"/>
      <c r="S7" s="504"/>
      <c r="T7" s="362"/>
      <c r="U7" s="315"/>
      <c r="V7" s="316"/>
      <c r="W7" s="317"/>
      <c r="X7" s="392"/>
      <c r="Y7" s="392"/>
      <c r="Z7" s="392"/>
      <c r="AA7" s="392"/>
      <c r="AB7" s="393"/>
      <c r="AC7" s="393"/>
      <c r="AD7" s="393"/>
      <c r="AE7" s="393"/>
      <c r="AF7" s="393"/>
      <c r="AG7" s="393"/>
      <c r="AH7" s="393"/>
      <c r="AI7" s="393"/>
      <c r="AJ7" s="393"/>
      <c r="AK7" s="393"/>
      <c r="AL7" s="393"/>
      <c r="AM7" s="393"/>
      <c r="AN7" s="393"/>
      <c r="AO7" s="393"/>
      <c r="AP7" s="393"/>
      <c r="AQ7" s="393"/>
      <c r="AR7" s="393"/>
      <c r="AS7" s="394"/>
      <c r="AT7" s="395"/>
      <c r="AU7" s="395"/>
      <c r="AV7" s="395"/>
      <c r="AW7" s="395"/>
      <c r="AX7" s="395"/>
      <c r="AY7" s="395"/>
      <c r="AZ7" s="395"/>
      <c r="BA7" s="395"/>
      <c r="BB7" s="396"/>
      <c r="BC7" s="397"/>
      <c r="BD7" s="398"/>
      <c r="BE7" s="398"/>
      <c r="BF7" s="398"/>
      <c r="BG7" s="398"/>
      <c r="BH7" s="399"/>
      <c r="BI7" s="398"/>
      <c r="BJ7" s="400">
        <v>2</v>
      </c>
      <c r="BK7" s="400">
        <v>3</v>
      </c>
      <c r="BL7" s="400">
        <v>4</v>
      </c>
      <c r="BM7" s="400">
        <v>5</v>
      </c>
      <c r="BN7" s="400">
        <v>6</v>
      </c>
      <c r="BO7" s="400">
        <v>7</v>
      </c>
      <c r="BP7" s="400">
        <v>1</v>
      </c>
      <c r="BQ7" s="399"/>
      <c r="BR7" s="400">
        <v>2</v>
      </c>
      <c r="BS7" s="400">
        <v>3</v>
      </c>
      <c r="BT7" s="400">
        <v>4</v>
      </c>
      <c r="BU7" s="400">
        <v>5</v>
      </c>
      <c r="BV7" s="400">
        <v>6</v>
      </c>
      <c r="BW7" s="400">
        <v>7</v>
      </c>
      <c r="BX7" s="400">
        <v>1</v>
      </c>
      <c r="BY7" s="397"/>
      <c r="BZ7" s="397"/>
      <c r="CA7" s="499" t="s">
        <v>24</v>
      </c>
      <c r="CB7" s="500"/>
      <c r="CC7" s="500"/>
      <c r="CD7" s="500"/>
      <c r="CE7" s="501"/>
      <c r="CF7" s="401"/>
      <c r="CG7" s="401"/>
      <c r="CH7" s="401"/>
      <c r="CI7" s="401"/>
      <c r="CJ7" s="397"/>
      <c r="CK7" s="397"/>
      <c r="CL7" s="397"/>
      <c r="CM7" s="397"/>
      <c r="CN7" s="397"/>
      <c r="CO7" s="397"/>
      <c r="CP7" s="397"/>
      <c r="CQ7" s="397"/>
      <c r="CR7" s="397"/>
      <c r="CS7" s="397"/>
      <c r="CT7" s="397"/>
      <c r="CU7" s="397"/>
      <c r="CV7" s="397"/>
      <c r="CW7" s="397"/>
      <c r="CX7" s="397"/>
      <c r="CY7" s="397"/>
      <c r="CZ7" s="397"/>
      <c r="DA7" s="397"/>
      <c r="DB7" s="397"/>
      <c r="DC7" s="397"/>
      <c r="DD7" s="397"/>
      <c r="DE7" s="397"/>
      <c r="DF7" s="397"/>
      <c r="DG7" s="397"/>
      <c r="DH7" s="397"/>
      <c r="DI7" s="397"/>
      <c r="DJ7" s="397"/>
      <c r="DK7" s="397"/>
      <c r="DL7" s="397"/>
      <c r="DM7" s="397"/>
      <c r="DN7" s="397"/>
      <c r="DO7" s="397"/>
      <c r="DP7" s="397"/>
      <c r="DQ7" s="397"/>
      <c r="DR7" s="397"/>
      <c r="DS7" s="397"/>
      <c r="DT7" s="397"/>
      <c r="DU7" s="397"/>
      <c r="DV7" s="397"/>
      <c r="DW7" s="397"/>
      <c r="DX7" s="397"/>
      <c r="DY7" s="397"/>
      <c r="DZ7" s="397"/>
      <c r="EA7" s="397"/>
      <c r="EB7" s="397"/>
      <c r="EC7" s="397"/>
      <c r="ED7" s="397"/>
      <c r="EE7" s="397"/>
      <c r="EF7" s="397"/>
      <c r="EG7" s="397"/>
      <c r="EH7" s="397"/>
      <c r="EI7" s="397"/>
      <c r="EJ7" s="397"/>
      <c r="EK7" s="397"/>
      <c r="EL7" s="397"/>
      <c r="EM7" s="397"/>
      <c r="EN7" s="397"/>
      <c r="EO7" s="397"/>
      <c r="EP7" s="397"/>
      <c r="EQ7" s="397"/>
      <c r="ER7" s="397"/>
      <c r="ES7" s="397"/>
      <c r="ET7" s="397"/>
      <c r="EU7" s="397"/>
      <c r="EV7" s="397"/>
      <c r="EW7" s="397"/>
      <c r="EX7" s="397"/>
      <c r="EY7" s="397"/>
      <c r="EZ7" s="397"/>
      <c r="FA7" s="397"/>
      <c r="FB7" s="397"/>
      <c r="FC7" s="397"/>
      <c r="FD7" s="397"/>
      <c r="FE7" s="397"/>
      <c r="FF7" s="397"/>
      <c r="FG7" s="397"/>
      <c r="FH7" s="397"/>
      <c r="FI7" s="397"/>
      <c r="FJ7" s="397"/>
      <c r="FK7" s="397"/>
      <c r="FL7" s="397"/>
      <c r="FM7" s="397"/>
      <c r="FN7" s="397"/>
      <c r="FO7" s="397"/>
      <c r="FP7" s="397"/>
      <c r="FQ7" s="397"/>
      <c r="FR7" s="397"/>
      <c r="FS7" s="397"/>
      <c r="FT7" s="397"/>
      <c r="FU7" s="397"/>
      <c r="FV7" s="397"/>
      <c r="FW7" s="397"/>
      <c r="FX7" s="397"/>
      <c r="FY7" s="397"/>
      <c r="FZ7" s="397"/>
      <c r="GA7" s="397"/>
      <c r="GB7" s="397"/>
      <c r="GC7" s="397"/>
      <c r="GD7" s="397"/>
      <c r="GE7" s="397"/>
      <c r="GF7" s="397"/>
      <c r="GG7" s="397"/>
      <c r="GH7" s="397"/>
      <c r="GI7" s="397"/>
      <c r="GJ7" s="397"/>
      <c r="GK7" s="397"/>
      <c r="GL7" s="397"/>
      <c r="GM7" s="397"/>
      <c r="GN7" s="397"/>
      <c r="GO7" s="397"/>
      <c r="GP7" s="397"/>
      <c r="GQ7" s="397"/>
      <c r="GR7" s="397"/>
      <c r="GS7" s="397"/>
      <c r="GT7" s="397"/>
      <c r="GU7" s="397"/>
      <c r="GV7" s="397"/>
      <c r="GW7" s="397"/>
      <c r="GX7" s="397"/>
      <c r="GY7" s="397"/>
      <c r="GZ7" s="397"/>
      <c r="HA7" s="397"/>
      <c r="HB7" s="397"/>
      <c r="HC7" s="397"/>
      <c r="HD7" s="397"/>
      <c r="HE7" s="397"/>
      <c r="HF7" s="397"/>
      <c r="HG7" s="397"/>
      <c r="HH7" s="397"/>
      <c r="HI7" s="397"/>
      <c r="HJ7" s="397"/>
      <c r="HK7" s="397"/>
      <c r="HL7" s="397"/>
      <c r="HM7" s="397"/>
      <c r="HN7" s="397"/>
      <c r="HO7" s="397"/>
      <c r="HP7" s="397"/>
      <c r="HQ7" s="397"/>
      <c r="HR7" s="397"/>
      <c r="HS7" s="397"/>
      <c r="HT7" s="397"/>
      <c r="HU7" s="397"/>
      <c r="HV7" s="397"/>
      <c r="HW7" s="397"/>
      <c r="HX7" s="397"/>
      <c r="HY7" s="397"/>
      <c r="HZ7" s="397"/>
      <c r="IA7" s="397"/>
      <c r="IB7" s="397"/>
      <c r="IC7" s="397"/>
      <c r="ID7" s="397"/>
      <c r="IE7" s="397"/>
      <c r="IF7" s="397"/>
      <c r="IG7" s="397"/>
      <c r="IH7" s="397"/>
      <c r="II7" s="397"/>
      <c r="IJ7" s="397"/>
      <c r="IK7" s="397"/>
      <c r="IL7" s="397"/>
      <c r="IM7" s="397"/>
      <c r="IN7" s="397"/>
      <c r="IO7" s="397"/>
      <c r="IP7" s="397"/>
      <c r="IQ7" s="397"/>
      <c r="IR7" s="397"/>
      <c r="IS7" s="397"/>
      <c r="IT7" s="397"/>
    </row>
    <row r="8" spans="1:254" s="321" customFormat="1" ht="60.75" customHeight="1" thickBot="1" x14ac:dyDescent="0.2">
      <c r="A8" s="368" t="s">
        <v>316</v>
      </c>
      <c r="B8" s="369" t="s">
        <v>380</v>
      </c>
      <c r="C8" s="369" t="s">
        <v>52</v>
      </c>
      <c r="D8" s="374" t="s">
        <v>436</v>
      </c>
      <c r="E8" s="368" t="s">
        <v>109</v>
      </c>
      <c r="F8" s="375" t="s">
        <v>3</v>
      </c>
      <c r="G8" s="374" t="s">
        <v>327</v>
      </c>
      <c r="H8" s="368" t="s">
        <v>109</v>
      </c>
      <c r="I8" s="375" t="s">
        <v>3</v>
      </c>
      <c r="J8" s="374" t="s">
        <v>327</v>
      </c>
      <c r="K8" s="368" t="s">
        <v>109</v>
      </c>
      <c r="L8" s="375" t="s">
        <v>3</v>
      </c>
      <c r="M8" s="374" t="s">
        <v>327</v>
      </c>
      <c r="N8" s="368" t="s">
        <v>109</v>
      </c>
      <c r="O8" s="375" t="s">
        <v>3</v>
      </c>
      <c r="P8" s="374" t="s">
        <v>327</v>
      </c>
      <c r="Q8" s="368" t="s">
        <v>109</v>
      </c>
      <c r="R8" s="375" t="s">
        <v>4</v>
      </c>
      <c r="S8" s="374" t="s">
        <v>327</v>
      </c>
      <c r="T8" s="363" t="s">
        <v>319</v>
      </c>
      <c r="U8" s="319" t="s">
        <v>432</v>
      </c>
      <c r="V8" s="319" t="s">
        <v>433</v>
      </c>
      <c r="W8" s="320"/>
      <c r="X8" s="402" t="s">
        <v>316</v>
      </c>
      <c r="Y8" s="402" t="s">
        <v>434</v>
      </c>
      <c r="Z8" s="402" t="s">
        <v>450</v>
      </c>
      <c r="AA8" s="402" t="s">
        <v>449</v>
      </c>
      <c r="AB8" s="403" t="s">
        <v>435</v>
      </c>
      <c r="AC8" s="404" t="s">
        <v>451</v>
      </c>
      <c r="AD8" s="405">
        <f>SUM(T9:T36)</f>
        <v>0</v>
      </c>
      <c r="AE8" s="406" t="s">
        <v>427</v>
      </c>
      <c r="AF8" s="407">
        <f>AD8/4</f>
        <v>0</v>
      </c>
      <c r="AG8" s="407"/>
      <c r="AH8" s="408" t="str">
        <f>CONCATENATE("The subject has consumed an average of ",AF8," drinks per week in the 28 days prior to consent")</f>
        <v>The subject has consumed an average of 0 drinks per week in the 28 days prior to consent</v>
      </c>
      <c r="AI8" s="409"/>
      <c r="AJ8" s="395"/>
      <c r="AK8" s="405"/>
      <c r="AL8" s="397"/>
      <c r="AM8" s="397"/>
      <c r="AN8" s="405"/>
      <c r="AO8" s="405"/>
      <c r="AP8" s="397"/>
      <c r="AQ8" s="409"/>
      <c r="AR8" s="395"/>
      <c r="AS8" s="410"/>
      <c r="AT8" s="395"/>
      <c r="AU8" s="395"/>
      <c r="AV8" s="395"/>
      <c r="AW8" s="395"/>
      <c r="AX8" s="395"/>
      <c r="AY8" s="395"/>
      <c r="AZ8" s="395"/>
      <c r="BA8" s="395"/>
      <c r="BB8" s="411"/>
      <c r="BC8" s="412"/>
      <c r="BD8" s="413" t="s">
        <v>1</v>
      </c>
      <c r="BE8" s="413" t="s">
        <v>108</v>
      </c>
      <c r="BF8" s="414" t="s">
        <v>209</v>
      </c>
      <c r="BG8" s="414" t="s">
        <v>218</v>
      </c>
      <c r="BH8" s="415"/>
      <c r="BI8" s="416" t="s">
        <v>0</v>
      </c>
      <c r="BJ8" s="416" t="s">
        <v>101</v>
      </c>
      <c r="BK8" s="416" t="s">
        <v>102</v>
      </c>
      <c r="BL8" s="416" t="s">
        <v>106</v>
      </c>
      <c r="BM8" s="416" t="s">
        <v>107</v>
      </c>
      <c r="BN8" s="416" t="s">
        <v>105</v>
      </c>
      <c r="BO8" s="416" t="s">
        <v>103</v>
      </c>
      <c r="BP8" s="416" t="s">
        <v>104</v>
      </c>
      <c r="BQ8" s="415"/>
      <c r="BR8" s="416" t="s">
        <v>211</v>
      </c>
      <c r="BS8" s="416" t="s">
        <v>212</v>
      </c>
      <c r="BT8" s="416" t="s">
        <v>213</v>
      </c>
      <c r="BU8" s="416" t="s">
        <v>214</v>
      </c>
      <c r="BV8" s="416" t="s">
        <v>215</v>
      </c>
      <c r="BW8" s="416" t="s">
        <v>216</v>
      </c>
      <c r="BX8" s="416" t="s">
        <v>217</v>
      </c>
      <c r="BY8" s="409"/>
      <c r="BZ8" s="409"/>
      <c r="CA8" s="417" t="s">
        <v>23</v>
      </c>
      <c r="CB8" s="417" t="s">
        <v>22</v>
      </c>
      <c r="CC8" s="417" t="s">
        <v>21</v>
      </c>
      <c r="CD8" s="417" t="s">
        <v>20</v>
      </c>
      <c r="CE8" s="417" t="s">
        <v>19</v>
      </c>
      <c r="CF8" s="416" t="s">
        <v>25</v>
      </c>
      <c r="CG8" s="417"/>
      <c r="CH8" s="417"/>
      <c r="CI8" s="417" t="s">
        <v>315</v>
      </c>
      <c r="CJ8" s="409"/>
      <c r="CK8" s="409"/>
      <c r="CL8" s="409"/>
      <c r="CM8" s="409"/>
      <c r="CN8" s="409"/>
      <c r="CO8" s="409"/>
      <c r="CP8" s="409"/>
      <c r="CQ8" s="409"/>
      <c r="CR8" s="409"/>
      <c r="CS8" s="409"/>
      <c r="CT8" s="409"/>
      <c r="CU8" s="409"/>
      <c r="CV8" s="409"/>
      <c r="CW8" s="409"/>
      <c r="CX8" s="409"/>
      <c r="CY8" s="409"/>
      <c r="CZ8" s="409"/>
      <c r="DA8" s="409"/>
      <c r="DB8" s="409"/>
      <c r="DC8" s="409"/>
      <c r="DD8" s="409"/>
      <c r="DE8" s="409"/>
      <c r="DF8" s="409"/>
      <c r="DG8" s="409"/>
      <c r="DH8" s="409"/>
      <c r="DI8" s="409"/>
      <c r="DJ8" s="409"/>
      <c r="DK8" s="409"/>
      <c r="DL8" s="409"/>
      <c r="DM8" s="409"/>
      <c r="DN8" s="409"/>
      <c r="DO8" s="409"/>
      <c r="DP8" s="409"/>
      <c r="DQ8" s="409"/>
      <c r="DR8" s="409"/>
      <c r="DS8" s="409"/>
      <c r="DT8" s="409"/>
      <c r="DU8" s="409"/>
      <c r="DV8" s="409"/>
      <c r="DW8" s="409"/>
      <c r="DX8" s="409"/>
      <c r="DY8" s="409"/>
      <c r="DZ8" s="409"/>
      <c r="EA8" s="409"/>
      <c r="EB8" s="409"/>
      <c r="EC8" s="409"/>
      <c r="ED8" s="409"/>
      <c r="EE8" s="409"/>
      <c r="EF8" s="409"/>
      <c r="EG8" s="409"/>
      <c r="EH8" s="409"/>
      <c r="EI8" s="409"/>
      <c r="EJ8" s="409"/>
      <c r="EK8" s="409"/>
      <c r="EL8" s="409"/>
      <c r="EM8" s="409"/>
      <c r="EN8" s="409"/>
      <c r="EO8" s="409"/>
      <c r="EP8" s="409"/>
      <c r="EQ8" s="409"/>
      <c r="ER8" s="409"/>
      <c r="ES8" s="409"/>
      <c r="ET8" s="409"/>
      <c r="EU8" s="409"/>
      <c r="EV8" s="409"/>
      <c r="EW8" s="409"/>
      <c r="EX8" s="409"/>
      <c r="EY8" s="409"/>
      <c r="EZ8" s="409"/>
      <c r="FA8" s="409"/>
      <c r="FB8" s="409"/>
      <c r="FC8" s="409"/>
      <c r="FD8" s="409"/>
      <c r="FE8" s="409"/>
      <c r="FF8" s="409"/>
      <c r="FG8" s="409"/>
      <c r="FH8" s="409"/>
      <c r="FI8" s="409"/>
      <c r="FJ8" s="409"/>
      <c r="FK8" s="409"/>
      <c r="FL8" s="409"/>
      <c r="FM8" s="409"/>
      <c r="FN8" s="409"/>
      <c r="FO8" s="409"/>
      <c r="FP8" s="409"/>
      <c r="FQ8" s="409"/>
      <c r="FR8" s="409"/>
      <c r="FS8" s="409"/>
      <c r="FT8" s="409"/>
      <c r="FU8" s="409"/>
      <c r="FV8" s="409"/>
      <c r="FW8" s="409"/>
      <c r="FX8" s="409"/>
      <c r="FY8" s="409"/>
      <c r="FZ8" s="409"/>
      <c r="GA8" s="409"/>
      <c r="GB8" s="409"/>
      <c r="GC8" s="409"/>
      <c r="GD8" s="409"/>
      <c r="GE8" s="409"/>
      <c r="GF8" s="409"/>
      <c r="GG8" s="409"/>
      <c r="GH8" s="409"/>
      <c r="GI8" s="409"/>
      <c r="GJ8" s="409"/>
      <c r="GK8" s="409"/>
      <c r="GL8" s="409"/>
      <c r="GM8" s="409"/>
      <c r="GN8" s="409"/>
      <c r="GO8" s="409"/>
      <c r="GP8" s="409"/>
      <c r="GQ8" s="409"/>
      <c r="GR8" s="409"/>
      <c r="GS8" s="409"/>
      <c r="GT8" s="409"/>
      <c r="GU8" s="409"/>
      <c r="GV8" s="409"/>
      <c r="GW8" s="409"/>
      <c r="GX8" s="409"/>
      <c r="GY8" s="409"/>
      <c r="GZ8" s="409"/>
      <c r="HA8" s="409"/>
      <c r="HB8" s="409"/>
      <c r="HC8" s="409"/>
      <c r="HD8" s="409"/>
      <c r="HE8" s="409"/>
      <c r="HF8" s="409"/>
      <c r="HG8" s="409"/>
      <c r="HH8" s="409"/>
      <c r="HI8" s="409"/>
      <c r="HJ8" s="409"/>
      <c r="HK8" s="409"/>
      <c r="HL8" s="409"/>
      <c r="HM8" s="409"/>
      <c r="HN8" s="409"/>
      <c r="HO8" s="409"/>
      <c r="HP8" s="409"/>
      <c r="HQ8" s="409"/>
      <c r="HR8" s="409"/>
      <c r="HS8" s="409"/>
      <c r="HT8" s="409"/>
      <c r="HU8" s="409"/>
      <c r="HV8" s="409"/>
      <c r="HW8" s="409"/>
      <c r="HX8" s="409"/>
      <c r="HY8" s="409"/>
      <c r="HZ8" s="409"/>
      <c r="IA8" s="409"/>
      <c r="IB8" s="409"/>
      <c r="IC8" s="409"/>
      <c r="ID8" s="409"/>
      <c r="IE8" s="409"/>
      <c r="IF8" s="409"/>
      <c r="IG8" s="409"/>
      <c r="IH8" s="409"/>
      <c r="II8" s="409"/>
      <c r="IJ8" s="409"/>
      <c r="IK8" s="409"/>
      <c r="IL8" s="409"/>
      <c r="IM8" s="409"/>
      <c r="IN8" s="409"/>
      <c r="IO8" s="409"/>
      <c r="IP8" s="409"/>
      <c r="IQ8" s="409"/>
      <c r="IR8" s="409"/>
      <c r="IS8" s="409"/>
      <c r="IT8" s="409"/>
    </row>
    <row r="9" spans="1:254" ht="17.25" customHeight="1" x14ac:dyDescent="0.2">
      <c r="A9" s="136">
        <v>-28</v>
      </c>
      <c r="B9" s="370">
        <f t="shared" ref="B9:B36" si="0">B10-1</f>
        <v>-28</v>
      </c>
      <c r="C9" s="371">
        <f>C10-1</f>
        <v>-28</v>
      </c>
      <c r="D9" s="137"/>
      <c r="E9" s="110"/>
      <c r="F9" s="111"/>
      <c r="G9" s="112"/>
      <c r="H9" s="133"/>
      <c r="I9" s="134"/>
      <c r="J9" s="135"/>
      <c r="K9" s="110"/>
      <c r="L9" s="111"/>
      <c r="M9" s="112"/>
      <c r="N9" s="110"/>
      <c r="O9" s="111"/>
      <c r="P9" s="112"/>
      <c r="Q9" s="110"/>
      <c r="R9" s="111"/>
      <c r="S9" s="218"/>
      <c r="T9" s="364" t="str">
        <f>IF(CF9=0,"M",IF(D9="p1",BD9,IF(D9="p2",BE9,IF(D9="A",0,((E9*F9)*G9/0.6)+((H9*I9)*J9/0.6)+((K9*L9)*M9/0.6)+((N9*O9)*P9/0.6)+((Q9*R9)*S9/0.6)))))</f>
        <v>M</v>
      </c>
      <c r="U9" s="322" t="str">
        <f>IF(T9="M", "M", IF(T9&gt;40, "YES", "NO"))</f>
        <v>M</v>
      </c>
      <c r="V9" s="211"/>
      <c r="W9" s="323"/>
      <c r="X9" s="418">
        <f t="shared" ref="X9:X36" si="1">IF(T9="M",0,IF(T9=0,0,IF(T9&gt;0,1,0)))</f>
        <v>0</v>
      </c>
      <c r="Y9" s="419">
        <f>IF(T9="M",0,IF(T9&gt;4.94,1,0))</f>
        <v>0</v>
      </c>
      <c r="Z9" s="419">
        <f>IF(T9="M",0,IF(T9&gt;3.94,1,0))</f>
        <v>0</v>
      </c>
      <c r="AA9" s="420">
        <f t="shared" ref="AA9:AA36" si="2">SUM(Y3:Y9)</f>
        <v>0</v>
      </c>
      <c r="AB9" s="420">
        <f t="shared" ref="AB9:AB36" si="3">SUM(Z3:Z9)</f>
        <v>0</v>
      </c>
      <c r="AC9" s="421" t="s">
        <v>428</v>
      </c>
      <c r="AD9" s="422">
        <f>SUM(T9:T15)</f>
        <v>0</v>
      </c>
      <c r="AE9" s="423"/>
      <c r="AF9" s="423"/>
      <c r="AG9" s="423"/>
      <c r="AH9" s="423" t="str">
        <f>CONCATENATE("The subject consumed ",AD9," drinks and had ", AC15, " Heavy Drinking Day(s) in week 1 of the screening period.  ")</f>
        <v xml:space="preserve">The subject consumed 0 drinks and had Enter Gender Heavy Drinking Day(s) in week 1 of the screening period.  </v>
      </c>
      <c r="AI9" s="380"/>
      <c r="AJ9" s="380"/>
      <c r="AK9" s="422"/>
      <c r="AL9" s="423"/>
      <c r="AM9" s="423"/>
      <c r="AN9" s="423"/>
      <c r="AO9" s="423"/>
      <c r="AP9" s="423"/>
      <c r="AQ9" s="380"/>
      <c r="AR9" s="380"/>
      <c r="AS9" s="389"/>
      <c r="BD9" s="424" t="b">
        <f t="shared" ref="BD9:BD22" si="4">IF(BF9=1,BP9,IF(BF9=2,BJ9,IF(BF9=3,BK9,IF(BF9=4,BL9,IF(BF9=5,BM9,IF(BF9=6,BN9,IF(BF9=7,BO9)))))))</f>
        <v>0</v>
      </c>
      <c r="BE9" s="424" t="b">
        <f t="shared" ref="BE9:BE37" si="5">IF(BG9=1,BX9,IF(BG9=2,BR9,IF(BG9=3,BS9,IF(BG9=4,BT9,IF(BG9=5,BU9,IF(BG9=6,BV9,IF(BG9=7,BW9)))))))</f>
        <v>0</v>
      </c>
      <c r="BF9" s="424" t="str">
        <f t="shared" ref="BF9:BF37" si="6">IF(D9="p1",BI9,"no")</f>
        <v>no</v>
      </c>
      <c r="BG9" s="424" t="str">
        <f t="shared" ref="BG9:BG37" si="7">IF(D9="p2",BI9,"no")</f>
        <v>no</v>
      </c>
      <c r="BH9" s="425"/>
      <c r="BI9" s="424" t="e">
        <f t="shared" ref="BI9:BI37" si="8">WEEKDAY(C9)</f>
        <v>#NUM!</v>
      </c>
      <c r="BJ9" s="426" t="str">
        <f>'P1 Chart'!Q4</f>
        <v>M</v>
      </c>
      <c r="BK9" s="426" t="str">
        <f>'P1 Chart'!Q5</f>
        <v>M</v>
      </c>
      <c r="BL9" s="426" t="str">
        <f>'P1 Chart'!Q6</f>
        <v>M</v>
      </c>
      <c r="BM9" s="426" t="str">
        <f>'P1 Chart'!Q7</f>
        <v>M</v>
      </c>
      <c r="BN9" s="426" t="str">
        <f>'P1 Chart'!Q8</f>
        <v>M</v>
      </c>
      <c r="BO9" s="426" t="str">
        <f>'P1 Chart'!Q9</f>
        <v>M</v>
      </c>
      <c r="BP9" s="426" t="str">
        <f>'P1 Chart'!Q10</f>
        <v>M</v>
      </c>
      <c r="BQ9" s="427"/>
      <c r="BR9" s="428">
        <f>'P1 Chart'!Q17</f>
        <v>0</v>
      </c>
      <c r="BS9" s="428">
        <f>'P1 Chart'!Q18</f>
        <v>0</v>
      </c>
      <c r="BT9" s="428">
        <f>'P1 Chart'!Q19</f>
        <v>0</v>
      </c>
      <c r="BU9" s="428">
        <f>'P1 Chart'!Q20</f>
        <v>0</v>
      </c>
      <c r="BV9" s="428">
        <f>'P1 Chart'!Q21</f>
        <v>0</v>
      </c>
      <c r="BW9" s="428">
        <f>'P1 Chart'!Q22</f>
        <v>0</v>
      </c>
      <c r="BX9" s="428">
        <f>'P1 Chart'!Q23</f>
        <v>0</v>
      </c>
      <c r="CA9" s="429" t="str">
        <f t="shared" ref="CA9:CA36" si="9">IF(OR(E9="",F9="",G9=""),"M",1)</f>
        <v>M</v>
      </c>
      <c r="CB9" s="429" t="str">
        <f t="shared" ref="CB9:CB36" si="10">IF(OR(H9="",I9="",J9=""),"M",1)</f>
        <v>M</v>
      </c>
      <c r="CC9" s="429" t="str">
        <f t="shared" ref="CC9:CC36" si="11">IF(OR(K9="",L9="",M9=""),"M",1)</f>
        <v>M</v>
      </c>
      <c r="CD9" s="429" t="str">
        <f t="shared" ref="CD9:CD36" si="12">IF(OR(N9="",O9="",P9=""),"M",1)</f>
        <v>M</v>
      </c>
      <c r="CE9" s="429" t="str">
        <f t="shared" ref="CE9:CE36" si="13">IF(OR(Q9="",R9="",S9=""),"M",1)</f>
        <v>M</v>
      </c>
      <c r="CF9" s="429">
        <f t="shared" ref="CF9:CF36" si="14">IF(AND(CA9="M",CB9="M",CC9="M",CD9="M",CE9="M",D9=""),0,1)</f>
        <v>0</v>
      </c>
      <c r="CG9" s="428">
        <f>SUM(CF9:CF36)</f>
        <v>0</v>
      </c>
      <c r="CH9" s="428"/>
      <c r="CI9" s="430" t="str">
        <f>IF(CG9=28,CI19,CI13)</f>
        <v>There are 28 days of missing drinking data in 28-day screening assessment period. Missing screening drinking data must be collected prior to inclusion.</v>
      </c>
    </row>
    <row r="10" spans="1:254" ht="17.25" customHeight="1" x14ac:dyDescent="0.2">
      <c r="A10" s="95">
        <v>-27</v>
      </c>
      <c r="B10" s="96">
        <f t="shared" si="0"/>
        <v>-27</v>
      </c>
      <c r="C10" s="97">
        <f t="shared" ref="C10:C36" si="15">C11-1</f>
        <v>-27</v>
      </c>
      <c r="D10" s="109"/>
      <c r="E10" s="113"/>
      <c r="F10" s="114"/>
      <c r="G10" s="115"/>
      <c r="H10" s="113"/>
      <c r="I10" s="114"/>
      <c r="J10" s="115"/>
      <c r="K10" s="113"/>
      <c r="L10" s="114"/>
      <c r="M10" s="115"/>
      <c r="N10" s="113"/>
      <c r="O10" s="114"/>
      <c r="P10" s="115"/>
      <c r="Q10" s="113"/>
      <c r="R10" s="114"/>
      <c r="S10" s="219"/>
      <c r="T10" s="364" t="str">
        <f t="shared" ref="T10:T36" si="16">IF(CF10=0,"M",IF(D10="p1",BD10,IF(D10="p2",BE10,IF(D10="A",0,((E10*F10)*G10/0.6)+((H10*I10)*J10/0.6)+((K10*L10)*M10/0.6)+((N10*O10)*P10/0.6)+((Q10*R10)*S10/0.6)))))</f>
        <v>M</v>
      </c>
      <c r="U10" s="322" t="str">
        <f t="shared" ref="U10:U36" si="17">IF(T10="M", "M", IF(T10&gt;40, "YES", "NO"))</f>
        <v>M</v>
      </c>
      <c r="V10" s="211"/>
      <c r="W10" s="323"/>
      <c r="X10" s="418">
        <f t="shared" si="1"/>
        <v>0</v>
      </c>
      <c r="Y10" s="431">
        <f t="shared" ref="Y10:Y36" si="18">IF(T10="M",0,IF(T10&gt;4.94,1,0))</f>
        <v>0</v>
      </c>
      <c r="Z10" s="431">
        <f t="shared" ref="Z10:Z36" si="19">IF(T10="M",0,IF(T10&gt;3.94,1,0))</f>
        <v>0</v>
      </c>
      <c r="AA10" s="420">
        <f t="shared" si="2"/>
        <v>0</v>
      </c>
      <c r="AB10" s="420">
        <f t="shared" si="3"/>
        <v>0</v>
      </c>
      <c r="AC10" s="421" t="s">
        <v>429</v>
      </c>
      <c r="AD10" s="432">
        <f>SUM(T16:T22)</f>
        <v>0</v>
      </c>
      <c r="AE10" s="433"/>
      <c r="AF10" s="433"/>
      <c r="AG10" s="433"/>
      <c r="AH10" s="423" t="str">
        <f>CONCATENATE("The subject consumed ",AD10," drinks and had ", AC22, " Heavy Drinking Day(s) in week 2 of the screening period.  ")</f>
        <v xml:space="preserve">The subject consumed 0 drinks and had Enter Gender Heavy Drinking Day(s) in week 2 of the screening period.  </v>
      </c>
      <c r="AI10" s="433"/>
      <c r="AJ10" s="433"/>
      <c r="AK10" s="433"/>
      <c r="AL10" s="433"/>
      <c r="AM10" s="433"/>
      <c r="AN10" s="433"/>
      <c r="AO10" s="433"/>
      <c r="AP10" s="433"/>
      <c r="AQ10" s="433"/>
      <c r="AR10" s="433"/>
      <c r="AS10" s="389"/>
      <c r="BD10" s="424" t="b">
        <f t="shared" si="4"/>
        <v>0</v>
      </c>
      <c r="BE10" s="424" t="b">
        <f t="shared" si="5"/>
        <v>0</v>
      </c>
      <c r="BF10" s="424" t="str">
        <f t="shared" si="6"/>
        <v>no</v>
      </c>
      <c r="BG10" s="424" t="str">
        <f t="shared" si="7"/>
        <v>no</v>
      </c>
      <c r="BH10" s="425"/>
      <c r="BI10" s="424" t="e">
        <f t="shared" si="8"/>
        <v>#NUM!</v>
      </c>
      <c r="BJ10" s="426" t="str">
        <f t="shared" ref="BJ10:BJ37" si="20">BJ9</f>
        <v>M</v>
      </c>
      <c r="BK10" s="426" t="str">
        <f t="shared" ref="BK10:BP10" si="21">BK9</f>
        <v>M</v>
      </c>
      <c r="BL10" s="426" t="str">
        <f t="shared" si="21"/>
        <v>M</v>
      </c>
      <c r="BM10" s="426" t="str">
        <f t="shared" si="21"/>
        <v>M</v>
      </c>
      <c r="BN10" s="426" t="str">
        <f t="shared" si="21"/>
        <v>M</v>
      </c>
      <c r="BO10" s="426" t="str">
        <f t="shared" si="21"/>
        <v>M</v>
      </c>
      <c r="BP10" s="426" t="str">
        <f t="shared" si="21"/>
        <v>M</v>
      </c>
      <c r="BQ10" s="427"/>
      <c r="BR10" s="426">
        <f t="shared" ref="BR10:BR37" si="22">BR9</f>
        <v>0</v>
      </c>
      <c r="BS10" s="426">
        <f t="shared" ref="BS10:BX10" si="23">BS9</f>
        <v>0</v>
      </c>
      <c r="BT10" s="426">
        <f t="shared" si="23"/>
        <v>0</v>
      </c>
      <c r="BU10" s="426">
        <f t="shared" si="23"/>
        <v>0</v>
      </c>
      <c r="BV10" s="426">
        <f t="shared" si="23"/>
        <v>0</v>
      </c>
      <c r="BW10" s="426">
        <f t="shared" si="23"/>
        <v>0</v>
      </c>
      <c r="BX10" s="426">
        <f t="shared" si="23"/>
        <v>0</v>
      </c>
      <c r="CA10" s="429" t="str">
        <f t="shared" si="9"/>
        <v>M</v>
      </c>
      <c r="CB10" s="429" t="str">
        <f t="shared" si="10"/>
        <v>M</v>
      </c>
      <c r="CC10" s="429" t="str">
        <f t="shared" si="11"/>
        <v>M</v>
      </c>
      <c r="CD10" s="429" t="str">
        <f t="shared" si="12"/>
        <v>M</v>
      </c>
      <c r="CE10" s="429" t="str">
        <f t="shared" si="13"/>
        <v>M</v>
      </c>
      <c r="CF10" s="429">
        <f t="shared" si="14"/>
        <v>0</v>
      </c>
      <c r="CG10" s="428">
        <v>28</v>
      </c>
      <c r="CH10" s="428"/>
      <c r="CI10" s="430"/>
    </row>
    <row r="11" spans="1:254" ht="17.25" customHeight="1" x14ac:dyDescent="0.2">
      <c r="A11" s="136">
        <v>-26</v>
      </c>
      <c r="B11" s="96">
        <f t="shared" si="0"/>
        <v>-26</v>
      </c>
      <c r="C11" s="97">
        <f t="shared" si="15"/>
        <v>-26</v>
      </c>
      <c r="D11" s="137"/>
      <c r="E11" s="113"/>
      <c r="F11" s="114"/>
      <c r="G11" s="115"/>
      <c r="H11" s="113"/>
      <c r="I11" s="114"/>
      <c r="J11" s="115"/>
      <c r="K11" s="113"/>
      <c r="L11" s="114"/>
      <c r="M11" s="115"/>
      <c r="N11" s="113"/>
      <c r="O11" s="114"/>
      <c r="P11" s="115"/>
      <c r="Q11" s="113"/>
      <c r="R11" s="114"/>
      <c r="S11" s="219"/>
      <c r="T11" s="364" t="str">
        <f t="shared" si="16"/>
        <v>M</v>
      </c>
      <c r="U11" s="322" t="str">
        <f t="shared" si="17"/>
        <v>M</v>
      </c>
      <c r="V11" s="211"/>
      <c r="W11" s="323"/>
      <c r="X11" s="418">
        <f t="shared" si="1"/>
        <v>0</v>
      </c>
      <c r="Y11" s="431">
        <f t="shared" si="18"/>
        <v>0</v>
      </c>
      <c r="Z11" s="431">
        <f t="shared" si="19"/>
        <v>0</v>
      </c>
      <c r="AA11" s="420">
        <f t="shared" si="2"/>
        <v>0</v>
      </c>
      <c r="AB11" s="420">
        <f t="shared" si="3"/>
        <v>0</v>
      </c>
      <c r="AC11" s="421" t="s">
        <v>430</v>
      </c>
      <c r="AD11" s="422">
        <f>SUM(T23:T29)</f>
        <v>0</v>
      </c>
      <c r="AE11" s="422"/>
      <c r="AF11" s="422"/>
      <c r="AG11" s="422"/>
      <c r="AH11" s="423" t="str">
        <f>CONCATENATE("The subject consumed ",AD11," drinks and had ", AC29, " Heavy Drinking Day(s) in week 3 of the screening period.  ")</f>
        <v xml:space="preserve">The subject consumed 0 drinks and had Enter Gender Heavy Drinking Day(s) in week 3 of the screening period.  </v>
      </c>
      <c r="AI11" s="434"/>
      <c r="AJ11" s="380"/>
      <c r="AK11" s="422"/>
      <c r="AL11" s="423"/>
      <c r="AM11" s="423"/>
      <c r="AN11" s="422"/>
      <c r="AO11" s="422"/>
      <c r="AP11" s="423"/>
      <c r="AQ11" s="435"/>
      <c r="AR11" s="384"/>
      <c r="AS11" s="389"/>
      <c r="BD11" s="424" t="b">
        <f t="shared" si="4"/>
        <v>0</v>
      </c>
      <c r="BE11" s="424" t="b">
        <f t="shared" si="5"/>
        <v>0</v>
      </c>
      <c r="BF11" s="424" t="str">
        <f t="shared" si="6"/>
        <v>no</v>
      </c>
      <c r="BG11" s="424" t="str">
        <f t="shared" si="7"/>
        <v>no</v>
      </c>
      <c r="BH11" s="425"/>
      <c r="BI11" s="424" t="e">
        <f t="shared" si="8"/>
        <v>#NUM!</v>
      </c>
      <c r="BJ11" s="426" t="str">
        <f t="shared" si="20"/>
        <v>M</v>
      </c>
      <c r="BK11" s="426" t="str">
        <f t="shared" ref="BK11:BK37" si="24">BK10</f>
        <v>M</v>
      </c>
      <c r="BL11" s="426" t="str">
        <f t="shared" ref="BL11:BL37" si="25">BL10</f>
        <v>M</v>
      </c>
      <c r="BM11" s="426" t="str">
        <f t="shared" ref="BM11:BM37" si="26">BM10</f>
        <v>M</v>
      </c>
      <c r="BN11" s="426" t="str">
        <f t="shared" ref="BN11:BN37" si="27">BN10</f>
        <v>M</v>
      </c>
      <c r="BO11" s="426" t="str">
        <f t="shared" ref="BO11:BO37" si="28">BO10</f>
        <v>M</v>
      </c>
      <c r="BP11" s="426" t="str">
        <f t="shared" ref="BP11:BP37" si="29">BP10</f>
        <v>M</v>
      </c>
      <c r="BQ11" s="427"/>
      <c r="BR11" s="426">
        <f t="shared" si="22"/>
        <v>0</v>
      </c>
      <c r="BS11" s="426">
        <f t="shared" ref="BS11:BS37" si="30">BS10</f>
        <v>0</v>
      </c>
      <c r="BT11" s="426">
        <f t="shared" ref="BT11:BT37" si="31">BT10</f>
        <v>0</v>
      </c>
      <c r="BU11" s="426">
        <f t="shared" ref="BU11:BU37" si="32">BU10</f>
        <v>0</v>
      </c>
      <c r="BV11" s="426">
        <f t="shared" ref="BV11:BV37" si="33">BV10</f>
        <v>0</v>
      </c>
      <c r="BW11" s="426">
        <f t="shared" ref="BW11:BW37" si="34">BW10</f>
        <v>0</v>
      </c>
      <c r="BX11" s="426">
        <f t="shared" ref="BX11:BX37" si="35">BX10</f>
        <v>0</v>
      </c>
      <c r="CA11" s="429" t="str">
        <f t="shared" si="9"/>
        <v>M</v>
      </c>
      <c r="CB11" s="429" t="str">
        <f t="shared" si="10"/>
        <v>M</v>
      </c>
      <c r="CC11" s="429" t="str">
        <f t="shared" si="11"/>
        <v>M</v>
      </c>
      <c r="CD11" s="429" t="str">
        <f t="shared" si="12"/>
        <v>M</v>
      </c>
      <c r="CE11" s="429" t="str">
        <f t="shared" si="13"/>
        <v>M</v>
      </c>
      <c r="CF11" s="429">
        <f t="shared" si="14"/>
        <v>0</v>
      </c>
      <c r="CG11" s="428"/>
      <c r="CH11" s="428"/>
      <c r="CI11" s="430"/>
    </row>
    <row r="12" spans="1:254" ht="17.25" customHeight="1" x14ac:dyDescent="0.2">
      <c r="A12" s="95">
        <v>-25</v>
      </c>
      <c r="B12" s="96">
        <f t="shared" si="0"/>
        <v>-25</v>
      </c>
      <c r="C12" s="97">
        <f t="shared" si="15"/>
        <v>-25</v>
      </c>
      <c r="D12" s="109"/>
      <c r="E12" s="113"/>
      <c r="F12" s="114"/>
      <c r="G12" s="115"/>
      <c r="H12" s="113"/>
      <c r="I12" s="114"/>
      <c r="J12" s="115"/>
      <c r="K12" s="113"/>
      <c r="L12" s="114"/>
      <c r="M12" s="115"/>
      <c r="N12" s="113"/>
      <c r="O12" s="114"/>
      <c r="P12" s="115"/>
      <c r="Q12" s="113"/>
      <c r="R12" s="114"/>
      <c r="S12" s="219"/>
      <c r="T12" s="364" t="str">
        <f t="shared" si="16"/>
        <v>M</v>
      </c>
      <c r="U12" s="322" t="str">
        <f t="shared" si="17"/>
        <v>M</v>
      </c>
      <c r="V12" s="211"/>
      <c r="W12" s="323"/>
      <c r="X12" s="418">
        <f t="shared" si="1"/>
        <v>0</v>
      </c>
      <c r="Y12" s="431">
        <f t="shared" si="18"/>
        <v>0</v>
      </c>
      <c r="Z12" s="431">
        <f t="shared" si="19"/>
        <v>0</v>
      </c>
      <c r="AA12" s="420">
        <f t="shared" si="2"/>
        <v>0</v>
      </c>
      <c r="AB12" s="420">
        <f t="shared" si="3"/>
        <v>0</v>
      </c>
      <c r="AC12" s="421" t="s">
        <v>431</v>
      </c>
      <c r="AD12" s="422">
        <f>SUM(T30:T36)</f>
        <v>0</v>
      </c>
      <c r="AE12" s="384"/>
      <c r="AF12" s="384"/>
      <c r="AG12" s="384"/>
      <c r="AH12" s="423" t="str">
        <f>CONCATENATE("The subject consumed ",AD12," drinks and had ", AC36, " Heavy Drinking Day(s) in week 4 of screening period.  ")</f>
        <v xml:space="preserve">The subject consumed 0 drinks and had Enter Gender Heavy Drinking Day(s) in week 4 of screening period.  </v>
      </c>
      <c r="AI12" s="380"/>
      <c r="AJ12" s="380"/>
      <c r="AK12" s="384"/>
      <c r="AL12" s="384"/>
      <c r="AM12" s="384"/>
      <c r="AN12" s="384"/>
      <c r="AO12" s="384"/>
      <c r="AP12" s="384"/>
      <c r="AQ12" s="384"/>
      <c r="AR12" s="384"/>
      <c r="AS12" s="389"/>
      <c r="BD12" s="424" t="b">
        <f t="shared" si="4"/>
        <v>0</v>
      </c>
      <c r="BE12" s="424" t="b">
        <f t="shared" si="5"/>
        <v>0</v>
      </c>
      <c r="BF12" s="424" t="str">
        <f t="shared" si="6"/>
        <v>no</v>
      </c>
      <c r="BG12" s="424" t="str">
        <f t="shared" si="7"/>
        <v>no</v>
      </c>
      <c r="BH12" s="425"/>
      <c r="BI12" s="424" t="e">
        <f t="shared" si="8"/>
        <v>#NUM!</v>
      </c>
      <c r="BJ12" s="426" t="str">
        <f t="shared" si="20"/>
        <v>M</v>
      </c>
      <c r="BK12" s="426" t="str">
        <f t="shared" si="24"/>
        <v>M</v>
      </c>
      <c r="BL12" s="426" t="str">
        <f t="shared" si="25"/>
        <v>M</v>
      </c>
      <c r="BM12" s="426" t="str">
        <f t="shared" si="26"/>
        <v>M</v>
      </c>
      <c r="BN12" s="426" t="str">
        <f t="shared" si="27"/>
        <v>M</v>
      </c>
      <c r="BO12" s="426" t="str">
        <f t="shared" si="28"/>
        <v>M</v>
      </c>
      <c r="BP12" s="426" t="str">
        <f t="shared" si="29"/>
        <v>M</v>
      </c>
      <c r="BQ12" s="427"/>
      <c r="BR12" s="426">
        <f t="shared" si="22"/>
        <v>0</v>
      </c>
      <c r="BS12" s="426">
        <f t="shared" si="30"/>
        <v>0</v>
      </c>
      <c r="BT12" s="426">
        <f t="shared" si="31"/>
        <v>0</v>
      </c>
      <c r="BU12" s="426">
        <f t="shared" si="32"/>
        <v>0</v>
      </c>
      <c r="BV12" s="426">
        <f t="shared" si="33"/>
        <v>0</v>
      </c>
      <c r="BW12" s="426">
        <f t="shared" si="34"/>
        <v>0</v>
      </c>
      <c r="BX12" s="426">
        <f t="shared" si="35"/>
        <v>0</v>
      </c>
      <c r="CA12" s="429" t="str">
        <f t="shared" si="9"/>
        <v>M</v>
      </c>
      <c r="CB12" s="429" t="str">
        <f t="shared" si="10"/>
        <v>M</v>
      </c>
      <c r="CC12" s="429" t="str">
        <f t="shared" si="11"/>
        <v>M</v>
      </c>
      <c r="CD12" s="429" t="str">
        <f t="shared" si="12"/>
        <v>M</v>
      </c>
      <c r="CE12" s="429" t="str">
        <f t="shared" si="13"/>
        <v>M</v>
      </c>
      <c r="CF12" s="429">
        <f t="shared" si="14"/>
        <v>0</v>
      </c>
      <c r="CG12" s="428"/>
      <c r="CH12" s="428"/>
      <c r="CI12" s="430"/>
    </row>
    <row r="13" spans="1:254" ht="17.25" customHeight="1" x14ac:dyDescent="0.2">
      <c r="A13" s="136">
        <v>-24</v>
      </c>
      <c r="B13" s="96">
        <f t="shared" si="0"/>
        <v>-24</v>
      </c>
      <c r="C13" s="97">
        <f>C14-1</f>
        <v>-24</v>
      </c>
      <c r="D13" s="137"/>
      <c r="E13" s="113"/>
      <c r="F13" s="114"/>
      <c r="G13" s="115"/>
      <c r="H13" s="113"/>
      <c r="I13" s="114"/>
      <c r="J13" s="115"/>
      <c r="K13" s="113"/>
      <c r="L13" s="114"/>
      <c r="M13" s="115"/>
      <c r="N13" s="113"/>
      <c r="O13" s="114"/>
      <c r="P13" s="115"/>
      <c r="Q13" s="113"/>
      <c r="R13" s="114"/>
      <c r="S13" s="219"/>
      <c r="T13" s="364" t="str">
        <f t="shared" si="16"/>
        <v>M</v>
      </c>
      <c r="U13" s="322" t="str">
        <f t="shared" si="17"/>
        <v>M</v>
      </c>
      <c r="V13" s="211"/>
      <c r="W13" s="323"/>
      <c r="X13" s="418">
        <f t="shared" si="1"/>
        <v>0</v>
      </c>
      <c r="Y13" s="431">
        <f t="shared" si="18"/>
        <v>0</v>
      </c>
      <c r="Z13" s="431">
        <f t="shared" si="19"/>
        <v>0</v>
      </c>
      <c r="AA13" s="420">
        <f t="shared" si="2"/>
        <v>0</v>
      </c>
      <c r="AB13" s="420">
        <f t="shared" si="3"/>
        <v>0</v>
      </c>
      <c r="AC13" s="421" t="s">
        <v>359</v>
      </c>
      <c r="AD13" s="422">
        <f>AD9+AD10+AD11+AD12</f>
        <v>0</v>
      </c>
      <c r="AE13" s="384"/>
      <c r="AF13" s="384"/>
      <c r="AG13" s="384"/>
      <c r="AH13" s="492" t="str">
        <f>CONCATENATE("The subject consumed ",AD13," drinks in the 28 days prior to consent.  Weekly average drinking in this 28-day period was ",AD14," standard drinks.")</f>
        <v>The subject consumed 0 drinks in the 28 days prior to consent.  Weekly average drinking in this 28-day period was 0 standard drinks.</v>
      </c>
      <c r="AI13" s="380"/>
      <c r="AJ13" s="380"/>
      <c r="AK13" s="384"/>
      <c r="AL13" s="384"/>
      <c r="AM13" s="384"/>
      <c r="AN13" s="384"/>
      <c r="AO13" s="384"/>
      <c r="AP13" s="384"/>
      <c r="AQ13" s="384"/>
      <c r="AR13" s="384"/>
      <c r="AS13" s="389"/>
      <c r="BD13" s="424" t="b">
        <f t="shared" si="4"/>
        <v>0</v>
      </c>
      <c r="BE13" s="424" t="b">
        <f t="shared" si="5"/>
        <v>0</v>
      </c>
      <c r="BF13" s="424" t="str">
        <f t="shared" si="6"/>
        <v>no</v>
      </c>
      <c r="BG13" s="424" t="str">
        <f t="shared" si="7"/>
        <v>no</v>
      </c>
      <c r="BH13" s="425"/>
      <c r="BI13" s="424" t="e">
        <f t="shared" si="8"/>
        <v>#NUM!</v>
      </c>
      <c r="BJ13" s="426" t="str">
        <f t="shared" si="20"/>
        <v>M</v>
      </c>
      <c r="BK13" s="426" t="str">
        <f t="shared" si="24"/>
        <v>M</v>
      </c>
      <c r="BL13" s="426" t="str">
        <f t="shared" si="25"/>
        <v>M</v>
      </c>
      <c r="BM13" s="426" t="str">
        <f t="shared" si="26"/>
        <v>M</v>
      </c>
      <c r="BN13" s="426" t="str">
        <f t="shared" si="27"/>
        <v>M</v>
      </c>
      <c r="BO13" s="426" t="str">
        <f t="shared" si="28"/>
        <v>M</v>
      </c>
      <c r="BP13" s="426" t="str">
        <f t="shared" si="29"/>
        <v>M</v>
      </c>
      <c r="BQ13" s="427"/>
      <c r="BR13" s="426">
        <f t="shared" si="22"/>
        <v>0</v>
      </c>
      <c r="BS13" s="426">
        <f t="shared" si="30"/>
        <v>0</v>
      </c>
      <c r="BT13" s="426">
        <f t="shared" si="31"/>
        <v>0</v>
      </c>
      <c r="BU13" s="426">
        <f t="shared" si="32"/>
        <v>0</v>
      </c>
      <c r="BV13" s="426">
        <f t="shared" si="33"/>
        <v>0</v>
      </c>
      <c r="BW13" s="426">
        <f t="shared" si="34"/>
        <v>0</v>
      </c>
      <c r="BX13" s="426">
        <f t="shared" si="35"/>
        <v>0</v>
      </c>
      <c r="CA13" s="429" t="str">
        <f t="shared" si="9"/>
        <v>M</v>
      </c>
      <c r="CB13" s="429" t="str">
        <f t="shared" si="10"/>
        <v>M</v>
      </c>
      <c r="CC13" s="429" t="str">
        <f t="shared" si="11"/>
        <v>M</v>
      </c>
      <c r="CD13" s="429" t="str">
        <f t="shared" si="12"/>
        <v>M</v>
      </c>
      <c r="CE13" s="429" t="str">
        <f t="shared" si="13"/>
        <v>M</v>
      </c>
      <c r="CF13" s="429">
        <f t="shared" si="14"/>
        <v>0</v>
      </c>
      <c r="CG13" s="428"/>
      <c r="CH13" s="428"/>
      <c r="CI13" s="430" t="str">
        <f>CONCATENATE("There ",CI15," ",CI16," ",CI17," of missing drinking data in 28-day screening assessment period. ",CI18)</f>
        <v>There are 28 days of missing drinking data in 28-day screening assessment period. Missing screening drinking data must be collected prior to inclusion.</v>
      </c>
    </row>
    <row r="14" spans="1:254" ht="17.25" customHeight="1" x14ac:dyDescent="0.2">
      <c r="A14" s="95">
        <v>-23</v>
      </c>
      <c r="B14" s="96">
        <f t="shared" si="0"/>
        <v>-23</v>
      </c>
      <c r="C14" s="97">
        <f t="shared" si="15"/>
        <v>-23</v>
      </c>
      <c r="D14" s="109"/>
      <c r="E14" s="113"/>
      <c r="F14" s="114"/>
      <c r="G14" s="115"/>
      <c r="H14" s="113"/>
      <c r="I14" s="114"/>
      <c r="J14" s="115"/>
      <c r="K14" s="113"/>
      <c r="L14" s="114"/>
      <c r="M14" s="115"/>
      <c r="N14" s="113"/>
      <c r="O14" s="114"/>
      <c r="P14" s="115"/>
      <c r="Q14" s="113"/>
      <c r="R14" s="114"/>
      <c r="S14" s="219"/>
      <c r="T14" s="364" t="str">
        <f t="shared" si="16"/>
        <v>M</v>
      </c>
      <c r="U14" s="322" t="str">
        <f t="shared" si="17"/>
        <v>M</v>
      </c>
      <c r="V14" s="211"/>
      <c r="W14" s="323"/>
      <c r="X14" s="418">
        <f t="shared" si="1"/>
        <v>0</v>
      </c>
      <c r="Y14" s="431">
        <f t="shared" si="18"/>
        <v>0</v>
      </c>
      <c r="Z14" s="431">
        <f t="shared" si="19"/>
        <v>0</v>
      </c>
      <c r="AA14" s="420">
        <f t="shared" si="2"/>
        <v>0</v>
      </c>
      <c r="AB14" s="420">
        <f t="shared" si="3"/>
        <v>0</v>
      </c>
      <c r="AC14" s="436"/>
      <c r="AD14" s="437">
        <f>AD13/4</f>
        <v>0</v>
      </c>
      <c r="AE14" s="423"/>
      <c r="AF14" s="423"/>
      <c r="AG14" s="423"/>
      <c r="AH14" s="493"/>
      <c r="AI14" s="380"/>
      <c r="AJ14" s="380"/>
      <c r="AK14" s="422"/>
      <c r="AL14" s="422"/>
      <c r="AM14" s="433"/>
      <c r="AN14" s="423"/>
      <c r="AO14" s="423"/>
      <c r="AP14" s="423"/>
      <c r="AQ14" s="384"/>
      <c r="AR14" s="384"/>
      <c r="AS14" s="389"/>
      <c r="BD14" s="424" t="b">
        <f t="shared" si="4"/>
        <v>0</v>
      </c>
      <c r="BE14" s="424" t="b">
        <f t="shared" si="5"/>
        <v>0</v>
      </c>
      <c r="BF14" s="424" t="str">
        <f t="shared" si="6"/>
        <v>no</v>
      </c>
      <c r="BG14" s="424" t="str">
        <f t="shared" si="7"/>
        <v>no</v>
      </c>
      <c r="BH14" s="425"/>
      <c r="BI14" s="424" t="e">
        <f t="shared" si="8"/>
        <v>#NUM!</v>
      </c>
      <c r="BJ14" s="426" t="str">
        <f t="shared" si="20"/>
        <v>M</v>
      </c>
      <c r="BK14" s="426" t="str">
        <f t="shared" si="24"/>
        <v>M</v>
      </c>
      <c r="BL14" s="426" t="str">
        <f t="shared" si="25"/>
        <v>M</v>
      </c>
      <c r="BM14" s="426" t="str">
        <f t="shared" si="26"/>
        <v>M</v>
      </c>
      <c r="BN14" s="426" t="str">
        <f t="shared" si="27"/>
        <v>M</v>
      </c>
      <c r="BO14" s="426" t="str">
        <f t="shared" si="28"/>
        <v>M</v>
      </c>
      <c r="BP14" s="426" t="str">
        <f t="shared" si="29"/>
        <v>M</v>
      </c>
      <c r="BQ14" s="427"/>
      <c r="BR14" s="426">
        <f t="shared" si="22"/>
        <v>0</v>
      </c>
      <c r="BS14" s="426">
        <f t="shared" si="30"/>
        <v>0</v>
      </c>
      <c r="BT14" s="426">
        <f t="shared" si="31"/>
        <v>0</v>
      </c>
      <c r="BU14" s="426">
        <f t="shared" si="32"/>
        <v>0</v>
      </c>
      <c r="BV14" s="426">
        <f t="shared" si="33"/>
        <v>0</v>
      </c>
      <c r="BW14" s="426">
        <f t="shared" si="34"/>
        <v>0</v>
      </c>
      <c r="BX14" s="426">
        <f t="shared" si="35"/>
        <v>0</v>
      </c>
      <c r="CA14" s="429" t="str">
        <f t="shared" si="9"/>
        <v>M</v>
      </c>
      <c r="CB14" s="429" t="str">
        <f t="shared" si="10"/>
        <v>M</v>
      </c>
      <c r="CC14" s="429" t="str">
        <f t="shared" si="11"/>
        <v>M</v>
      </c>
      <c r="CD14" s="429" t="str">
        <f t="shared" si="12"/>
        <v>M</v>
      </c>
      <c r="CE14" s="429" t="str">
        <f t="shared" si="13"/>
        <v>M</v>
      </c>
      <c r="CF14" s="429">
        <f t="shared" si="14"/>
        <v>0</v>
      </c>
      <c r="CG14" s="428"/>
      <c r="CH14" s="428"/>
      <c r="CI14" s="430"/>
    </row>
    <row r="15" spans="1:254" ht="17.25" customHeight="1" thickBot="1" x14ac:dyDescent="0.25">
      <c r="A15" s="136">
        <v>-22</v>
      </c>
      <c r="B15" s="96">
        <f t="shared" si="0"/>
        <v>-22</v>
      </c>
      <c r="C15" s="97">
        <f t="shared" si="15"/>
        <v>-22</v>
      </c>
      <c r="D15" s="137"/>
      <c r="E15" s="113"/>
      <c r="F15" s="114"/>
      <c r="G15" s="115"/>
      <c r="H15" s="113"/>
      <c r="I15" s="114"/>
      <c r="J15" s="115"/>
      <c r="K15" s="113"/>
      <c r="L15" s="114"/>
      <c r="M15" s="115"/>
      <c r="N15" s="113"/>
      <c r="O15" s="114"/>
      <c r="P15" s="115"/>
      <c r="Q15" s="113"/>
      <c r="R15" s="114"/>
      <c r="S15" s="219"/>
      <c r="T15" s="364" t="str">
        <f t="shared" si="16"/>
        <v>M</v>
      </c>
      <c r="U15" s="322" t="str">
        <f t="shared" si="17"/>
        <v>M</v>
      </c>
      <c r="V15" s="211"/>
      <c r="W15" s="323"/>
      <c r="X15" s="418">
        <f t="shared" si="1"/>
        <v>0</v>
      </c>
      <c r="Y15" s="439">
        <f t="shared" si="18"/>
        <v>0</v>
      </c>
      <c r="Z15" s="440">
        <f t="shared" si="19"/>
        <v>0</v>
      </c>
      <c r="AA15" s="420">
        <f t="shared" si="2"/>
        <v>0</v>
      </c>
      <c r="AB15" s="420">
        <f t="shared" si="3"/>
        <v>0</v>
      </c>
      <c r="AC15" s="441" t="str">
        <f>IF(H5="","Enter Gender",IF(H5=1,AA15,AB15))</f>
        <v>Enter Gender</v>
      </c>
      <c r="AD15" s="433"/>
      <c r="AE15" s="433"/>
      <c r="AF15" s="433"/>
      <c r="AG15" s="433"/>
      <c r="AH15" s="493"/>
      <c r="AI15" s="433"/>
      <c r="AJ15" s="433"/>
      <c r="AK15" s="433"/>
      <c r="AL15" s="433"/>
      <c r="AM15" s="433"/>
      <c r="AN15" s="433"/>
      <c r="AO15" s="433"/>
      <c r="AP15" s="433"/>
      <c r="AQ15" s="433"/>
      <c r="AR15" s="433"/>
      <c r="AS15" s="389"/>
      <c r="BD15" s="424" t="b">
        <f t="shared" si="4"/>
        <v>0</v>
      </c>
      <c r="BE15" s="424" t="b">
        <f t="shared" si="5"/>
        <v>0</v>
      </c>
      <c r="BF15" s="424" t="str">
        <f t="shared" si="6"/>
        <v>no</v>
      </c>
      <c r="BG15" s="424" t="str">
        <f t="shared" si="7"/>
        <v>no</v>
      </c>
      <c r="BH15" s="425"/>
      <c r="BI15" s="424" t="e">
        <f t="shared" si="8"/>
        <v>#NUM!</v>
      </c>
      <c r="BJ15" s="426" t="str">
        <f t="shared" si="20"/>
        <v>M</v>
      </c>
      <c r="BK15" s="426" t="str">
        <f t="shared" si="24"/>
        <v>M</v>
      </c>
      <c r="BL15" s="426" t="str">
        <f t="shared" si="25"/>
        <v>M</v>
      </c>
      <c r="BM15" s="426" t="str">
        <f t="shared" si="26"/>
        <v>M</v>
      </c>
      <c r="BN15" s="426" t="str">
        <f t="shared" si="27"/>
        <v>M</v>
      </c>
      <c r="BO15" s="426" t="str">
        <f t="shared" si="28"/>
        <v>M</v>
      </c>
      <c r="BP15" s="426" t="str">
        <f t="shared" si="29"/>
        <v>M</v>
      </c>
      <c r="BQ15" s="427"/>
      <c r="BR15" s="426">
        <f t="shared" si="22"/>
        <v>0</v>
      </c>
      <c r="BS15" s="426">
        <f t="shared" si="30"/>
        <v>0</v>
      </c>
      <c r="BT15" s="426">
        <f t="shared" si="31"/>
        <v>0</v>
      </c>
      <c r="BU15" s="426">
        <f t="shared" si="32"/>
        <v>0</v>
      </c>
      <c r="BV15" s="426">
        <f t="shared" si="33"/>
        <v>0</v>
      </c>
      <c r="BW15" s="426">
        <f t="shared" si="34"/>
        <v>0</v>
      </c>
      <c r="BX15" s="426">
        <f t="shared" si="35"/>
        <v>0</v>
      </c>
      <c r="CA15" s="429" t="str">
        <f t="shared" si="9"/>
        <v>M</v>
      </c>
      <c r="CB15" s="429" t="str">
        <f t="shared" si="10"/>
        <v>M</v>
      </c>
      <c r="CC15" s="429" t="str">
        <f t="shared" si="11"/>
        <v>M</v>
      </c>
      <c r="CD15" s="429" t="str">
        <f t="shared" si="12"/>
        <v>M</v>
      </c>
      <c r="CE15" s="429" t="str">
        <f t="shared" si="13"/>
        <v>M</v>
      </c>
      <c r="CF15" s="429">
        <f t="shared" si="14"/>
        <v>0</v>
      </c>
      <c r="CG15" s="428"/>
      <c r="CH15" s="428"/>
      <c r="CI15" s="430" t="str">
        <f>IF(CI16=1,"is","are")</f>
        <v>are</v>
      </c>
    </row>
    <row r="16" spans="1:254" ht="17.25" customHeight="1" thickBot="1" x14ac:dyDescent="0.25">
      <c r="A16" s="95">
        <v>-21</v>
      </c>
      <c r="B16" s="96">
        <f t="shared" si="0"/>
        <v>-21</v>
      </c>
      <c r="C16" s="97">
        <f t="shared" si="15"/>
        <v>-21</v>
      </c>
      <c r="D16" s="109"/>
      <c r="E16" s="113"/>
      <c r="F16" s="114"/>
      <c r="G16" s="115"/>
      <c r="H16" s="113"/>
      <c r="I16" s="114"/>
      <c r="J16" s="115"/>
      <c r="K16" s="113"/>
      <c r="L16" s="114"/>
      <c r="M16" s="115"/>
      <c r="N16" s="113"/>
      <c r="O16" s="114"/>
      <c r="P16" s="115"/>
      <c r="Q16" s="113"/>
      <c r="R16" s="114"/>
      <c r="S16" s="219"/>
      <c r="T16" s="364" t="str">
        <f t="shared" si="16"/>
        <v>M</v>
      </c>
      <c r="U16" s="322" t="str">
        <f t="shared" si="17"/>
        <v>M</v>
      </c>
      <c r="V16" s="211"/>
      <c r="W16" s="323"/>
      <c r="X16" s="418">
        <f t="shared" si="1"/>
        <v>0</v>
      </c>
      <c r="Y16" s="419">
        <f t="shared" si="18"/>
        <v>0</v>
      </c>
      <c r="Z16" s="419">
        <f t="shared" si="19"/>
        <v>0</v>
      </c>
      <c r="AA16" s="442">
        <f t="shared" si="2"/>
        <v>0</v>
      </c>
      <c r="AB16" s="420">
        <f t="shared" si="3"/>
        <v>0</v>
      </c>
      <c r="AC16" s="436"/>
      <c r="AD16" s="423"/>
      <c r="AE16" s="422"/>
      <c r="AF16" s="422"/>
      <c r="AG16" s="422"/>
      <c r="AH16" s="493"/>
      <c r="AI16" s="434"/>
      <c r="AJ16" s="380"/>
      <c r="AK16" s="422"/>
      <c r="AL16" s="423"/>
      <c r="AM16" s="423"/>
      <c r="AN16" s="422"/>
      <c r="AO16" s="422"/>
      <c r="AP16" s="423"/>
      <c r="AQ16" s="435"/>
      <c r="AR16" s="384"/>
      <c r="AS16" s="389"/>
      <c r="BD16" s="424" t="b">
        <f t="shared" si="4"/>
        <v>0</v>
      </c>
      <c r="BE16" s="424" t="b">
        <f t="shared" si="5"/>
        <v>0</v>
      </c>
      <c r="BF16" s="424" t="str">
        <f t="shared" si="6"/>
        <v>no</v>
      </c>
      <c r="BG16" s="424" t="str">
        <f t="shared" si="7"/>
        <v>no</v>
      </c>
      <c r="BH16" s="425"/>
      <c r="BI16" s="424" t="e">
        <f t="shared" si="8"/>
        <v>#NUM!</v>
      </c>
      <c r="BJ16" s="426" t="str">
        <f t="shared" si="20"/>
        <v>M</v>
      </c>
      <c r="BK16" s="426" t="str">
        <f t="shared" si="24"/>
        <v>M</v>
      </c>
      <c r="BL16" s="426" t="str">
        <f t="shared" si="25"/>
        <v>M</v>
      </c>
      <c r="BM16" s="426" t="str">
        <f t="shared" si="26"/>
        <v>M</v>
      </c>
      <c r="BN16" s="426" t="str">
        <f t="shared" si="27"/>
        <v>M</v>
      </c>
      <c r="BO16" s="426" t="str">
        <f t="shared" si="28"/>
        <v>M</v>
      </c>
      <c r="BP16" s="426" t="str">
        <f t="shared" si="29"/>
        <v>M</v>
      </c>
      <c r="BQ16" s="427"/>
      <c r="BR16" s="426">
        <f t="shared" si="22"/>
        <v>0</v>
      </c>
      <c r="BS16" s="426">
        <f t="shared" si="30"/>
        <v>0</v>
      </c>
      <c r="BT16" s="426">
        <f t="shared" si="31"/>
        <v>0</v>
      </c>
      <c r="BU16" s="426">
        <f t="shared" si="32"/>
        <v>0</v>
      </c>
      <c r="BV16" s="426">
        <f t="shared" si="33"/>
        <v>0</v>
      </c>
      <c r="BW16" s="426">
        <f t="shared" si="34"/>
        <v>0</v>
      </c>
      <c r="BX16" s="426">
        <f t="shared" si="35"/>
        <v>0</v>
      </c>
      <c r="CA16" s="429" t="str">
        <f t="shared" si="9"/>
        <v>M</v>
      </c>
      <c r="CB16" s="429" t="str">
        <f t="shared" si="10"/>
        <v>M</v>
      </c>
      <c r="CC16" s="429" t="str">
        <f t="shared" si="11"/>
        <v>M</v>
      </c>
      <c r="CD16" s="429" t="str">
        <f t="shared" si="12"/>
        <v>M</v>
      </c>
      <c r="CE16" s="429" t="str">
        <f t="shared" si="13"/>
        <v>M</v>
      </c>
      <c r="CF16" s="429">
        <f t="shared" si="14"/>
        <v>0</v>
      </c>
      <c r="CG16" s="428"/>
      <c r="CH16" s="428"/>
      <c r="CI16" s="443">
        <f>CG10-CG9</f>
        <v>28</v>
      </c>
    </row>
    <row r="17" spans="1:87" ht="17.25" customHeight="1" x14ac:dyDescent="0.2">
      <c r="A17" s="136">
        <v>-20</v>
      </c>
      <c r="B17" s="96">
        <f t="shared" si="0"/>
        <v>-20</v>
      </c>
      <c r="C17" s="97">
        <f t="shared" si="15"/>
        <v>-20</v>
      </c>
      <c r="D17" s="137"/>
      <c r="E17" s="113"/>
      <c r="F17" s="114"/>
      <c r="G17" s="115"/>
      <c r="H17" s="113"/>
      <c r="I17" s="114"/>
      <c r="J17" s="115"/>
      <c r="K17" s="113"/>
      <c r="L17" s="114"/>
      <c r="M17" s="115"/>
      <c r="N17" s="113"/>
      <c r="O17" s="114"/>
      <c r="P17" s="115"/>
      <c r="Q17" s="113"/>
      <c r="R17" s="114"/>
      <c r="S17" s="219"/>
      <c r="T17" s="364" t="str">
        <f t="shared" si="16"/>
        <v>M</v>
      </c>
      <c r="U17" s="322" t="str">
        <f t="shared" si="17"/>
        <v>M</v>
      </c>
      <c r="V17" s="211"/>
      <c r="W17" s="323"/>
      <c r="X17" s="418">
        <f t="shared" si="1"/>
        <v>0</v>
      </c>
      <c r="Y17" s="431">
        <f t="shared" si="18"/>
        <v>0</v>
      </c>
      <c r="Z17" s="431">
        <f t="shared" si="19"/>
        <v>0</v>
      </c>
      <c r="AA17" s="442">
        <f t="shared" si="2"/>
        <v>0</v>
      </c>
      <c r="AB17" s="420">
        <f t="shared" si="3"/>
        <v>0</v>
      </c>
      <c r="AC17" s="444"/>
      <c r="AD17" s="384"/>
      <c r="AE17" s="384"/>
      <c r="AF17" s="384"/>
      <c r="AG17" s="384"/>
      <c r="AH17" s="486" t="s">
        <v>460</v>
      </c>
      <c r="AI17" s="380"/>
      <c r="AJ17" s="380"/>
      <c r="AK17" s="384"/>
      <c r="AL17" s="384"/>
      <c r="AM17" s="384"/>
      <c r="AN17" s="384"/>
      <c r="AO17" s="384"/>
      <c r="AP17" s="384"/>
      <c r="AQ17" s="384"/>
      <c r="AR17" s="384"/>
      <c r="AS17" s="389"/>
      <c r="BD17" s="424" t="b">
        <f t="shared" si="4"/>
        <v>0</v>
      </c>
      <c r="BE17" s="424" t="b">
        <f t="shared" si="5"/>
        <v>0</v>
      </c>
      <c r="BF17" s="424" t="str">
        <f t="shared" si="6"/>
        <v>no</v>
      </c>
      <c r="BG17" s="424" t="str">
        <f t="shared" si="7"/>
        <v>no</v>
      </c>
      <c r="BH17" s="425"/>
      <c r="BI17" s="424" t="e">
        <f t="shared" si="8"/>
        <v>#NUM!</v>
      </c>
      <c r="BJ17" s="426" t="str">
        <f t="shared" si="20"/>
        <v>M</v>
      </c>
      <c r="BK17" s="426" t="str">
        <f t="shared" si="24"/>
        <v>M</v>
      </c>
      <c r="BL17" s="426" t="str">
        <f t="shared" si="25"/>
        <v>M</v>
      </c>
      <c r="BM17" s="426" t="str">
        <f t="shared" si="26"/>
        <v>M</v>
      </c>
      <c r="BN17" s="426" t="str">
        <f t="shared" si="27"/>
        <v>M</v>
      </c>
      <c r="BO17" s="426" t="str">
        <f t="shared" si="28"/>
        <v>M</v>
      </c>
      <c r="BP17" s="426" t="str">
        <f t="shared" si="29"/>
        <v>M</v>
      </c>
      <c r="BQ17" s="427"/>
      <c r="BR17" s="426">
        <f t="shared" si="22"/>
        <v>0</v>
      </c>
      <c r="BS17" s="426">
        <f t="shared" si="30"/>
        <v>0</v>
      </c>
      <c r="BT17" s="426">
        <f t="shared" si="31"/>
        <v>0</v>
      </c>
      <c r="BU17" s="426">
        <f t="shared" si="32"/>
        <v>0</v>
      </c>
      <c r="BV17" s="426">
        <f t="shared" si="33"/>
        <v>0</v>
      </c>
      <c r="BW17" s="426">
        <f t="shared" si="34"/>
        <v>0</v>
      </c>
      <c r="BX17" s="426">
        <f t="shared" si="35"/>
        <v>0</v>
      </c>
      <c r="CA17" s="429" t="str">
        <f t="shared" si="9"/>
        <v>M</v>
      </c>
      <c r="CB17" s="429" t="str">
        <f t="shared" si="10"/>
        <v>M</v>
      </c>
      <c r="CC17" s="429" t="str">
        <f t="shared" si="11"/>
        <v>M</v>
      </c>
      <c r="CD17" s="429" t="str">
        <f t="shared" si="12"/>
        <v>M</v>
      </c>
      <c r="CE17" s="429" t="str">
        <f t="shared" si="13"/>
        <v>M</v>
      </c>
      <c r="CF17" s="429">
        <f t="shared" si="14"/>
        <v>0</v>
      </c>
      <c r="CG17" s="428"/>
      <c r="CH17" s="428"/>
      <c r="CI17" s="430" t="str">
        <f>IF(CI16=1,"day","days")</f>
        <v>days</v>
      </c>
    </row>
    <row r="18" spans="1:87" ht="17.25" customHeight="1" thickBot="1" x14ac:dyDescent="0.25">
      <c r="A18" s="95">
        <v>-19</v>
      </c>
      <c r="B18" s="96">
        <f t="shared" si="0"/>
        <v>-19</v>
      </c>
      <c r="C18" s="97">
        <f t="shared" si="15"/>
        <v>-19</v>
      </c>
      <c r="D18" s="109"/>
      <c r="E18" s="113"/>
      <c r="F18" s="114"/>
      <c r="G18" s="115"/>
      <c r="H18" s="113"/>
      <c r="I18" s="114"/>
      <c r="J18" s="115"/>
      <c r="K18" s="113"/>
      <c r="L18" s="114"/>
      <c r="M18" s="115"/>
      <c r="N18" s="113"/>
      <c r="O18" s="114"/>
      <c r="P18" s="115"/>
      <c r="Q18" s="113"/>
      <c r="R18" s="114"/>
      <c r="S18" s="219"/>
      <c r="T18" s="364" t="str">
        <f t="shared" si="16"/>
        <v>M</v>
      </c>
      <c r="U18" s="322" t="str">
        <f t="shared" si="17"/>
        <v>M</v>
      </c>
      <c r="V18" s="211"/>
      <c r="W18" s="323"/>
      <c r="X18" s="418">
        <f t="shared" si="1"/>
        <v>0</v>
      </c>
      <c r="Y18" s="431">
        <f t="shared" si="18"/>
        <v>0</v>
      </c>
      <c r="Z18" s="431">
        <f t="shared" si="19"/>
        <v>0</v>
      </c>
      <c r="AA18" s="442">
        <f t="shared" si="2"/>
        <v>0</v>
      </c>
      <c r="AB18" s="420">
        <f t="shared" si="3"/>
        <v>0</v>
      </c>
      <c r="AC18" s="444"/>
      <c r="AD18" s="384"/>
      <c r="AE18" s="384"/>
      <c r="AF18" s="384"/>
      <c r="AG18" s="384"/>
      <c r="AH18" s="445" t="str">
        <f>IF(AND(AC15&gt;3,AC22&gt;3,AC29&gt;3,AC36&gt;3), "YES", "NO")</f>
        <v>YES</v>
      </c>
      <c r="AI18" s="380"/>
      <c r="AJ18" s="380"/>
      <c r="AK18" s="384"/>
      <c r="AL18" s="384"/>
      <c r="AM18" s="384"/>
      <c r="AN18" s="384"/>
      <c r="AO18" s="384"/>
      <c r="AP18" s="384"/>
      <c r="AQ18" s="384"/>
      <c r="AR18" s="384"/>
      <c r="AS18" s="389"/>
      <c r="BD18" s="424" t="b">
        <f t="shared" si="4"/>
        <v>0</v>
      </c>
      <c r="BE18" s="424" t="b">
        <f t="shared" si="5"/>
        <v>0</v>
      </c>
      <c r="BF18" s="424" t="str">
        <f t="shared" si="6"/>
        <v>no</v>
      </c>
      <c r="BG18" s="424" t="str">
        <f t="shared" si="7"/>
        <v>no</v>
      </c>
      <c r="BH18" s="425"/>
      <c r="BI18" s="424" t="e">
        <f t="shared" si="8"/>
        <v>#NUM!</v>
      </c>
      <c r="BJ18" s="426" t="str">
        <f t="shared" si="20"/>
        <v>M</v>
      </c>
      <c r="BK18" s="426" t="str">
        <f t="shared" si="24"/>
        <v>M</v>
      </c>
      <c r="BL18" s="426" t="str">
        <f t="shared" si="25"/>
        <v>M</v>
      </c>
      <c r="BM18" s="426" t="str">
        <f t="shared" si="26"/>
        <v>M</v>
      </c>
      <c r="BN18" s="426" t="str">
        <f t="shared" si="27"/>
        <v>M</v>
      </c>
      <c r="BO18" s="426" t="str">
        <f t="shared" si="28"/>
        <v>M</v>
      </c>
      <c r="BP18" s="426" t="str">
        <f t="shared" si="29"/>
        <v>M</v>
      </c>
      <c r="BQ18" s="427"/>
      <c r="BR18" s="426">
        <f t="shared" si="22"/>
        <v>0</v>
      </c>
      <c r="BS18" s="426">
        <f t="shared" si="30"/>
        <v>0</v>
      </c>
      <c r="BT18" s="426">
        <f t="shared" si="31"/>
        <v>0</v>
      </c>
      <c r="BU18" s="426">
        <f t="shared" si="32"/>
        <v>0</v>
      </c>
      <c r="BV18" s="426">
        <f t="shared" si="33"/>
        <v>0</v>
      </c>
      <c r="BW18" s="426">
        <f t="shared" si="34"/>
        <v>0</v>
      </c>
      <c r="BX18" s="426">
        <f t="shared" si="35"/>
        <v>0</v>
      </c>
      <c r="CA18" s="429" t="str">
        <f t="shared" si="9"/>
        <v>M</v>
      </c>
      <c r="CB18" s="429" t="str">
        <f t="shared" si="10"/>
        <v>M</v>
      </c>
      <c r="CC18" s="429" t="str">
        <f t="shared" si="11"/>
        <v>M</v>
      </c>
      <c r="CD18" s="429" t="str">
        <f t="shared" si="12"/>
        <v>M</v>
      </c>
      <c r="CE18" s="429" t="str">
        <f t="shared" si="13"/>
        <v>M</v>
      </c>
      <c r="CF18" s="429">
        <f t="shared" si="14"/>
        <v>0</v>
      </c>
      <c r="CG18" s="428"/>
      <c r="CH18" s="428"/>
      <c r="CI18" s="489" t="s">
        <v>463</v>
      </c>
    </row>
    <row r="19" spans="1:87" ht="17.25" customHeight="1" x14ac:dyDescent="0.2">
      <c r="A19" s="136">
        <v>-18</v>
      </c>
      <c r="B19" s="96">
        <f t="shared" si="0"/>
        <v>-18</v>
      </c>
      <c r="C19" s="97">
        <f t="shared" si="15"/>
        <v>-18</v>
      </c>
      <c r="D19" s="137"/>
      <c r="E19" s="113"/>
      <c r="F19" s="114"/>
      <c r="G19" s="115"/>
      <c r="H19" s="113"/>
      <c r="I19" s="114"/>
      <c r="J19" s="115"/>
      <c r="K19" s="113"/>
      <c r="L19" s="114"/>
      <c r="M19" s="115"/>
      <c r="N19" s="113"/>
      <c r="O19" s="114"/>
      <c r="P19" s="115"/>
      <c r="Q19" s="113"/>
      <c r="R19" s="114"/>
      <c r="S19" s="219"/>
      <c r="T19" s="364" t="str">
        <f t="shared" si="16"/>
        <v>M</v>
      </c>
      <c r="U19" s="322" t="str">
        <f t="shared" si="17"/>
        <v>M</v>
      </c>
      <c r="V19" s="211"/>
      <c r="W19" s="323"/>
      <c r="X19" s="418">
        <f t="shared" si="1"/>
        <v>0</v>
      </c>
      <c r="Y19" s="431">
        <f t="shared" si="18"/>
        <v>0</v>
      </c>
      <c r="Z19" s="431">
        <f t="shared" si="19"/>
        <v>0</v>
      </c>
      <c r="AA19" s="442">
        <f t="shared" si="2"/>
        <v>0</v>
      </c>
      <c r="AB19" s="420">
        <f t="shared" si="3"/>
        <v>0</v>
      </c>
      <c r="AC19" s="436"/>
      <c r="AD19" s="446"/>
      <c r="AE19" s="423"/>
      <c r="AF19" s="423"/>
      <c r="AG19" s="423"/>
      <c r="AH19" s="423"/>
      <c r="AI19" s="380"/>
      <c r="AJ19" s="380"/>
      <c r="AK19" s="422"/>
      <c r="AL19" s="422"/>
      <c r="AM19" s="446"/>
      <c r="AN19" s="423"/>
      <c r="AO19" s="423"/>
      <c r="AP19" s="423"/>
      <c r="AQ19" s="384"/>
      <c r="AR19" s="384"/>
      <c r="AS19" s="389"/>
      <c r="BD19" s="424" t="b">
        <f t="shared" si="4"/>
        <v>0</v>
      </c>
      <c r="BE19" s="424" t="b">
        <f t="shared" si="5"/>
        <v>0</v>
      </c>
      <c r="BF19" s="424" t="str">
        <f t="shared" si="6"/>
        <v>no</v>
      </c>
      <c r="BG19" s="424" t="str">
        <f t="shared" si="7"/>
        <v>no</v>
      </c>
      <c r="BH19" s="425"/>
      <c r="BI19" s="424" t="e">
        <f t="shared" si="8"/>
        <v>#NUM!</v>
      </c>
      <c r="BJ19" s="426" t="str">
        <f t="shared" si="20"/>
        <v>M</v>
      </c>
      <c r="BK19" s="426" t="str">
        <f t="shared" si="24"/>
        <v>M</v>
      </c>
      <c r="BL19" s="426" t="str">
        <f t="shared" si="25"/>
        <v>M</v>
      </c>
      <c r="BM19" s="426" t="str">
        <f t="shared" si="26"/>
        <v>M</v>
      </c>
      <c r="BN19" s="426" t="str">
        <f t="shared" si="27"/>
        <v>M</v>
      </c>
      <c r="BO19" s="426" t="str">
        <f t="shared" si="28"/>
        <v>M</v>
      </c>
      <c r="BP19" s="426" t="str">
        <f t="shared" si="29"/>
        <v>M</v>
      </c>
      <c r="BQ19" s="427"/>
      <c r="BR19" s="426">
        <f t="shared" si="22"/>
        <v>0</v>
      </c>
      <c r="BS19" s="426">
        <f t="shared" si="30"/>
        <v>0</v>
      </c>
      <c r="BT19" s="426">
        <f t="shared" si="31"/>
        <v>0</v>
      </c>
      <c r="BU19" s="426">
        <f t="shared" si="32"/>
        <v>0</v>
      </c>
      <c r="BV19" s="426">
        <f t="shared" si="33"/>
        <v>0</v>
      </c>
      <c r="BW19" s="426">
        <f t="shared" si="34"/>
        <v>0</v>
      </c>
      <c r="BX19" s="426">
        <f t="shared" si="35"/>
        <v>0</v>
      </c>
      <c r="CA19" s="429" t="str">
        <f t="shared" si="9"/>
        <v>M</v>
      </c>
      <c r="CB19" s="429" t="str">
        <f t="shared" si="10"/>
        <v>M</v>
      </c>
      <c r="CC19" s="429" t="str">
        <f t="shared" si="11"/>
        <v>M</v>
      </c>
      <c r="CD19" s="429" t="str">
        <f t="shared" si="12"/>
        <v>M</v>
      </c>
      <c r="CE19" s="429" t="str">
        <f t="shared" si="13"/>
        <v>M</v>
      </c>
      <c r="CF19" s="429">
        <f t="shared" si="14"/>
        <v>0</v>
      </c>
      <c r="CG19" s="428"/>
      <c r="CH19" s="428"/>
      <c r="CI19" s="430" t="s">
        <v>459</v>
      </c>
    </row>
    <row r="20" spans="1:87" ht="17.25" customHeight="1" x14ac:dyDescent="0.2">
      <c r="A20" s="95">
        <v>-17</v>
      </c>
      <c r="B20" s="96">
        <f t="shared" si="0"/>
        <v>-17</v>
      </c>
      <c r="C20" s="97">
        <f t="shared" si="15"/>
        <v>-17</v>
      </c>
      <c r="D20" s="109"/>
      <c r="E20" s="113"/>
      <c r="F20" s="114"/>
      <c r="G20" s="115"/>
      <c r="H20" s="113"/>
      <c r="I20" s="114"/>
      <c r="J20" s="115"/>
      <c r="K20" s="113"/>
      <c r="L20" s="114"/>
      <c r="M20" s="115"/>
      <c r="N20" s="113"/>
      <c r="O20" s="114"/>
      <c r="P20" s="115"/>
      <c r="Q20" s="113"/>
      <c r="R20" s="114"/>
      <c r="S20" s="219"/>
      <c r="T20" s="364" t="str">
        <f t="shared" si="16"/>
        <v>M</v>
      </c>
      <c r="U20" s="322" t="str">
        <f t="shared" si="17"/>
        <v>M</v>
      </c>
      <c r="V20" s="211"/>
      <c r="W20" s="323"/>
      <c r="X20" s="418">
        <f t="shared" si="1"/>
        <v>0</v>
      </c>
      <c r="Y20" s="431">
        <f t="shared" si="18"/>
        <v>0</v>
      </c>
      <c r="Z20" s="431">
        <f t="shared" si="19"/>
        <v>0</v>
      </c>
      <c r="AA20" s="442">
        <f t="shared" si="2"/>
        <v>0</v>
      </c>
      <c r="AB20" s="420">
        <f t="shared" si="3"/>
        <v>0</v>
      </c>
      <c r="AC20" s="447"/>
      <c r="AD20" s="433"/>
      <c r="AE20" s="433"/>
      <c r="AF20" s="433"/>
      <c r="AG20" s="433"/>
      <c r="AH20" s="433"/>
      <c r="AI20" s="433"/>
      <c r="AJ20" s="433"/>
      <c r="AK20" s="433"/>
      <c r="AM20" s="433"/>
      <c r="AN20" s="433"/>
      <c r="AO20" s="433"/>
      <c r="AP20" s="433"/>
      <c r="AQ20" s="433"/>
      <c r="AR20" s="433"/>
      <c r="AS20" s="389"/>
      <c r="BD20" s="424" t="b">
        <f t="shared" si="4"/>
        <v>0</v>
      </c>
      <c r="BE20" s="424" t="b">
        <f t="shared" si="5"/>
        <v>0</v>
      </c>
      <c r="BF20" s="424" t="str">
        <f t="shared" si="6"/>
        <v>no</v>
      </c>
      <c r="BG20" s="424" t="str">
        <f t="shared" si="7"/>
        <v>no</v>
      </c>
      <c r="BH20" s="425"/>
      <c r="BI20" s="424" t="e">
        <f t="shared" si="8"/>
        <v>#NUM!</v>
      </c>
      <c r="BJ20" s="426" t="str">
        <f t="shared" si="20"/>
        <v>M</v>
      </c>
      <c r="BK20" s="426" t="str">
        <f t="shared" si="24"/>
        <v>M</v>
      </c>
      <c r="BL20" s="426" t="str">
        <f t="shared" si="25"/>
        <v>M</v>
      </c>
      <c r="BM20" s="426" t="str">
        <f t="shared" si="26"/>
        <v>M</v>
      </c>
      <c r="BN20" s="426" t="str">
        <f t="shared" si="27"/>
        <v>M</v>
      </c>
      <c r="BO20" s="426" t="str">
        <f t="shared" si="28"/>
        <v>M</v>
      </c>
      <c r="BP20" s="426" t="str">
        <f t="shared" si="29"/>
        <v>M</v>
      </c>
      <c r="BQ20" s="427"/>
      <c r="BR20" s="426">
        <f t="shared" si="22"/>
        <v>0</v>
      </c>
      <c r="BS20" s="426">
        <f t="shared" si="30"/>
        <v>0</v>
      </c>
      <c r="BT20" s="426">
        <f t="shared" si="31"/>
        <v>0</v>
      </c>
      <c r="BU20" s="426">
        <f t="shared" si="32"/>
        <v>0</v>
      </c>
      <c r="BV20" s="426">
        <f t="shared" si="33"/>
        <v>0</v>
      </c>
      <c r="BW20" s="426">
        <f t="shared" si="34"/>
        <v>0</v>
      </c>
      <c r="BX20" s="426">
        <f t="shared" si="35"/>
        <v>0</v>
      </c>
      <c r="CA20" s="429" t="str">
        <f t="shared" si="9"/>
        <v>M</v>
      </c>
      <c r="CB20" s="429" t="str">
        <f t="shared" si="10"/>
        <v>M</v>
      </c>
      <c r="CC20" s="429" t="str">
        <f t="shared" si="11"/>
        <v>M</v>
      </c>
      <c r="CD20" s="429" t="str">
        <f t="shared" si="12"/>
        <v>M</v>
      </c>
      <c r="CE20" s="429" t="str">
        <f t="shared" si="13"/>
        <v>M</v>
      </c>
      <c r="CF20" s="429">
        <f t="shared" si="14"/>
        <v>0</v>
      </c>
      <c r="CG20" s="428"/>
      <c r="CH20" s="428"/>
      <c r="CI20" s="430"/>
    </row>
    <row r="21" spans="1:87" ht="17.25" customHeight="1" x14ac:dyDescent="0.2">
      <c r="A21" s="136">
        <v>-16</v>
      </c>
      <c r="B21" s="96">
        <f t="shared" si="0"/>
        <v>-16</v>
      </c>
      <c r="C21" s="97">
        <f t="shared" si="15"/>
        <v>-16</v>
      </c>
      <c r="D21" s="137"/>
      <c r="E21" s="113"/>
      <c r="F21" s="114"/>
      <c r="G21" s="115"/>
      <c r="H21" s="113"/>
      <c r="I21" s="114"/>
      <c r="J21" s="115"/>
      <c r="K21" s="113"/>
      <c r="L21" s="114"/>
      <c r="M21" s="115"/>
      <c r="N21" s="113"/>
      <c r="O21" s="114"/>
      <c r="P21" s="115"/>
      <c r="Q21" s="113"/>
      <c r="R21" s="114"/>
      <c r="S21" s="219"/>
      <c r="T21" s="364" t="str">
        <f t="shared" si="16"/>
        <v>M</v>
      </c>
      <c r="U21" s="322" t="str">
        <f t="shared" si="17"/>
        <v>M</v>
      </c>
      <c r="V21" s="211"/>
      <c r="W21" s="323"/>
      <c r="X21" s="418">
        <f t="shared" si="1"/>
        <v>0</v>
      </c>
      <c r="Y21" s="431">
        <f t="shared" si="18"/>
        <v>0</v>
      </c>
      <c r="Z21" s="431">
        <f t="shared" si="19"/>
        <v>0</v>
      </c>
      <c r="AA21" s="442">
        <f t="shared" si="2"/>
        <v>0</v>
      </c>
      <c r="AB21" s="420">
        <f t="shared" si="3"/>
        <v>0</v>
      </c>
      <c r="AC21" s="448"/>
      <c r="AD21" s="433"/>
      <c r="AE21" s="496"/>
      <c r="AF21" s="497"/>
      <c r="AG21" s="497"/>
      <c r="AH21" s="449"/>
      <c r="AI21" s="449"/>
      <c r="AJ21" s="449"/>
      <c r="AK21" s="433"/>
      <c r="AL21" s="433"/>
      <c r="AM21" s="433"/>
      <c r="AN21" s="433"/>
      <c r="AO21" s="433"/>
      <c r="AP21" s="433"/>
      <c r="AQ21" s="433"/>
      <c r="AR21" s="433"/>
      <c r="AS21" s="389"/>
      <c r="BD21" s="424" t="b">
        <f t="shared" si="4"/>
        <v>0</v>
      </c>
      <c r="BE21" s="424" t="b">
        <f t="shared" si="5"/>
        <v>0</v>
      </c>
      <c r="BF21" s="424" t="str">
        <f t="shared" si="6"/>
        <v>no</v>
      </c>
      <c r="BG21" s="424" t="str">
        <f t="shared" si="7"/>
        <v>no</v>
      </c>
      <c r="BH21" s="425"/>
      <c r="BI21" s="424" t="e">
        <f t="shared" si="8"/>
        <v>#NUM!</v>
      </c>
      <c r="BJ21" s="426" t="str">
        <f t="shared" si="20"/>
        <v>M</v>
      </c>
      <c r="BK21" s="426" t="str">
        <f t="shared" si="24"/>
        <v>M</v>
      </c>
      <c r="BL21" s="426" t="str">
        <f t="shared" si="25"/>
        <v>M</v>
      </c>
      <c r="BM21" s="426" t="str">
        <f t="shared" si="26"/>
        <v>M</v>
      </c>
      <c r="BN21" s="426" t="str">
        <f t="shared" si="27"/>
        <v>M</v>
      </c>
      <c r="BO21" s="426" t="str">
        <f t="shared" si="28"/>
        <v>M</v>
      </c>
      <c r="BP21" s="426" t="str">
        <f t="shared" si="29"/>
        <v>M</v>
      </c>
      <c r="BQ21" s="427"/>
      <c r="BR21" s="426">
        <f t="shared" si="22"/>
        <v>0</v>
      </c>
      <c r="BS21" s="426">
        <f t="shared" si="30"/>
        <v>0</v>
      </c>
      <c r="BT21" s="426">
        <f t="shared" si="31"/>
        <v>0</v>
      </c>
      <c r="BU21" s="426">
        <f t="shared" si="32"/>
        <v>0</v>
      </c>
      <c r="BV21" s="426">
        <f t="shared" si="33"/>
        <v>0</v>
      </c>
      <c r="BW21" s="426">
        <f t="shared" si="34"/>
        <v>0</v>
      </c>
      <c r="BX21" s="426">
        <f t="shared" si="35"/>
        <v>0</v>
      </c>
      <c r="CA21" s="429" t="str">
        <f t="shared" si="9"/>
        <v>M</v>
      </c>
      <c r="CB21" s="429" t="str">
        <f t="shared" si="10"/>
        <v>M</v>
      </c>
      <c r="CC21" s="429" t="str">
        <f t="shared" si="11"/>
        <v>M</v>
      </c>
      <c r="CD21" s="429" t="str">
        <f t="shared" si="12"/>
        <v>M</v>
      </c>
      <c r="CE21" s="429" t="str">
        <f t="shared" si="13"/>
        <v>M</v>
      </c>
      <c r="CF21" s="429">
        <f t="shared" si="14"/>
        <v>0</v>
      </c>
      <c r="CG21" s="428"/>
      <c r="CH21" s="428"/>
      <c r="CI21" s="430"/>
    </row>
    <row r="22" spans="1:87" ht="17.25" customHeight="1" thickBot="1" x14ac:dyDescent="0.2">
      <c r="A22" s="95">
        <v>-15</v>
      </c>
      <c r="B22" s="96">
        <f t="shared" si="0"/>
        <v>-15</v>
      </c>
      <c r="C22" s="97">
        <f t="shared" si="15"/>
        <v>-15</v>
      </c>
      <c r="D22" s="109"/>
      <c r="E22" s="113"/>
      <c r="F22" s="114"/>
      <c r="G22" s="115"/>
      <c r="H22" s="113"/>
      <c r="I22" s="114"/>
      <c r="J22" s="115"/>
      <c r="K22" s="113"/>
      <c r="L22" s="114"/>
      <c r="M22" s="115"/>
      <c r="N22" s="113"/>
      <c r="O22" s="114"/>
      <c r="P22" s="115"/>
      <c r="Q22" s="113"/>
      <c r="R22" s="114"/>
      <c r="S22" s="219"/>
      <c r="T22" s="364" t="str">
        <f t="shared" si="16"/>
        <v>M</v>
      </c>
      <c r="U22" s="322" t="str">
        <f t="shared" si="17"/>
        <v>M</v>
      </c>
      <c r="V22" s="211"/>
      <c r="W22" s="323"/>
      <c r="X22" s="418">
        <f t="shared" si="1"/>
        <v>0</v>
      </c>
      <c r="Y22" s="439">
        <f t="shared" si="18"/>
        <v>0</v>
      </c>
      <c r="Z22" s="440">
        <f t="shared" si="19"/>
        <v>0</v>
      </c>
      <c r="AA22" s="442">
        <f t="shared" si="2"/>
        <v>0</v>
      </c>
      <c r="AB22" s="420">
        <f t="shared" si="3"/>
        <v>0</v>
      </c>
      <c r="AC22" s="450" t="str">
        <f>IF(H5="","Enter Gender",IF(H5=1,AA22,AB22))</f>
        <v>Enter Gender</v>
      </c>
      <c r="AD22" s="451"/>
      <c r="AE22" s="494"/>
      <c r="AF22" s="495"/>
      <c r="AG22" s="452"/>
      <c r="AH22" s="453"/>
      <c r="AI22" s="453"/>
      <c r="AJ22" s="453"/>
      <c r="AK22" s="451"/>
      <c r="AL22" s="451"/>
      <c r="AM22" s="451"/>
      <c r="AN22" s="454"/>
      <c r="AO22" s="451"/>
      <c r="AP22" s="384"/>
      <c r="AQ22" s="384"/>
      <c r="AR22" s="384"/>
      <c r="AS22" s="384"/>
      <c r="BD22" s="424" t="b">
        <f t="shared" si="4"/>
        <v>0</v>
      </c>
      <c r="BE22" s="424" t="b">
        <f t="shared" si="5"/>
        <v>0</v>
      </c>
      <c r="BF22" s="424" t="str">
        <f t="shared" si="6"/>
        <v>no</v>
      </c>
      <c r="BG22" s="424" t="str">
        <f t="shared" si="7"/>
        <v>no</v>
      </c>
      <c r="BH22" s="425"/>
      <c r="BI22" s="424" t="e">
        <f t="shared" si="8"/>
        <v>#NUM!</v>
      </c>
      <c r="BJ22" s="426" t="str">
        <f t="shared" si="20"/>
        <v>M</v>
      </c>
      <c r="BK22" s="426" t="str">
        <f t="shared" si="24"/>
        <v>M</v>
      </c>
      <c r="BL22" s="426" t="str">
        <f t="shared" si="25"/>
        <v>M</v>
      </c>
      <c r="BM22" s="426" t="str">
        <f t="shared" si="26"/>
        <v>M</v>
      </c>
      <c r="BN22" s="426" t="str">
        <f t="shared" si="27"/>
        <v>M</v>
      </c>
      <c r="BO22" s="426" t="str">
        <f t="shared" si="28"/>
        <v>M</v>
      </c>
      <c r="BP22" s="426" t="str">
        <f t="shared" si="29"/>
        <v>M</v>
      </c>
      <c r="BQ22" s="427"/>
      <c r="BR22" s="426">
        <f t="shared" si="22"/>
        <v>0</v>
      </c>
      <c r="BS22" s="426">
        <f t="shared" si="30"/>
        <v>0</v>
      </c>
      <c r="BT22" s="426">
        <f t="shared" si="31"/>
        <v>0</v>
      </c>
      <c r="BU22" s="426">
        <f t="shared" si="32"/>
        <v>0</v>
      </c>
      <c r="BV22" s="426">
        <f t="shared" si="33"/>
        <v>0</v>
      </c>
      <c r="BW22" s="426">
        <f t="shared" si="34"/>
        <v>0</v>
      </c>
      <c r="BX22" s="426">
        <f t="shared" si="35"/>
        <v>0</v>
      </c>
      <c r="CA22" s="429" t="str">
        <f t="shared" si="9"/>
        <v>M</v>
      </c>
      <c r="CB22" s="429" t="str">
        <f t="shared" si="10"/>
        <v>M</v>
      </c>
      <c r="CC22" s="429" t="str">
        <f t="shared" si="11"/>
        <v>M</v>
      </c>
      <c r="CD22" s="429" t="str">
        <f t="shared" si="12"/>
        <v>M</v>
      </c>
      <c r="CE22" s="429" t="str">
        <f t="shared" si="13"/>
        <v>M</v>
      </c>
      <c r="CF22" s="429">
        <f t="shared" si="14"/>
        <v>0</v>
      </c>
      <c r="CG22" s="428"/>
      <c r="CH22" s="428"/>
      <c r="CI22" s="430"/>
    </row>
    <row r="23" spans="1:87" ht="17.25" customHeight="1" x14ac:dyDescent="0.15">
      <c r="A23" s="136">
        <v>-14</v>
      </c>
      <c r="B23" s="96">
        <f t="shared" si="0"/>
        <v>-14</v>
      </c>
      <c r="C23" s="97">
        <f t="shared" si="15"/>
        <v>-14</v>
      </c>
      <c r="D23" s="137"/>
      <c r="E23" s="113"/>
      <c r="F23" s="114"/>
      <c r="G23" s="115"/>
      <c r="H23" s="113"/>
      <c r="I23" s="114"/>
      <c r="J23" s="115"/>
      <c r="K23" s="113"/>
      <c r="L23" s="114"/>
      <c r="M23" s="115"/>
      <c r="N23" s="113"/>
      <c r="O23" s="114"/>
      <c r="P23" s="115"/>
      <c r="Q23" s="113"/>
      <c r="R23" s="114"/>
      <c r="S23" s="219"/>
      <c r="T23" s="364" t="str">
        <f t="shared" si="16"/>
        <v>M</v>
      </c>
      <c r="U23" s="322" t="str">
        <f t="shared" si="17"/>
        <v>M</v>
      </c>
      <c r="V23" s="211"/>
      <c r="W23" s="323"/>
      <c r="X23" s="418">
        <f t="shared" si="1"/>
        <v>0</v>
      </c>
      <c r="Y23" s="419">
        <f t="shared" si="18"/>
        <v>0</v>
      </c>
      <c r="Z23" s="419">
        <f t="shared" si="19"/>
        <v>0</v>
      </c>
      <c r="AA23" s="442">
        <f t="shared" si="2"/>
        <v>0</v>
      </c>
      <c r="AB23" s="420">
        <f t="shared" si="3"/>
        <v>0</v>
      </c>
      <c r="AC23" s="444"/>
      <c r="AD23" s="384"/>
      <c r="AE23" s="455"/>
      <c r="AF23" s="453"/>
      <c r="AG23" s="495"/>
      <c r="AH23" s="495"/>
      <c r="AI23" s="495"/>
      <c r="AJ23" s="495"/>
      <c r="AK23" s="384"/>
      <c r="AL23" s="384"/>
      <c r="AM23" s="384"/>
      <c r="AN23" s="384"/>
      <c r="AO23" s="384"/>
      <c r="AP23" s="384"/>
      <c r="AQ23" s="384"/>
      <c r="AR23" s="384"/>
      <c r="AS23" s="384"/>
      <c r="BD23" s="424" t="b">
        <f t="shared" ref="BD23:BD37" si="36">IF(BF23=1,BP23,IF(BF23=2,BJ23,IF(BF23=3,BK23,IF(BF23=4,BL23,IF(BF23=5,BM23,IF(BF23=6,BN23,IF(BF23=7,BO23)))))))</f>
        <v>0</v>
      </c>
      <c r="BE23" s="424" t="b">
        <f t="shared" si="5"/>
        <v>0</v>
      </c>
      <c r="BF23" s="424" t="str">
        <f t="shared" si="6"/>
        <v>no</v>
      </c>
      <c r="BG23" s="424" t="str">
        <f t="shared" si="7"/>
        <v>no</v>
      </c>
      <c r="BH23" s="425"/>
      <c r="BI23" s="424" t="e">
        <f t="shared" si="8"/>
        <v>#NUM!</v>
      </c>
      <c r="BJ23" s="426" t="str">
        <f t="shared" si="20"/>
        <v>M</v>
      </c>
      <c r="BK23" s="426" t="str">
        <f t="shared" si="24"/>
        <v>M</v>
      </c>
      <c r="BL23" s="426" t="str">
        <f t="shared" si="25"/>
        <v>M</v>
      </c>
      <c r="BM23" s="426" t="str">
        <f t="shared" si="26"/>
        <v>M</v>
      </c>
      <c r="BN23" s="426" t="str">
        <f t="shared" si="27"/>
        <v>M</v>
      </c>
      <c r="BO23" s="426" t="str">
        <f t="shared" si="28"/>
        <v>M</v>
      </c>
      <c r="BP23" s="426" t="str">
        <f t="shared" si="29"/>
        <v>M</v>
      </c>
      <c r="BQ23" s="427"/>
      <c r="BR23" s="426">
        <f t="shared" si="22"/>
        <v>0</v>
      </c>
      <c r="BS23" s="426">
        <f t="shared" si="30"/>
        <v>0</v>
      </c>
      <c r="BT23" s="426">
        <f t="shared" si="31"/>
        <v>0</v>
      </c>
      <c r="BU23" s="426">
        <f t="shared" si="32"/>
        <v>0</v>
      </c>
      <c r="BV23" s="426">
        <f t="shared" si="33"/>
        <v>0</v>
      </c>
      <c r="BW23" s="426">
        <f t="shared" si="34"/>
        <v>0</v>
      </c>
      <c r="BX23" s="426">
        <f t="shared" si="35"/>
        <v>0</v>
      </c>
      <c r="CA23" s="429" t="str">
        <f t="shared" si="9"/>
        <v>M</v>
      </c>
      <c r="CB23" s="429" t="str">
        <f t="shared" si="10"/>
        <v>M</v>
      </c>
      <c r="CC23" s="429" t="str">
        <f t="shared" si="11"/>
        <v>M</v>
      </c>
      <c r="CD23" s="429" t="str">
        <f t="shared" si="12"/>
        <v>M</v>
      </c>
      <c r="CE23" s="429" t="str">
        <f t="shared" si="13"/>
        <v>M</v>
      </c>
      <c r="CF23" s="429">
        <f t="shared" si="14"/>
        <v>0</v>
      </c>
      <c r="CG23" s="428"/>
      <c r="CH23" s="428"/>
      <c r="CI23" s="430"/>
    </row>
    <row r="24" spans="1:87" ht="17.25" customHeight="1" x14ac:dyDescent="0.15">
      <c r="A24" s="95">
        <v>-13</v>
      </c>
      <c r="B24" s="96">
        <f t="shared" si="0"/>
        <v>-13</v>
      </c>
      <c r="C24" s="97">
        <f t="shared" si="15"/>
        <v>-13</v>
      </c>
      <c r="D24" s="109"/>
      <c r="E24" s="113"/>
      <c r="F24" s="114"/>
      <c r="G24" s="115"/>
      <c r="H24" s="113"/>
      <c r="I24" s="114"/>
      <c r="J24" s="115"/>
      <c r="K24" s="113"/>
      <c r="L24" s="114"/>
      <c r="M24" s="115"/>
      <c r="N24" s="113"/>
      <c r="O24" s="114"/>
      <c r="P24" s="115"/>
      <c r="Q24" s="113"/>
      <c r="R24" s="114"/>
      <c r="S24" s="219"/>
      <c r="T24" s="364" t="str">
        <f t="shared" si="16"/>
        <v>M</v>
      </c>
      <c r="U24" s="322" t="str">
        <f t="shared" si="17"/>
        <v>M</v>
      </c>
      <c r="V24" s="211"/>
      <c r="W24" s="323"/>
      <c r="X24" s="418">
        <f t="shared" si="1"/>
        <v>0</v>
      </c>
      <c r="Y24" s="431">
        <f t="shared" si="18"/>
        <v>0</v>
      </c>
      <c r="Z24" s="431">
        <f t="shared" si="19"/>
        <v>0</v>
      </c>
      <c r="AA24" s="442">
        <f t="shared" si="2"/>
        <v>0</v>
      </c>
      <c r="AB24" s="420">
        <f t="shared" si="3"/>
        <v>0</v>
      </c>
      <c r="AC24" s="444"/>
      <c r="AD24" s="384"/>
      <c r="AE24" s="455"/>
      <c r="AF24" s="453"/>
      <c r="AG24" s="453"/>
      <c r="AH24" s="453"/>
      <c r="AI24" s="453"/>
      <c r="AJ24" s="453"/>
      <c r="AK24" s="384"/>
      <c r="AL24" s="384"/>
      <c r="AM24" s="384"/>
      <c r="AN24" s="384"/>
      <c r="AO24" s="384"/>
      <c r="AP24" s="384"/>
      <c r="AQ24" s="384"/>
      <c r="AR24" s="384"/>
      <c r="AS24" s="384"/>
      <c r="BD24" s="424" t="b">
        <f t="shared" si="36"/>
        <v>0</v>
      </c>
      <c r="BE24" s="424" t="b">
        <f t="shared" si="5"/>
        <v>0</v>
      </c>
      <c r="BF24" s="424" t="str">
        <f t="shared" si="6"/>
        <v>no</v>
      </c>
      <c r="BG24" s="424" t="str">
        <f t="shared" si="7"/>
        <v>no</v>
      </c>
      <c r="BH24" s="425"/>
      <c r="BI24" s="424" t="e">
        <f t="shared" si="8"/>
        <v>#NUM!</v>
      </c>
      <c r="BJ24" s="426" t="str">
        <f t="shared" si="20"/>
        <v>M</v>
      </c>
      <c r="BK24" s="426" t="str">
        <f t="shared" si="24"/>
        <v>M</v>
      </c>
      <c r="BL24" s="426" t="str">
        <f t="shared" si="25"/>
        <v>M</v>
      </c>
      <c r="BM24" s="426" t="str">
        <f t="shared" si="26"/>
        <v>M</v>
      </c>
      <c r="BN24" s="426" t="str">
        <f t="shared" si="27"/>
        <v>M</v>
      </c>
      <c r="BO24" s="426" t="str">
        <f t="shared" si="28"/>
        <v>M</v>
      </c>
      <c r="BP24" s="426" t="str">
        <f t="shared" si="29"/>
        <v>M</v>
      </c>
      <c r="BQ24" s="427"/>
      <c r="BR24" s="426">
        <f t="shared" si="22"/>
        <v>0</v>
      </c>
      <c r="BS24" s="426">
        <f t="shared" si="30"/>
        <v>0</v>
      </c>
      <c r="BT24" s="426">
        <f t="shared" si="31"/>
        <v>0</v>
      </c>
      <c r="BU24" s="426">
        <f t="shared" si="32"/>
        <v>0</v>
      </c>
      <c r="BV24" s="426">
        <f t="shared" si="33"/>
        <v>0</v>
      </c>
      <c r="BW24" s="426">
        <f t="shared" si="34"/>
        <v>0</v>
      </c>
      <c r="BX24" s="426">
        <f t="shared" si="35"/>
        <v>0</v>
      </c>
      <c r="CA24" s="429" t="str">
        <f t="shared" si="9"/>
        <v>M</v>
      </c>
      <c r="CB24" s="429" t="str">
        <f t="shared" si="10"/>
        <v>M</v>
      </c>
      <c r="CC24" s="429" t="str">
        <f t="shared" si="11"/>
        <v>M</v>
      </c>
      <c r="CD24" s="429" t="str">
        <f t="shared" si="12"/>
        <v>M</v>
      </c>
      <c r="CE24" s="429" t="str">
        <f t="shared" si="13"/>
        <v>M</v>
      </c>
      <c r="CF24" s="429">
        <f t="shared" si="14"/>
        <v>0</v>
      </c>
      <c r="CG24" s="428"/>
      <c r="CH24" s="428"/>
      <c r="CI24" s="430"/>
    </row>
    <row r="25" spans="1:87" ht="17.25" customHeight="1" x14ac:dyDescent="0.2">
      <c r="A25" s="136">
        <v>-12</v>
      </c>
      <c r="B25" s="96">
        <f t="shared" si="0"/>
        <v>-12</v>
      </c>
      <c r="C25" s="97">
        <f t="shared" si="15"/>
        <v>-12</v>
      </c>
      <c r="D25" s="304"/>
      <c r="E25" s="113"/>
      <c r="F25" s="114"/>
      <c r="G25" s="115"/>
      <c r="H25" s="113"/>
      <c r="I25" s="114"/>
      <c r="J25" s="115"/>
      <c r="K25" s="113"/>
      <c r="L25" s="114"/>
      <c r="M25" s="115"/>
      <c r="N25" s="113"/>
      <c r="O25" s="114"/>
      <c r="P25" s="115"/>
      <c r="Q25" s="113"/>
      <c r="R25" s="114"/>
      <c r="S25" s="219"/>
      <c r="T25" s="364" t="str">
        <f t="shared" si="16"/>
        <v>M</v>
      </c>
      <c r="U25" s="322" t="str">
        <f t="shared" si="17"/>
        <v>M</v>
      </c>
      <c r="V25" s="211"/>
      <c r="W25" s="323"/>
      <c r="X25" s="418">
        <f t="shared" si="1"/>
        <v>0</v>
      </c>
      <c r="Y25" s="431">
        <f t="shared" si="18"/>
        <v>0</v>
      </c>
      <c r="Z25" s="431">
        <f t="shared" si="19"/>
        <v>0</v>
      </c>
      <c r="AA25" s="442">
        <f t="shared" si="2"/>
        <v>0</v>
      </c>
      <c r="AB25" s="420">
        <f t="shared" si="3"/>
        <v>0</v>
      </c>
      <c r="AC25" s="447"/>
      <c r="AE25" s="456"/>
      <c r="AF25" s="456"/>
      <c r="AG25" s="456"/>
      <c r="AH25" s="456"/>
      <c r="AI25" s="456"/>
      <c r="AJ25" s="456"/>
      <c r="AK25" s="457"/>
      <c r="AL25" s="457"/>
      <c r="AM25" s="457"/>
      <c r="AN25" s="457"/>
      <c r="AO25" s="457"/>
      <c r="AP25" s="457"/>
      <c r="AQ25" s="433"/>
      <c r="AR25" s="433"/>
      <c r="AS25" s="389"/>
      <c r="BD25" s="424" t="b">
        <f t="shared" si="36"/>
        <v>0</v>
      </c>
      <c r="BE25" s="424" t="b">
        <f t="shared" si="5"/>
        <v>0</v>
      </c>
      <c r="BF25" s="424" t="str">
        <f t="shared" si="6"/>
        <v>no</v>
      </c>
      <c r="BG25" s="424" t="str">
        <f t="shared" si="7"/>
        <v>no</v>
      </c>
      <c r="BH25" s="425"/>
      <c r="BI25" s="424" t="e">
        <f t="shared" si="8"/>
        <v>#NUM!</v>
      </c>
      <c r="BJ25" s="426" t="str">
        <f t="shared" si="20"/>
        <v>M</v>
      </c>
      <c r="BK25" s="426" t="str">
        <f t="shared" si="24"/>
        <v>M</v>
      </c>
      <c r="BL25" s="426" t="str">
        <f t="shared" si="25"/>
        <v>M</v>
      </c>
      <c r="BM25" s="426" t="str">
        <f t="shared" si="26"/>
        <v>M</v>
      </c>
      <c r="BN25" s="426" t="str">
        <f t="shared" si="27"/>
        <v>M</v>
      </c>
      <c r="BO25" s="426" t="str">
        <f t="shared" si="28"/>
        <v>M</v>
      </c>
      <c r="BP25" s="426" t="str">
        <f t="shared" si="29"/>
        <v>M</v>
      </c>
      <c r="BQ25" s="427"/>
      <c r="BR25" s="426">
        <f t="shared" si="22"/>
        <v>0</v>
      </c>
      <c r="BS25" s="426">
        <f t="shared" si="30"/>
        <v>0</v>
      </c>
      <c r="BT25" s="426">
        <f t="shared" si="31"/>
        <v>0</v>
      </c>
      <c r="BU25" s="426">
        <f t="shared" si="32"/>
        <v>0</v>
      </c>
      <c r="BV25" s="426">
        <f t="shared" si="33"/>
        <v>0</v>
      </c>
      <c r="BW25" s="426">
        <f t="shared" si="34"/>
        <v>0</v>
      </c>
      <c r="BX25" s="426">
        <f t="shared" si="35"/>
        <v>0</v>
      </c>
      <c r="CA25" s="429" t="str">
        <f t="shared" si="9"/>
        <v>M</v>
      </c>
      <c r="CB25" s="429" t="str">
        <f t="shared" si="10"/>
        <v>M</v>
      </c>
      <c r="CC25" s="429" t="str">
        <f t="shared" si="11"/>
        <v>M</v>
      </c>
      <c r="CD25" s="429" t="str">
        <f t="shared" si="12"/>
        <v>M</v>
      </c>
      <c r="CE25" s="429" t="str">
        <f t="shared" si="13"/>
        <v>M</v>
      </c>
      <c r="CF25" s="429">
        <f t="shared" si="14"/>
        <v>0</v>
      </c>
      <c r="CG25" s="428"/>
      <c r="CH25" s="428"/>
      <c r="CI25" s="430"/>
    </row>
    <row r="26" spans="1:87" ht="17.25" customHeight="1" x14ac:dyDescent="0.15">
      <c r="A26" s="95">
        <v>-11</v>
      </c>
      <c r="B26" s="96">
        <f t="shared" si="0"/>
        <v>-11</v>
      </c>
      <c r="C26" s="97">
        <f t="shared" si="15"/>
        <v>-11</v>
      </c>
      <c r="D26" s="305"/>
      <c r="E26" s="113"/>
      <c r="F26" s="114"/>
      <c r="G26" s="115"/>
      <c r="H26" s="113"/>
      <c r="I26" s="114"/>
      <c r="J26" s="115"/>
      <c r="K26" s="113"/>
      <c r="L26" s="114"/>
      <c r="M26" s="115"/>
      <c r="N26" s="113"/>
      <c r="O26" s="114"/>
      <c r="P26" s="115"/>
      <c r="Q26" s="113"/>
      <c r="R26" s="114"/>
      <c r="S26" s="219"/>
      <c r="T26" s="364" t="str">
        <f t="shared" si="16"/>
        <v>M</v>
      </c>
      <c r="U26" s="322" t="str">
        <f t="shared" si="17"/>
        <v>M</v>
      </c>
      <c r="V26" s="211"/>
      <c r="W26" s="323"/>
      <c r="X26" s="418">
        <f t="shared" si="1"/>
        <v>0</v>
      </c>
      <c r="Y26" s="431">
        <f t="shared" si="18"/>
        <v>0</v>
      </c>
      <c r="Z26" s="431">
        <f t="shared" si="19"/>
        <v>0</v>
      </c>
      <c r="AA26" s="442">
        <f t="shared" si="2"/>
        <v>0</v>
      </c>
      <c r="AB26" s="420">
        <f t="shared" si="3"/>
        <v>0</v>
      </c>
      <c r="AC26" s="444"/>
      <c r="AD26" s="451"/>
      <c r="AE26" s="454"/>
      <c r="AF26" s="451"/>
      <c r="AG26" s="451"/>
      <c r="AH26" s="384"/>
      <c r="AI26" s="384"/>
      <c r="AJ26" s="384"/>
      <c r="AK26" s="451"/>
      <c r="AL26" s="451"/>
      <c r="AM26" s="451"/>
      <c r="AN26" s="454"/>
      <c r="AO26" s="451"/>
      <c r="AP26" s="384"/>
      <c r="AQ26" s="384"/>
      <c r="AR26" s="384"/>
      <c r="AS26" s="384"/>
      <c r="BD26" s="424" t="b">
        <f t="shared" si="36"/>
        <v>0</v>
      </c>
      <c r="BE26" s="424" t="b">
        <f t="shared" si="5"/>
        <v>0</v>
      </c>
      <c r="BF26" s="424" t="str">
        <f t="shared" si="6"/>
        <v>no</v>
      </c>
      <c r="BG26" s="424" t="str">
        <f t="shared" si="7"/>
        <v>no</v>
      </c>
      <c r="BH26" s="425"/>
      <c r="BI26" s="424" t="e">
        <f t="shared" si="8"/>
        <v>#NUM!</v>
      </c>
      <c r="BJ26" s="426" t="str">
        <f t="shared" si="20"/>
        <v>M</v>
      </c>
      <c r="BK26" s="426" t="str">
        <f t="shared" si="24"/>
        <v>M</v>
      </c>
      <c r="BL26" s="426" t="str">
        <f t="shared" si="25"/>
        <v>M</v>
      </c>
      <c r="BM26" s="426" t="str">
        <f t="shared" si="26"/>
        <v>M</v>
      </c>
      <c r="BN26" s="426" t="str">
        <f t="shared" si="27"/>
        <v>M</v>
      </c>
      <c r="BO26" s="426" t="str">
        <f t="shared" si="28"/>
        <v>M</v>
      </c>
      <c r="BP26" s="426" t="str">
        <f t="shared" si="29"/>
        <v>M</v>
      </c>
      <c r="BQ26" s="427"/>
      <c r="BR26" s="426">
        <f t="shared" si="22"/>
        <v>0</v>
      </c>
      <c r="BS26" s="426">
        <f t="shared" si="30"/>
        <v>0</v>
      </c>
      <c r="BT26" s="426">
        <f t="shared" si="31"/>
        <v>0</v>
      </c>
      <c r="BU26" s="426">
        <f t="shared" si="32"/>
        <v>0</v>
      </c>
      <c r="BV26" s="426">
        <f t="shared" si="33"/>
        <v>0</v>
      </c>
      <c r="BW26" s="426">
        <f t="shared" si="34"/>
        <v>0</v>
      </c>
      <c r="BX26" s="426">
        <f t="shared" si="35"/>
        <v>0</v>
      </c>
      <c r="CA26" s="429" t="str">
        <f t="shared" si="9"/>
        <v>M</v>
      </c>
      <c r="CB26" s="429" t="str">
        <f t="shared" si="10"/>
        <v>M</v>
      </c>
      <c r="CC26" s="429" t="str">
        <f t="shared" si="11"/>
        <v>M</v>
      </c>
      <c r="CD26" s="429" t="str">
        <f t="shared" si="12"/>
        <v>M</v>
      </c>
      <c r="CE26" s="429" t="str">
        <f t="shared" si="13"/>
        <v>M</v>
      </c>
      <c r="CF26" s="429">
        <f t="shared" si="14"/>
        <v>0</v>
      </c>
      <c r="CG26" s="428"/>
      <c r="CH26" s="428"/>
      <c r="CI26" s="430"/>
    </row>
    <row r="27" spans="1:87" ht="17.25" customHeight="1" x14ac:dyDescent="0.15">
      <c r="A27" s="136">
        <v>-10</v>
      </c>
      <c r="B27" s="96">
        <f t="shared" si="0"/>
        <v>-10</v>
      </c>
      <c r="C27" s="97">
        <f t="shared" si="15"/>
        <v>-10</v>
      </c>
      <c r="D27" s="304"/>
      <c r="E27" s="113"/>
      <c r="F27" s="114"/>
      <c r="G27" s="115"/>
      <c r="H27" s="113"/>
      <c r="I27" s="114"/>
      <c r="J27" s="115"/>
      <c r="K27" s="113"/>
      <c r="L27" s="114"/>
      <c r="M27" s="115"/>
      <c r="N27" s="113"/>
      <c r="O27" s="114"/>
      <c r="P27" s="115"/>
      <c r="Q27" s="113"/>
      <c r="R27" s="114"/>
      <c r="S27" s="219"/>
      <c r="T27" s="364" t="str">
        <f t="shared" si="16"/>
        <v>M</v>
      </c>
      <c r="U27" s="322" t="str">
        <f t="shared" si="17"/>
        <v>M</v>
      </c>
      <c r="V27" s="211"/>
      <c r="W27" s="323"/>
      <c r="X27" s="418">
        <f t="shared" si="1"/>
        <v>0</v>
      </c>
      <c r="Y27" s="431">
        <f t="shared" si="18"/>
        <v>0</v>
      </c>
      <c r="Z27" s="431">
        <f t="shared" si="19"/>
        <v>0</v>
      </c>
      <c r="AA27" s="442">
        <f t="shared" si="2"/>
        <v>0</v>
      </c>
      <c r="AB27" s="420">
        <f t="shared" si="3"/>
        <v>0</v>
      </c>
      <c r="AC27" s="444"/>
      <c r="AD27" s="384"/>
      <c r="AE27" s="384"/>
      <c r="AF27" s="384"/>
      <c r="AG27" s="384"/>
      <c r="AH27" s="384"/>
      <c r="AI27" s="384"/>
      <c r="AJ27" s="384"/>
      <c r="AK27" s="384"/>
      <c r="AL27" s="384"/>
      <c r="AM27" s="384"/>
      <c r="AN27" s="384"/>
      <c r="AO27" s="384"/>
      <c r="AP27" s="384"/>
      <c r="AQ27" s="384"/>
      <c r="AR27" s="384"/>
      <c r="AS27" s="384"/>
      <c r="BD27" s="424" t="b">
        <f t="shared" si="36"/>
        <v>0</v>
      </c>
      <c r="BE27" s="424" t="b">
        <f t="shared" si="5"/>
        <v>0</v>
      </c>
      <c r="BF27" s="424" t="str">
        <f t="shared" si="6"/>
        <v>no</v>
      </c>
      <c r="BG27" s="424" t="str">
        <f t="shared" si="7"/>
        <v>no</v>
      </c>
      <c r="BH27" s="425"/>
      <c r="BI27" s="424" t="e">
        <f t="shared" si="8"/>
        <v>#NUM!</v>
      </c>
      <c r="BJ27" s="426" t="str">
        <f t="shared" si="20"/>
        <v>M</v>
      </c>
      <c r="BK27" s="426" t="str">
        <f t="shared" si="24"/>
        <v>M</v>
      </c>
      <c r="BL27" s="426" t="str">
        <f t="shared" si="25"/>
        <v>M</v>
      </c>
      <c r="BM27" s="426" t="str">
        <f t="shared" si="26"/>
        <v>M</v>
      </c>
      <c r="BN27" s="426" t="str">
        <f t="shared" si="27"/>
        <v>M</v>
      </c>
      <c r="BO27" s="426" t="str">
        <f t="shared" si="28"/>
        <v>M</v>
      </c>
      <c r="BP27" s="426" t="str">
        <f t="shared" si="29"/>
        <v>M</v>
      </c>
      <c r="BQ27" s="427"/>
      <c r="BR27" s="426">
        <f t="shared" si="22"/>
        <v>0</v>
      </c>
      <c r="BS27" s="426">
        <f t="shared" si="30"/>
        <v>0</v>
      </c>
      <c r="BT27" s="426">
        <f t="shared" si="31"/>
        <v>0</v>
      </c>
      <c r="BU27" s="426">
        <f t="shared" si="32"/>
        <v>0</v>
      </c>
      <c r="BV27" s="426">
        <f t="shared" si="33"/>
        <v>0</v>
      </c>
      <c r="BW27" s="426">
        <f t="shared" si="34"/>
        <v>0</v>
      </c>
      <c r="BX27" s="426">
        <f t="shared" si="35"/>
        <v>0</v>
      </c>
      <c r="CA27" s="429" t="str">
        <f t="shared" si="9"/>
        <v>M</v>
      </c>
      <c r="CB27" s="429" t="str">
        <f t="shared" si="10"/>
        <v>M</v>
      </c>
      <c r="CC27" s="429" t="str">
        <f t="shared" si="11"/>
        <v>M</v>
      </c>
      <c r="CD27" s="429" t="str">
        <f t="shared" si="12"/>
        <v>M</v>
      </c>
      <c r="CE27" s="429" t="str">
        <f t="shared" si="13"/>
        <v>M</v>
      </c>
      <c r="CF27" s="429">
        <f t="shared" si="14"/>
        <v>0</v>
      </c>
      <c r="CG27" s="428"/>
      <c r="CH27" s="428"/>
      <c r="CI27" s="430"/>
    </row>
    <row r="28" spans="1:87" ht="17.25" customHeight="1" x14ac:dyDescent="0.15">
      <c r="A28" s="95">
        <v>-9</v>
      </c>
      <c r="B28" s="96">
        <f t="shared" si="0"/>
        <v>-9</v>
      </c>
      <c r="C28" s="97">
        <f t="shared" si="15"/>
        <v>-9</v>
      </c>
      <c r="D28" s="305"/>
      <c r="E28" s="113"/>
      <c r="F28" s="114"/>
      <c r="G28" s="115"/>
      <c r="H28" s="113"/>
      <c r="I28" s="114"/>
      <c r="J28" s="115"/>
      <c r="K28" s="113"/>
      <c r="L28" s="114"/>
      <c r="M28" s="115"/>
      <c r="N28" s="113"/>
      <c r="O28" s="114"/>
      <c r="P28" s="115"/>
      <c r="Q28" s="113"/>
      <c r="R28" s="114"/>
      <c r="S28" s="219"/>
      <c r="T28" s="364" t="str">
        <f t="shared" si="16"/>
        <v>M</v>
      </c>
      <c r="U28" s="322" t="str">
        <f t="shared" si="17"/>
        <v>M</v>
      </c>
      <c r="V28" s="211"/>
      <c r="W28" s="323"/>
      <c r="X28" s="418">
        <f t="shared" si="1"/>
        <v>0</v>
      </c>
      <c r="Y28" s="431">
        <f t="shared" si="18"/>
        <v>0</v>
      </c>
      <c r="Z28" s="431">
        <f t="shared" si="19"/>
        <v>0</v>
      </c>
      <c r="AA28" s="442">
        <f t="shared" si="2"/>
        <v>0</v>
      </c>
      <c r="AB28" s="420">
        <f t="shared" si="3"/>
        <v>0</v>
      </c>
      <c r="AC28" s="444"/>
      <c r="AD28" s="384"/>
      <c r="AE28" s="384"/>
      <c r="AF28" s="384"/>
      <c r="AG28" s="384"/>
      <c r="AH28" s="384"/>
      <c r="AI28" s="384"/>
      <c r="AJ28" s="384"/>
      <c r="AK28" s="384"/>
      <c r="AL28" s="384"/>
      <c r="AM28" s="384"/>
      <c r="AN28" s="384"/>
      <c r="AO28" s="384"/>
      <c r="AP28" s="384"/>
      <c r="AQ28" s="384"/>
      <c r="AR28" s="384"/>
      <c r="AS28" s="384"/>
      <c r="BD28" s="424" t="b">
        <f t="shared" si="36"/>
        <v>0</v>
      </c>
      <c r="BE28" s="424" t="b">
        <f t="shared" si="5"/>
        <v>0</v>
      </c>
      <c r="BF28" s="424" t="str">
        <f t="shared" si="6"/>
        <v>no</v>
      </c>
      <c r="BG28" s="424" t="str">
        <f t="shared" si="7"/>
        <v>no</v>
      </c>
      <c r="BH28" s="425"/>
      <c r="BI28" s="424" t="e">
        <f t="shared" si="8"/>
        <v>#NUM!</v>
      </c>
      <c r="BJ28" s="426" t="str">
        <f t="shared" si="20"/>
        <v>M</v>
      </c>
      <c r="BK28" s="426" t="str">
        <f t="shared" si="24"/>
        <v>M</v>
      </c>
      <c r="BL28" s="426" t="str">
        <f t="shared" si="25"/>
        <v>M</v>
      </c>
      <c r="BM28" s="426" t="str">
        <f t="shared" si="26"/>
        <v>M</v>
      </c>
      <c r="BN28" s="426" t="str">
        <f t="shared" si="27"/>
        <v>M</v>
      </c>
      <c r="BO28" s="426" t="str">
        <f t="shared" si="28"/>
        <v>M</v>
      </c>
      <c r="BP28" s="426" t="str">
        <f t="shared" si="29"/>
        <v>M</v>
      </c>
      <c r="BQ28" s="427"/>
      <c r="BR28" s="426">
        <f t="shared" si="22"/>
        <v>0</v>
      </c>
      <c r="BS28" s="426">
        <f t="shared" si="30"/>
        <v>0</v>
      </c>
      <c r="BT28" s="426">
        <f t="shared" si="31"/>
        <v>0</v>
      </c>
      <c r="BU28" s="426">
        <f t="shared" si="32"/>
        <v>0</v>
      </c>
      <c r="BV28" s="426">
        <f t="shared" si="33"/>
        <v>0</v>
      </c>
      <c r="BW28" s="426">
        <f t="shared" si="34"/>
        <v>0</v>
      </c>
      <c r="BX28" s="426">
        <f t="shared" si="35"/>
        <v>0</v>
      </c>
      <c r="CA28" s="429" t="str">
        <f t="shared" si="9"/>
        <v>M</v>
      </c>
      <c r="CB28" s="429" t="str">
        <f t="shared" si="10"/>
        <v>M</v>
      </c>
      <c r="CC28" s="429" t="str">
        <f t="shared" si="11"/>
        <v>M</v>
      </c>
      <c r="CD28" s="429" t="str">
        <f t="shared" si="12"/>
        <v>M</v>
      </c>
      <c r="CE28" s="429" t="str">
        <f t="shared" si="13"/>
        <v>M</v>
      </c>
      <c r="CF28" s="429">
        <f t="shared" si="14"/>
        <v>0</v>
      </c>
      <c r="CG28" s="428"/>
      <c r="CH28" s="428"/>
      <c r="CI28" s="430"/>
    </row>
    <row r="29" spans="1:87" ht="17.25" customHeight="1" thickBot="1" x14ac:dyDescent="0.2">
      <c r="A29" s="136">
        <v>-8</v>
      </c>
      <c r="B29" s="96">
        <f t="shared" si="0"/>
        <v>-8</v>
      </c>
      <c r="C29" s="97">
        <f t="shared" si="15"/>
        <v>-8</v>
      </c>
      <c r="D29" s="304"/>
      <c r="E29" s="113"/>
      <c r="F29" s="114"/>
      <c r="G29" s="115"/>
      <c r="H29" s="113"/>
      <c r="I29" s="114"/>
      <c r="J29" s="115"/>
      <c r="K29" s="113"/>
      <c r="L29" s="114"/>
      <c r="M29" s="115"/>
      <c r="N29" s="113"/>
      <c r="O29" s="114"/>
      <c r="P29" s="115"/>
      <c r="Q29" s="113"/>
      <c r="R29" s="114"/>
      <c r="S29" s="219"/>
      <c r="T29" s="364" t="str">
        <f t="shared" si="16"/>
        <v>M</v>
      </c>
      <c r="U29" s="322" t="str">
        <f t="shared" si="17"/>
        <v>M</v>
      </c>
      <c r="V29" s="211"/>
      <c r="W29" s="323"/>
      <c r="X29" s="418">
        <f t="shared" si="1"/>
        <v>0</v>
      </c>
      <c r="Y29" s="439">
        <f t="shared" si="18"/>
        <v>0</v>
      </c>
      <c r="Z29" s="440">
        <f t="shared" si="19"/>
        <v>0</v>
      </c>
      <c r="AA29" s="442">
        <f t="shared" si="2"/>
        <v>0</v>
      </c>
      <c r="AB29" s="420">
        <f t="shared" si="3"/>
        <v>0</v>
      </c>
      <c r="AC29" s="441" t="str">
        <f>IF(H5="","Enter Gender",IF(H5=1,AA29,AB29))</f>
        <v>Enter Gender</v>
      </c>
      <c r="AD29" s="438"/>
      <c r="AE29" s="438"/>
      <c r="AF29" s="438"/>
      <c r="AG29" s="438"/>
      <c r="AH29" s="438"/>
      <c r="AI29" s="438"/>
      <c r="AJ29" s="438"/>
      <c r="AK29" s="438"/>
      <c r="AL29" s="438"/>
      <c r="AM29" s="438"/>
      <c r="AN29" s="438"/>
      <c r="AO29" s="380"/>
      <c r="AP29" s="380"/>
      <c r="AQ29" s="380"/>
      <c r="AR29" s="380"/>
      <c r="BD29" s="424" t="b">
        <f t="shared" si="36"/>
        <v>0</v>
      </c>
      <c r="BE29" s="424" t="b">
        <f t="shared" si="5"/>
        <v>0</v>
      </c>
      <c r="BF29" s="424" t="str">
        <f t="shared" si="6"/>
        <v>no</v>
      </c>
      <c r="BG29" s="424" t="str">
        <f t="shared" si="7"/>
        <v>no</v>
      </c>
      <c r="BH29" s="425"/>
      <c r="BI29" s="424" t="e">
        <f t="shared" si="8"/>
        <v>#NUM!</v>
      </c>
      <c r="BJ29" s="426" t="str">
        <f t="shared" si="20"/>
        <v>M</v>
      </c>
      <c r="BK29" s="426" t="str">
        <f t="shared" si="24"/>
        <v>M</v>
      </c>
      <c r="BL29" s="426" t="str">
        <f t="shared" si="25"/>
        <v>M</v>
      </c>
      <c r="BM29" s="426" t="str">
        <f t="shared" si="26"/>
        <v>M</v>
      </c>
      <c r="BN29" s="426" t="str">
        <f t="shared" si="27"/>
        <v>M</v>
      </c>
      <c r="BO29" s="426" t="str">
        <f t="shared" si="28"/>
        <v>M</v>
      </c>
      <c r="BP29" s="426" t="str">
        <f t="shared" si="29"/>
        <v>M</v>
      </c>
      <c r="BQ29" s="427"/>
      <c r="BR29" s="426">
        <f t="shared" si="22"/>
        <v>0</v>
      </c>
      <c r="BS29" s="426">
        <f t="shared" si="30"/>
        <v>0</v>
      </c>
      <c r="BT29" s="426">
        <f t="shared" si="31"/>
        <v>0</v>
      </c>
      <c r="BU29" s="426">
        <f t="shared" si="32"/>
        <v>0</v>
      </c>
      <c r="BV29" s="426">
        <f t="shared" si="33"/>
        <v>0</v>
      </c>
      <c r="BW29" s="426">
        <f t="shared" si="34"/>
        <v>0</v>
      </c>
      <c r="BX29" s="426">
        <f t="shared" si="35"/>
        <v>0</v>
      </c>
      <c r="CA29" s="429" t="str">
        <f t="shared" si="9"/>
        <v>M</v>
      </c>
      <c r="CB29" s="429" t="str">
        <f t="shared" si="10"/>
        <v>M</v>
      </c>
      <c r="CC29" s="429" t="str">
        <f t="shared" si="11"/>
        <v>M</v>
      </c>
      <c r="CD29" s="429" t="str">
        <f t="shared" si="12"/>
        <v>M</v>
      </c>
      <c r="CE29" s="429" t="str">
        <f t="shared" si="13"/>
        <v>M</v>
      </c>
      <c r="CF29" s="429">
        <f t="shared" si="14"/>
        <v>0</v>
      </c>
      <c r="CG29" s="428"/>
      <c r="CH29" s="428"/>
      <c r="CI29" s="430"/>
    </row>
    <row r="30" spans="1:87" ht="17.25" customHeight="1" x14ac:dyDescent="0.2">
      <c r="A30" s="95">
        <v>-7</v>
      </c>
      <c r="B30" s="96">
        <f t="shared" si="0"/>
        <v>-7</v>
      </c>
      <c r="C30" s="97">
        <f t="shared" si="15"/>
        <v>-7</v>
      </c>
      <c r="D30" s="305"/>
      <c r="E30" s="113"/>
      <c r="F30" s="114"/>
      <c r="G30" s="115"/>
      <c r="H30" s="113"/>
      <c r="I30" s="114"/>
      <c r="J30" s="115"/>
      <c r="K30" s="113"/>
      <c r="L30" s="114"/>
      <c r="M30" s="115"/>
      <c r="N30" s="113"/>
      <c r="O30" s="114"/>
      <c r="P30" s="115"/>
      <c r="Q30" s="113"/>
      <c r="R30" s="114"/>
      <c r="S30" s="219"/>
      <c r="T30" s="364" t="str">
        <f t="shared" si="16"/>
        <v>M</v>
      </c>
      <c r="U30" s="322" t="str">
        <f t="shared" si="17"/>
        <v>M</v>
      </c>
      <c r="V30" s="211"/>
      <c r="W30" s="323"/>
      <c r="X30" s="418">
        <f t="shared" si="1"/>
        <v>0</v>
      </c>
      <c r="Y30" s="419">
        <f t="shared" si="18"/>
        <v>0</v>
      </c>
      <c r="Z30" s="419">
        <f t="shared" si="19"/>
        <v>0</v>
      </c>
      <c r="AA30" s="442">
        <f t="shared" si="2"/>
        <v>0</v>
      </c>
      <c r="AB30" s="420">
        <f t="shared" si="3"/>
        <v>0</v>
      </c>
      <c r="AC30" s="447"/>
      <c r="AD30" s="458"/>
      <c r="AK30" s="380"/>
      <c r="AL30" s="380"/>
      <c r="AM30" s="380"/>
      <c r="AN30" s="380"/>
      <c r="AO30" s="380"/>
      <c r="AP30" s="380"/>
      <c r="AQ30" s="433"/>
      <c r="AR30" s="433"/>
      <c r="AS30" s="389"/>
      <c r="BD30" s="424" t="b">
        <f t="shared" si="36"/>
        <v>0</v>
      </c>
      <c r="BE30" s="424" t="b">
        <f t="shared" si="5"/>
        <v>0</v>
      </c>
      <c r="BF30" s="424" t="str">
        <f t="shared" si="6"/>
        <v>no</v>
      </c>
      <c r="BG30" s="424" t="str">
        <f t="shared" si="7"/>
        <v>no</v>
      </c>
      <c r="BH30" s="425"/>
      <c r="BI30" s="424" t="e">
        <f t="shared" si="8"/>
        <v>#NUM!</v>
      </c>
      <c r="BJ30" s="426" t="str">
        <f t="shared" si="20"/>
        <v>M</v>
      </c>
      <c r="BK30" s="426" t="str">
        <f t="shared" si="24"/>
        <v>M</v>
      </c>
      <c r="BL30" s="426" t="str">
        <f t="shared" si="25"/>
        <v>M</v>
      </c>
      <c r="BM30" s="426" t="str">
        <f t="shared" si="26"/>
        <v>M</v>
      </c>
      <c r="BN30" s="426" t="str">
        <f t="shared" si="27"/>
        <v>M</v>
      </c>
      <c r="BO30" s="426" t="str">
        <f t="shared" si="28"/>
        <v>M</v>
      </c>
      <c r="BP30" s="426" t="str">
        <f t="shared" si="29"/>
        <v>M</v>
      </c>
      <c r="BQ30" s="427"/>
      <c r="BR30" s="426">
        <f t="shared" si="22"/>
        <v>0</v>
      </c>
      <c r="BS30" s="426">
        <f t="shared" si="30"/>
        <v>0</v>
      </c>
      <c r="BT30" s="426">
        <f t="shared" si="31"/>
        <v>0</v>
      </c>
      <c r="BU30" s="426">
        <f t="shared" si="32"/>
        <v>0</v>
      </c>
      <c r="BV30" s="426">
        <f t="shared" si="33"/>
        <v>0</v>
      </c>
      <c r="BW30" s="426">
        <f t="shared" si="34"/>
        <v>0</v>
      </c>
      <c r="BX30" s="426">
        <f t="shared" si="35"/>
        <v>0</v>
      </c>
      <c r="CA30" s="429" t="str">
        <f t="shared" si="9"/>
        <v>M</v>
      </c>
      <c r="CB30" s="429" t="str">
        <f t="shared" si="10"/>
        <v>M</v>
      </c>
      <c r="CC30" s="429" t="str">
        <f t="shared" si="11"/>
        <v>M</v>
      </c>
      <c r="CD30" s="429" t="str">
        <f t="shared" si="12"/>
        <v>M</v>
      </c>
      <c r="CE30" s="429" t="str">
        <f t="shared" si="13"/>
        <v>M</v>
      </c>
      <c r="CF30" s="429">
        <f t="shared" si="14"/>
        <v>0</v>
      </c>
      <c r="CG30" s="428"/>
      <c r="CH30" s="428"/>
      <c r="CI30" s="430"/>
    </row>
    <row r="31" spans="1:87" ht="17.25" customHeight="1" x14ac:dyDescent="0.2">
      <c r="A31" s="136">
        <v>-6</v>
      </c>
      <c r="B31" s="96">
        <f t="shared" si="0"/>
        <v>-6</v>
      </c>
      <c r="C31" s="97">
        <f t="shared" si="15"/>
        <v>-6</v>
      </c>
      <c r="D31" s="304"/>
      <c r="E31" s="113"/>
      <c r="F31" s="114"/>
      <c r="G31" s="115"/>
      <c r="H31" s="113"/>
      <c r="I31" s="114"/>
      <c r="J31" s="115"/>
      <c r="K31" s="113"/>
      <c r="L31" s="114"/>
      <c r="M31" s="115"/>
      <c r="N31" s="113"/>
      <c r="O31" s="114"/>
      <c r="P31" s="115"/>
      <c r="Q31" s="113"/>
      <c r="R31" s="114"/>
      <c r="S31" s="219"/>
      <c r="T31" s="364" t="str">
        <f t="shared" si="16"/>
        <v>M</v>
      </c>
      <c r="U31" s="322" t="str">
        <f t="shared" si="17"/>
        <v>M</v>
      </c>
      <c r="V31" s="211"/>
      <c r="W31" s="323"/>
      <c r="X31" s="418">
        <f t="shared" si="1"/>
        <v>0</v>
      </c>
      <c r="Y31" s="431">
        <f t="shared" si="18"/>
        <v>0</v>
      </c>
      <c r="Z31" s="431">
        <f t="shared" si="19"/>
        <v>0</v>
      </c>
      <c r="AA31" s="442">
        <f t="shared" si="2"/>
        <v>0</v>
      </c>
      <c r="AB31" s="420">
        <f t="shared" si="3"/>
        <v>0</v>
      </c>
      <c r="AC31" s="447"/>
      <c r="AK31" s="380"/>
      <c r="AL31" s="380"/>
      <c r="AM31" s="380"/>
      <c r="AN31" s="380"/>
      <c r="AO31" s="380"/>
      <c r="AP31" s="380"/>
      <c r="AQ31" s="433"/>
      <c r="AR31" s="433"/>
      <c r="AS31" s="389"/>
      <c r="BD31" s="424" t="b">
        <f t="shared" si="36"/>
        <v>0</v>
      </c>
      <c r="BE31" s="424" t="b">
        <f t="shared" si="5"/>
        <v>0</v>
      </c>
      <c r="BF31" s="424" t="str">
        <f t="shared" si="6"/>
        <v>no</v>
      </c>
      <c r="BG31" s="424" t="str">
        <f t="shared" si="7"/>
        <v>no</v>
      </c>
      <c r="BH31" s="425"/>
      <c r="BI31" s="424" t="e">
        <f t="shared" si="8"/>
        <v>#NUM!</v>
      </c>
      <c r="BJ31" s="426" t="str">
        <f t="shared" si="20"/>
        <v>M</v>
      </c>
      <c r="BK31" s="426" t="str">
        <f t="shared" si="24"/>
        <v>M</v>
      </c>
      <c r="BL31" s="426" t="str">
        <f t="shared" si="25"/>
        <v>M</v>
      </c>
      <c r="BM31" s="426" t="str">
        <f t="shared" si="26"/>
        <v>M</v>
      </c>
      <c r="BN31" s="426" t="str">
        <f t="shared" si="27"/>
        <v>M</v>
      </c>
      <c r="BO31" s="426" t="str">
        <f t="shared" si="28"/>
        <v>M</v>
      </c>
      <c r="BP31" s="426" t="str">
        <f t="shared" si="29"/>
        <v>M</v>
      </c>
      <c r="BQ31" s="427"/>
      <c r="BR31" s="426">
        <f t="shared" si="22"/>
        <v>0</v>
      </c>
      <c r="BS31" s="426">
        <f t="shared" si="30"/>
        <v>0</v>
      </c>
      <c r="BT31" s="426">
        <f t="shared" si="31"/>
        <v>0</v>
      </c>
      <c r="BU31" s="426">
        <f t="shared" si="32"/>
        <v>0</v>
      </c>
      <c r="BV31" s="426">
        <f t="shared" si="33"/>
        <v>0</v>
      </c>
      <c r="BW31" s="426">
        <f t="shared" si="34"/>
        <v>0</v>
      </c>
      <c r="BX31" s="426">
        <f t="shared" si="35"/>
        <v>0</v>
      </c>
      <c r="CA31" s="429" t="str">
        <f t="shared" si="9"/>
        <v>M</v>
      </c>
      <c r="CB31" s="429" t="str">
        <f t="shared" si="10"/>
        <v>M</v>
      </c>
      <c r="CC31" s="429" t="str">
        <f t="shared" si="11"/>
        <v>M</v>
      </c>
      <c r="CD31" s="429" t="str">
        <f t="shared" si="12"/>
        <v>M</v>
      </c>
      <c r="CE31" s="429" t="str">
        <f t="shared" si="13"/>
        <v>M</v>
      </c>
      <c r="CF31" s="429">
        <f t="shared" si="14"/>
        <v>0</v>
      </c>
      <c r="CG31" s="428"/>
      <c r="CH31" s="428"/>
      <c r="CI31" s="430"/>
    </row>
    <row r="32" spans="1:87" ht="17.25" customHeight="1" x14ac:dyDescent="0.2">
      <c r="A32" s="95">
        <v>-5</v>
      </c>
      <c r="B32" s="96">
        <f t="shared" si="0"/>
        <v>-5</v>
      </c>
      <c r="C32" s="97">
        <f t="shared" si="15"/>
        <v>-5</v>
      </c>
      <c r="D32" s="305"/>
      <c r="E32" s="113"/>
      <c r="F32" s="114"/>
      <c r="G32" s="115"/>
      <c r="H32" s="113"/>
      <c r="I32" s="114"/>
      <c r="J32" s="115"/>
      <c r="K32" s="113"/>
      <c r="L32" s="114"/>
      <c r="M32" s="115"/>
      <c r="N32" s="113"/>
      <c r="O32" s="114"/>
      <c r="P32" s="115"/>
      <c r="Q32" s="113"/>
      <c r="R32" s="114"/>
      <c r="S32" s="219"/>
      <c r="T32" s="364" t="str">
        <f t="shared" si="16"/>
        <v>M</v>
      </c>
      <c r="U32" s="322" t="str">
        <f t="shared" si="17"/>
        <v>M</v>
      </c>
      <c r="V32" s="211"/>
      <c r="W32" s="323"/>
      <c r="X32" s="418">
        <f t="shared" si="1"/>
        <v>0</v>
      </c>
      <c r="Y32" s="431">
        <f t="shared" si="18"/>
        <v>0</v>
      </c>
      <c r="Z32" s="431">
        <f t="shared" si="19"/>
        <v>0</v>
      </c>
      <c r="AA32" s="442">
        <f t="shared" si="2"/>
        <v>0</v>
      </c>
      <c r="AB32" s="420">
        <f t="shared" si="3"/>
        <v>0</v>
      </c>
      <c r="AC32" s="447"/>
      <c r="AK32" s="380"/>
      <c r="AL32" s="380"/>
      <c r="AM32" s="380"/>
      <c r="AN32" s="380"/>
      <c r="AO32" s="380"/>
      <c r="AP32" s="380"/>
      <c r="AQ32" s="433"/>
      <c r="AR32" s="433"/>
      <c r="AS32" s="389"/>
      <c r="BD32" s="424" t="b">
        <f t="shared" si="36"/>
        <v>0</v>
      </c>
      <c r="BE32" s="424" t="b">
        <f t="shared" si="5"/>
        <v>0</v>
      </c>
      <c r="BF32" s="424" t="str">
        <f t="shared" si="6"/>
        <v>no</v>
      </c>
      <c r="BG32" s="424" t="str">
        <f t="shared" si="7"/>
        <v>no</v>
      </c>
      <c r="BH32" s="425"/>
      <c r="BI32" s="424" t="e">
        <f t="shared" si="8"/>
        <v>#NUM!</v>
      </c>
      <c r="BJ32" s="426" t="str">
        <f t="shared" si="20"/>
        <v>M</v>
      </c>
      <c r="BK32" s="426" t="str">
        <f t="shared" si="24"/>
        <v>M</v>
      </c>
      <c r="BL32" s="426" t="str">
        <f t="shared" si="25"/>
        <v>M</v>
      </c>
      <c r="BM32" s="426" t="str">
        <f t="shared" si="26"/>
        <v>M</v>
      </c>
      <c r="BN32" s="426" t="str">
        <f t="shared" si="27"/>
        <v>M</v>
      </c>
      <c r="BO32" s="426" t="str">
        <f t="shared" si="28"/>
        <v>M</v>
      </c>
      <c r="BP32" s="426" t="str">
        <f t="shared" si="29"/>
        <v>M</v>
      </c>
      <c r="BQ32" s="427"/>
      <c r="BR32" s="426">
        <f t="shared" si="22"/>
        <v>0</v>
      </c>
      <c r="BS32" s="426">
        <f t="shared" si="30"/>
        <v>0</v>
      </c>
      <c r="BT32" s="426">
        <f t="shared" si="31"/>
        <v>0</v>
      </c>
      <c r="BU32" s="426">
        <f t="shared" si="32"/>
        <v>0</v>
      </c>
      <c r="BV32" s="426">
        <f t="shared" si="33"/>
        <v>0</v>
      </c>
      <c r="BW32" s="426">
        <f t="shared" si="34"/>
        <v>0</v>
      </c>
      <c r="BX32" s="426">
        <f t="shared" si="35"/>
        <v>0</v>
      </c>
      <c r="CA32" s="429" t="str">
        <f t="shared" si="9"/>
        <v>M</v>
      </c>
      <c r="CB32" s="429" t="str">
        <f t="shared" si="10"/>
        <v>M</v>
      </c>
      <c r="CC32" s="429" t="str">
        <f t="shared" si="11"/>
        <v>M</v>
      </c>
      <c r="CD32" s="429" t="str">
        <f t="shared" si="12"/>
        <v>M</v>
      </c>
      <c r="CE32" s="429" t="str">
        <f t="shared" si="13"/>
        <v>M</v>
      </c>
      <c r="CF32" s="429">
        <f t="shared" si="14"/>
        <v>0</v>
      </c>
      <c r="CG32" s="428"/>
      <c r="CH32" s="428"/>
      <c r="CI32" s="430"/>
    </row>
    <row r="33" spans="1:89" ht="17.25" customHeight="1" x14ac:dyDescent="0.2">
      <c r="A33" s="136">
        <v>-4</v>
      </c>
      <c r="B33" s="96">
        <f t="shared" si="0"/>
        <v>-4</v>
      </c>
      <c r="C33" s="97">
        <f t="shared" si="15"/>
        <v>-4</v>
      </c>
      <c r="D33" s="304"/>
      <c r="E33" s="113"/>
      <c r="F33" s="114"/>
      <c r="G33" s="115"/>
      <c r="H33" s="113"/>
      <c r="I33" s="114"/>
      <c r="J33" s="115"/>
      <c r="K33" s="113"/>
      <c r="L33" s="114"/>
      <c r="M33" s="115"/>
      <c r="N33" s="113"/>
      <c r="O33" s="114"/>
      <c r="P33" s="115"/>
      <c r="Q33" s="113"/>
      <c r="R33" s="114"/>
      <c r="S33" s="219"/>
      <c r="T33" s="364" t="str">
        <f t="shared" si="16"/>
        <v>M</v>
      </c>
      <c r="U33" s="322" t="str">
        <f t="shared" si="17"/>
        <v>M</v>
      </c>
      <c r="V33" s="211"/>
      <c r="W33" s="323"/>
      <c r="X33" s="418">
        <f t="shared" si="1"/>
        <v>0</v>
      </c>
      <c r="Y33" s="431">
        <f t="shared" si="18"/>
        <v>0</v>
      </c>
      <c r="Z33" s="431">
        <f t="shared" si="19"/>
        <v>0</v>
      </c>
      <c r="AA33" s="442">
        <f t="shared" si="2"/>
        <v>0</v>
      </c>
      <c r="AB33" s="420">
        <f t="shared" si="3"/>
        <v>0</v>
      </c>
      <c r="AC33" s="447"/>
      <c r="AK33" s="433"/>
      <c r="AL33" s="433"/>
      <c r="AM33" s="433"/>
      <c r="AN33" s="433"/>
      <c r="AO33" s="433"/>
      <c r="AP33" s="433"/>
      <c r="AQ33" s="433"/>
      <c r="AR33" s="433"/>
      <c r="AS33" s="389"/>
      <c r="BD33" s="424" t="b">
        <f t="shared" si="36"/>
        <v>0</v>
      </c>
      <c r="BE33" s="424" t="b">
        <f t="shared" si="5"/>
        <v>0</v>
      </c>
      <c r="BF33" s="424" t="str">
        <f t="shared" si="6"/>
        <v>no</v>
      </c>
      <c r="BG33" s="424" t="str">
        <f t="shared" si="7"/>
        <v>no</v>
      </c>
      <c r="BH33" s="425"/>
      <c r="BI33" s="424" t="e">
        <f t="shared" si="8"/>
        <v>#NUM!</v>
      </c>
      <c r="BJ33" s="426" t="str">
        <f t="shared" si="20"/>
        <v>M</v>
      </c>
      <c r="BK33" s="426" t="str">
        <f t="shared" si="24"/>
        <v>M</v>
      </c>
      <c r="BL33" s="426" t="str">
        <f t="shared" si="25"/>
        <v>M</v>
      </c>
      <c r="BM33" s="426" t="str">
        <f t="shared" si="26"/>
        <v>M</v>
      </c>
      <c r="BN33" s="426" t="str">
        <f t="shared" si="27"/>
        <v>M</v>
      </c>
      <c r="BO33" s="426" t="str">
        <f t="shared" si="28"/>
        <v>M</v>
      </c>
      <c r="BP33" s="426" t="str">
        <f t="shared" si="29"/>
        <v>M</v>
      </c>
      <c r="BQ33" s="427"/>
      <c r="BR33" s="426">
        <f t="shared" si="22"/>
        <v>0</v>
      </c>
      <c r="BS33" s="426">
        <f t="shared" si="30"/>
        <v>0</v>
      </c>
      <c r="BT33" s="426">
        <f t="shared" si="31"/>
        <v>0</v>
      </c>
      <c r="BU33" s="426">
        <f t="shared" si="32"/>
        <v>0</v>
      </c>
      <c r="BV33" s="426">
        <f t="shared" si="33"/>
        <v>0</v>
      </c>
      <c r="BW33" s="426">
        <f t="shared" si="34"/>
        <v>0</v>
      </c>
      <c r="BX33" s="426">
        <f t="shared" si="35"/>
        <v>0</v>
      </c>
      <c r="CA33" s="429" t="str">
        <f t="shared" si="9"/>
        <v>M</v>
      </c>
      <c r="CB33" s="429" t="str">
        <f t="shared" si="10"/>
        <v>M</v>
      </c>
      <c r="CC33" s="429" t="str">
        <f t="shared" si="11"/>
        <v>M</v>
      </c>
      <c r="CD33" s="429" t="str">
        <f t="shared" si="12"/>
        <v>M</v>
      </c>
      <c r="CE33" s="429" t="str">
        <f t="shared" si="13"/>
        <v>M</v>
      </c>
      <c r="CF33" s="429">
        <f t="shared" si="14"/>
        <v>0</v>
      </c>
      <c r="CG33" s="428"/>
      <c r="CH33" s="428"/>
      <c r="CI33" s="430"/>
    </row>
    <row r="34" spans="1:89" ht="17.25" customHeight="1" x14ac:dyDescent="0.2">
      <c r="A34" s="95">
        <v>-3</v>
      </c>
      <c r="B34" s="96">
        <f t="shared" si="0"/>
        <v>-3</v>
      </c>
      <c r="C34" s="97">
        <f t="shared" si="15"/>
        <v>-3</v>
      </c>
      <c r="D34" s="305"/>
      <c r="E34" s="113"/>
      <c r="F34" s="114"/>
      <c r="G34" s="115"/>
      <c r="H34" s="113"/>
      <c r="I34" s="114"/>
      <c r="J34" s="115"/>
      <c r="K34" s="113"/>
      <c r="L34" s="114"/>
      <c r="M34" s="115"/>
      <c r="N34" s="113"/>
      <c r="O34" s="114"/>
      <c r="P34" s="115"/>
      <c r="Q34" s="113"/>
      <c r="R34" s="114"/>
      <c r="S34" s="219"/>
      <c r="T34" s="364" t="str">
        <f t="shared" si="16"/>
        <v>M</v>
      </c>
      <c r="U34" s="322" t="str">
        <f t="shared" si="17"/>
        <v>M</v>
      </c>
      <c r="V34" s="211"/>
      <c r="W34" s="323"/>
      <c r="X34" s="418">
        <f t="shared" si="1"/>
        <v>0</v>
      </c>
      <c r="Y34" s="431">
        <f t="shared" si="18"/>
        <v>0</v>
      </c>
      <c r="Z34" s="431">
        <f t="shared" si="19"/>
        <v>0</v>
      </c>
      <c r="AA34" s="442">
        <f t="shared" si="2"/>
        <v>0</v>
      </c>
      <c r="AB34" s="420">
        <f t="shared" si="3"/>
        <v>0</v>
      </c>
      <c r="AC34" s="447"/>
      <c r="AK34" s="380"/>
      <c r="AL34" s="380"/>
      <c r="AM34" s="380"/>
      <c r="AN34" s="380"/>
      <c r="AO34" s="380"/>
      <c r="AP34" s="380"/>
      <c r="AQ34" s="433"/>
      <c r="AR34" s="433"/>
      <c r="AS34" s="389"/>
      <c r="BD34" s="424" t="b">
        <f t="shared" si="36"/>
        <v>0</v>
      </c>
      <c r="BE34" s="424" t="b">
        <f t="shared" si="5"/>
        <v>0</v>
      </c>
      <c r="BF34" s="424" t="str">
        <f t="shared" si="6"/>
        <v>no</v>
      </c>
      <c r="BG34" s="424" t="str">
        <f t="shared" si="7"/>
        <v>no</v>
      </c>
      <c r="BH34" s="425"/>
      <c r="BI34" s="424" t="e">
        <f t="shared" si="8"/>
        <v>#NUM!</v>
      </c>
      <c r="BJ34" s="426" t="str">
        <f t="shared" si="20"/>
        <v>M</v>
      </c>
      <c r="BK34" s="426" t="str">
        <f t="shared" si="24"/>
        <v>M</v>
      </c>
      <c r="BL34" s="426" t="str">
        <f t="shared" si="25"/>
        <v>M</v>
      </c>
      <c r="BM34" s="426" t="str">
        <f t="shared" si="26"/>
        <v>M</v>
      </c>
      <c r="BN34" s="426" t="str">
        <f t="shared" si="27"/>
        <v>M</v>
      </c>
      <c r="BO34" s="426" t="str">
        <f t="shared" si="28"/>
        <v>M</v>
      </c>
      <c r="BP34" s="426" t="str">
        <f t="shared" si="29"/>
        <v>M</v>
      </c>
      <c r="BQ34" s="427"/>
      <c r="BR34" s="426">
        <f t="shared" si="22"/>
        <v>0</v>
      </c>
      <c r="BS34" s="426">
        <f t="shared" si="30"/>
        <v>0</v>
      </c>
      <c r="BT34" s="426">
        <f t="shared" si="31"/>
        <v>0</v>
      </c>
      <c r="BU34" s="426">
        <f t="shared" si="32"/>
        <v>0</v>
      </c>
      <c r="BV34" s="426">
        <f t="shared" si="33"/>
        <v>0</v>
      </c>
      <c r="BW34" s="426">
        <f t="shared" si="34"/>
        <v>0</v>
      </c>
      <c r="BX34" s="426">
        <f t="shared" si="35"/>
        <v>0</v>
      </c>
      <c r="CA34" s="429" t="str">
        <f t="shared" si="9"/>
        <v>M</v>
      </c>
      <c r="CB34" s="429" t="str">
        <f t="shared" si="10"/>
        <v>M</v>
      </c>
      <c r="CC34" s="429" t="str">
        <f t="shared" si="11"/>
        <v>M</v>
      </c>
      <c r="CD34" s="429" t="str">
        <f t="shared" si="12"/>
        <v>M</v>
      </c>
      <c r="CE34" s="429" t="str">
        <f t="shared" si="13"/>
        <v>M</v>
      </c>
      <c r="CF34" s="429">
        <f t="shared" si="14"/>
        <v>0</v>
      </c>
      <c r="CG34" s="428"/>
      <c r="CH34" s="428"/>
      <c r="CI34" s="430"/>
    </row>
    <row r="35" spans="1:89" ht="17.25" customHeight="1" x14ac:dyDescent="0.2">
      <c r="A35" s="136">
        <v>-2</v>
      </c>
      <c r="B35" s="96">
        <f t="shared" si="0"/>
        <v>-2</v>
      </c>
      <c r="C35" s="97">
        <f t="shared" si="15"/>
        <v>-2</v>
      </c>
      <c r="D35" s="304"/>
      <c r="E35" s="113"/>
      <c r="F35" s="114"/>
      <c r="G35" s="115"/>
      <c r="H35" s="113"/>
      <c r="I35" s="114"/>
      <c r="J35" s="115"/>
      <c r="K35" s="113"/>
      <c r="L35" s="114"/>
      <c r="M35" s="115"/>
      <c r="N35" s="113"/>
      <c r="O35" s="114"/>
      <c r="P35" s="115"/>
      <c r="Q35" s="113"/>
      <c r="R35" s="114"/>
      <c r="S35" s="219"/>
      <c r="T35" s="364" t="str">
        <f t="shared" si="16"/>
        <v>M</v>
      </c>
      <c r="U35" s="322" t="str">
        <f t="shared" si="17"/>
        <v>M</v>
      </c>
      <c r="V35" s="211"/>
      <c r="W35" s="323"/>
      <c r="X35" s="418">
        <f t="shared" si="1"/>
        <v>0</v>
      </c>
      <c r="Y35" s="431">
        <f t="shared" si="18"/>
        <v>0</v>
      </c>
      <c r="Z35" s="431">
        <f t="shared" si="19"/>
        <v>0</v>
      </c>
      <c r="AA35" s="442">
        <f t="shared" si="2"/>
        <v>0</v>
      </c>
      <c r="AB35" s="420">
        <f t="shared" si="3"/>
        <v>0</v>
      </c>
      <c r="AC35" s="447"/>
      <c r="AK35" s="380"/>
      <c r="AL35" s="380"/>
      <c r="AM35" s="380"/>
      <c r="AN35" s="380"/>
      <c r="AO35" s="380"/>
      <c r="AP35" s="380"/>
      <c r="AQ35" s="433"/>
      <c r="AR35" s="433"/>
      <c r="AS35" s="389"/>
      <c r="BD35" s="424" t="b">
        <f t="shared" si="36"/>
        <v>0</v>
      </c>
      <c r="BE35" s="424" t="b">
        <f t="shared" si="5"/>
        <v>0</v>
      </c>
      <c r="BF35" s="424" t="str">
        <f t="shared" si="6"/>
        <v>no</v>
      </c>
      <c r="BG35" s="424" t="str">
        <f t="shared" si="7"/>
        <v>no</v>
      </c>
      <c r="BH35" s="425"/>
      <c r="BI35" s="424" t="e">
        <f t="shared" si="8"/>
        <v>#NUM!</v>
      </c>
      <c r="BJ35" s="426" t="str">
        <f t="shared" si="20"/>
        <v>M</v>
      </c>
      <c r="BK35" s="426" t="str">
        <f t="shared" si="24"/>
        <v>M</v>
      </c>
      <c r="BL35" s="426" t="str">
        <f t="shared" si="25"/>
        <v>M</v>
      </c>
      <c r="BM35" s="426" t="str">
        <f t="shared" si="26"/>
        <v>M</v>
      </c>
      <c r="BN35" s="426" t="str">
        <f t="shared" si="27"/>
        <v>M</v>
      </c>
      <c r="BO35" s="426" t="str">
        <f t="shared" si="28"/>
        <v>M</v>
      </c>
      <c r="BP35" s="426" t="str">
        <f t="shared" si="29"/>
        <v>M</v>
      </c>
      <c r="BQ35" s="427"/>
      <c r="BR35" s="426">
        <f t="shared" si="22"/>
        <v>0</v>
      </c>
      <c r="BS35" s="426">
        <f t="shared" si="30"/>
        <v>0</v>
      </c>
      <c r="BT35" s="426">
        <f t="shared" si="31"/>
        <v>0</v>
      </c>
      <c r="BU35" s="426">
        <f t="shared" si="32"/>
        <v>0</v>
      </c>
      <c r="BV35" s="426">
        <f t="shared" si="33"/>
        <v>0</v>
      </c>
      <c r="BW35" s="426">
        <f t="shared" si="34"/>
        <v>0</v>
      </c>
      <c r="BX35" s="426">
        <f t="shared" si="35"/>
        <v>0</v>
      </c>
      <c r="CA35" s="429" t="str">
        <f t="shared" si="9"/>
        <v>M</v>
      </c>
      <c r="CB35" s="429" t="str">
        <f t="shared" si="10"/>
        <v>M</v>
      </c>
      <c r="CC35" s="429" t="str">
        <f t="shared" si="11"/>
        <v>M</v>
      </c>
      <c r="CD35" s="429" t="str">
        <f t="shared" si="12"/>
        <v>M</v>
      </c>
      <c r="CE35" s="429" t="str">
        <f t="shared" si="13"/>
        <v>M</v>
      </c>
      <c r="CF35" s="429">
        <f t="shared" si="14"/>
        <v>0</v>
      </c>
      <c r="CG35" s="428"/>
      <c r="CH35" s="428"/>
      <c r="CI35" s="430"/>
    </row>
    <row r="36" spans="1:89" ht="17.25" customHeight="1" x14ac:dyDescent="0.2">
      <c r="A36" s="95">
        <v>-1</v>
      </c>
      <c r="B36" s="96">
        <f t="shared" si="0"/>
        <v>-1</v>
      </c>
      <c r="C36" s="97">
        <f t="shared" si="15"/>
        <v>-1</v>
      </c>
      <c r="D36" s="478"/>
      <c r="E36" s="113"/>
      <c r="F36" s="114"/>
      <c r="G36" s="115"/>
      <c r="H36" s="178"/>
      <c r="I36" s="179"/>
      <c r="J36" s="180"/>
      <c r="K36" s="178"/>
      <c r="L36" s="179"/>
      <c r="M36" s="180"/>
      <c r="N36" s="178"/>
      <c r="O36" s="179"/>
      <c r="P36" s="180"/>
      <c r="Q36" s="178"/>
      <c r="R36" s="179"/>
      <c r="S36" s="220"/>
      <c r="T36" s="364" t="str">
        <f t="shared" si="16"/>
        <v>M</v>
      </c>
      <c r="U36" s="322" t="str">
        <f t="shared" si="17"/>
        <v>M</v>
      </c>
      <c r="V36" s="211"/>
      <c r="W36" s="323"/>
      <c r="X36" s="418">
        <f t="shared" si="1"/>
        <v>0</v>
      </c>
      <c r="Y36" s="431">
        <f t="shared" si="18"/>
        <v>0</v>
      </c>
      <c r="Z36" s="459">
        <f t="shared" si="19"/>
        <v>0</v>
      </c>
      <c r="AA36" s="442">
        <f t="shared" si="2"/>
        <v>0</v>
      </c>
      <c r="AB36" s="442">
        <f t="shared" si="3"/>
        <v>0</v>
      </c>
      <c r="AC36" s="460" t="str">
        <f>IF(H5="","Enter Gender",IF(H5=1,AA36,AB36))</f>
        <v>Enter Gender</v>
      </c>
      <c r="AK36" s="380"/>
      <c r="AL36" s="380"/>
      <c r="AM36" s="380"/>
      <c r="AN36" s="380"/>
      <c r="AO36" s="380"/>
      <c r="AP36" s="380"/>
      <c r="AQ36" s="433"/>
      <c r="AR36" s="433"/>
      <c r="AS36" s="389"/>
      <c r="BD36" s="424" t="b">
        <f t="shared" si="36"/>
        <v>0</v>
      </c>
      <c r="BE36" s="424" t="b">
        <f t="shared" si="5"/>
        <v>0</v>
      </c>
      <c r="BF36" s="424" t="str">
        <f t="shared" si="6"/>
        <v>no</v>
      </c>
      <c r="BG36" s="424" t="str">
        <f t="shared" si="7"/>
        <v>no</v>
      </c>
      <c r="BH36" s="425"/>
      <c r="BI36" s="424" t="e">
        <f t="shared" si="8"/>
        <v>#NUM!</v>
      </c>
      <c r="BJ36" s="426" t="str">
        <f t="shared" si="20"/>
        <v>M</v>
      </c>
      <c r="BK36" s="426" t="str">
        <f t="shared" si="24"/>
        <v>M</v>
      </c>
      <c r="BL36" s="426" t="str">
        <f t="shared" si="25"/>
        <v>M</v>
      </c>
      <c r="BM36" s="426" t="str">
        <f t="shared" si="26"/>
        <v>M</v>
      </c>
      <c r="BN36" s="426" t="str">
        <f t="shared" si="27"/>
        <v>M</v>
      </c>
      <c r="BO36" s="426" t="str">
        <f t="shared" si="28"/>
        <v>M</v>
      </c>
      <c r="BP36" s="426" t="str">
        <f t="shared" si="29"/>
        <v>M</v>
      </c>
      <c r="BQ36" s="427"/>
      <c r="BR36" s="426">
        <f t="shared" si="22"/>
        <v>0</v>
      </c>
      <c r="BS36" s="426">
        <f t="shared" si="30"/>
        <v>0</v>
      </c>
      <c r="BT36" s="426">
        <f t="shared" si="31"/>
        <v>0</v>
      </c>
      <c r="BU36" s="426">
        <f t="shared" si="32"/>
        <v>0</v>
      </c>
      <c r="BV36" s="426">
        <f t="shared" si="33"/>
        <v>0</v>
      </c>
      <c r="BW36" s="426">
        <f t="shared" si="34"/>
        <v>0</v>
      </c>
      <c r="BX36" s="426">
        <f t="shared" si="35"/>
        <v>0</v>
      </c>
      <c r="CA36" s="429" t="str">
        <f t="shared" si="9"/>
        <v>M</v>
      </c>
      <c r="CB36" s="429" t="str">
        <f t="shared" si="10"/>
        <v>M</v>
      </c>
      <c r="CC36" s="429" t="str">
        <f t="shared" si="11"/>
        <v>M</v>
      </c>
      <c r="CD36" s="429" t="str">
        <f t="shared" si="12"/>
        <v>M</v>
      </c>
      <c r="CE36" s="429" t="str">
        <f t="shared" si="13"/>
        <v>M</v>
      </c>
      <c r="CF36" s="429">
        <f t="shared" si="14"/>
        <v>0</v>
      </c>
      <c r="CG36" s="429"/>
      <c r="CH36" s="429"/>
      <c r="CI36" s="430"/>
    </row>
    <row r="37" spans="1:89" ht="48.75" customHeight="1" x14ac:dyDescent="0.2">
      <c r="A37" s="487" t="s">
        <v>461</v>
      </c>
      <c r="B37" s="372">
        <f>O4</f>
        <v>0</v>
      </c>
      <c r="C37" s="373">
        <f>O4</f>
        <v>0</v>
      </c>
      <c r="D37" s="188"/>
      <c r="E37" s="189"/>
      <c r="F37" s="189"/>
      <c r="G37" s="189"/>
      <c r="H37" s="189"/>
      <c r="I37" s="189"/>
      <c r="J37" s="189"/>
      <c r="K37" s="189"/>
      <c r="L37" s="189"/>
      <c r="M37" s="189"/>
      <c r="N37" s="189"/>
      <c r="O37" s="189"/>
      <c r="P37" s="189"/>
      <c r="Q37" s="189"/>
      <c r="R37" s="189"/>
      <c r="S37" s="189"/>
      <c r="T37" s="365"/>
      <c r="U37" s="324"/>
      <c r="V37" s="325"/>
      <c r="W37" s="323"/>
      <c r="X37" s="433"/>
      <c r="Y37" s="433"/>
      <c r="Z37" s="461"/>
      <c r="AA37" s="461"/>
      <c r="AB37" s="461"/>
      <c r="AC37" s="462"/>
      <c r="AD37" s="463"/>
      <c r="AE37" s="464"/>
      <c r="AH37" s="458"/>
      <c r="AK37" s="380"/>
      <c r="AL37" s="380"/>
      <c r="AM37" s="380"/>
      <c r="AN37" s="380"/>
      <c r="AO37" s="380"/>
      <c r="AP37" s="380"/>
      <c r="AQ37" s="433"/>
      <c r="AR37" s="433"/>
      <c r="AS37" s="389"/>
      <c r="BD37" s="465" t="b">
        <f t="shared" si="36"/>
        <v>0</v>
      </c>
      <c r="BE37" s="465" t="b">
        <f t="shared" si="5"/>
        <v>0</v>
      </c>
      <c r="BF37" s="465" t="str">
        <f t="shared" si="6"/>
        <v>no</v>
      </c>
      <c r="BG37" s="465" t="str">
        <f t="shared" si="7"/>
        <v>no</v>
      </c>
      <c r="BH37" s="466"/>
      <c r="BI37" s="465">
        <f t="shared" si="8"/>
        <v>7</v>
      </c>
      <c r="BJ37" s="467" t="str">
        <f t="shared" si="20"/>
        <v>M</v>
      </c>
      <c r="BK37" s="467" t="str">
        <f t="shared" si="24"/>
        <v>M</v>
      </c>
      <c r="BL37" s="467" t="str">
        <f t="shared" si="25"/>
        <v>M</v>
      </c>
      <c r="BM37" s="467" t="str">
        <f t="shared" si="26"/>
        <v>M</v>
      </c>
      <c r="BN37" s="467" t="str">
        <f t="shared" si="27"/>
        <v>M</v>
      </c>
      <c r="BO37" s="467" t="str">
        <f t="shared" si="28"/>
        <v>M</v>
      </c>
      <c r="BP37" s="467" t="str">
        <f t="shared" si="29"/>
        <v>M</v>
      </c>
      <c r="BQ37" s="468"/>
      <c r="BR37" s="467">
        <f t="shared" si="22"/>
        <v>0</v>
      </c>
      <c r="BS37" s="467">
        <f t="shared" si="30"/>
        <v>0</v>
      </c>
      <c r="BT37" s="467">
        <f t="shared" si="31"/>
        <v>0</v>
      </c>
      <c r="BU37" s="467">
        <f t="shared" si="32"/>
        <v>0</v>
      </c>
      <c r="BV37" s="467">
        <f t="shared" si="33"/>
        <v>0</v>
      </c>
      <c r="BW37" s="467">
        <f t="shared" si="34"/>
        <v>0</v>
      </c>
      <c r="BX37" s="467">
        <f t="shared" si="35"/>
        <v>0</v>
      </c>
      <c r="CI37" s="469"/>
    </row>
    <row r="38" spans="1:89" ht="17.25" customHeight="1" thickBot="1" x14ac:dyDescent="0.25">
      <c r="A38" s="326"/>
      <c r="B38" s="327"/>
      <c r="C38" s="328"/>
      <c r="D38" s="329"/>
      <c r="E38" s="330"/>
      <c r="F38" s="331"/>
      <c r="G38" s="329"/>
      <c r="H38" s="332"/>
      <c r="I38" s="333"/>
      <c r="J38" s="334"/>
      <c r="K38" s="332"/>
      <c r="L38" s="333"/>
      <c r="M38" s="334"/>
      <c r="N38" s="332"/>
      <c r="O38" s="333"/>
      <c r="P38" s="334"/>
      <c r="Q38" s="332"/>
      <c r="R38" s="333"/>
      <c r="S38" s="335"/>
      <c r="T38" s="366"/>
      <c r="U38" s="336"/>
      <c r="V38" s="337"/>
      <c r="W38" s="323"/>
      <c r="X38" s="433"/>
      <c r="Y38" s="433"/>
      <c r="Z38" s="461"/>
      <c r="AA38" s="461"/>
      <c r="AB38" s="461"/>
      <c r="AC38" s="462"/>
      <c r="AD38" s="463"/>
      <c r="AH38" s="470" t="s">
        <v>373</v>
      </c>
      <c r="AI38" s="471"/>
      <c r="AJ38" s="471"/>
      <c r="AK38" s="471"/>
      <c r="AL38" s="472"/>
      <c r="AM38" s="433" t="s">
        <v>445</v>
      </c>
      <c r="AN38" s="433" t="s">
        <v>446</v>
      </c>
      <c r="AO38" s="433"/>
      <c r="AP38" s="433"/>
      <c r="AQ38" s="433"/>
      <c r="AR38" s="433"/>
      <c r="AS38" s="389"/>
      <c r="BD38" s="438"/>
      <c r="BE38" s="438"/>
      <c r="BF38" s="438"/>
      <c r="BG38" s="438"/>
      <c r="BH38" s="438"/>
      <c r="BI38" s="438"/>
      <c r="BJ38" s="381"/>
      <c r="BQ38" s="380"/>
      <c r="BR38" s="381"/>
      <c r="BS38" s="381"/>
      <c r="BT38" s="381"/>
      <c r="BU38" s="381"/>
      <c r="BV38" s="381"/>
      <c r="BW38" s="381"/>
      <c r="BX38" s="381"/>
      <c r="CI38" s="469"/>
    </row>
    <row r="39" spans="1:89" ht="17.25" customHeight="1" x14ac:dyDescent="0.2">
      <c r="A39" s="491"/>
      <c r="B39" s="491"/>
      <c r="C39" s="491"/>
      <c r="D39" s="491"/>
      <c r="E39" s="491"/>
      <c r="F39" s="491"/>
      <c r="G39" s="491"/>
      <c r="H39" s="491"/>
      <c r="I39" s="491"/>
      <c r="J39" s="491"/>
      <c r="S39" s="323"/>
      <c r="T39" s="90"/>
      <c r="U39" s="148"/>
      <c r="V39" s="323"/>
      <c r="W39" s="323"/>
      <c r="X39" s="433"/>
      <c r="Y39" s="433"/>
      <c r="Z39" s="461"/>
      <c r="AA39" s="461"/>
      <c r="AB39" s="461"/>
      <c r="AC39" s="462"/>
      <c r="AD39" s="463"/>
      <c r="AE39" s="463"/>
      <c r="AF39" s="463"/>
      <c r="AG39" s="473"/>
      <c r="AH39" s="474" t="s">
        <v>308</v>
      </c>
      <c r="AI39" s="475" t="s">
        <v>311</v>
      </c>
      <c r="AJ39" s="476" t="s">
        <v>310</v>
      </c>
      <c r="AK39" s="476"/>
      <c r="AL39" s="476" t="s">
        <v>309</v>
      </c>
      <c r="AM39" s="476" t="s">
        <v>443</v>
      </c>
      <c r="AN39" s="477" t="s">
        <v>444</v>
      </c>
      <c r="AO39" s="433"/>
      <c r="AP39" s="433"/>
      <c r="AQ39" s="433"/>
      <c r="AR39" s="433"/>
      <c r="AS39" s="433"/>
      <c r="AT39" s="433"/>
      <c r="AU39" s="389"/>
      <c r="BF39" s="438"/>
      <c r="BG39" s="438"/>
      <c r="BH39" s="438"/>
      <c r="BI39" s="438"/>
      <c r="BJ39" s="438"/>
      <c r="BK39" s="438"/>
      <c r="BR39" s="381"/>
      <c r="BT39" s="381"/>
      <c r="BU39" s="381"/>
      <c r="BV39" s="381"/>
      <c r="BW39" s="381"/>
      <c r="BX39" s="381"/>
      <c r="BY39" s="381"/>
      <c r="BZ39" s="381"/>
      <c r="CK39" s="469"/>
    </row>
    <row r="40" spans="1:89" s="296" customFormat="1" ht="17.25" customHeight="1" x14ac:dyDescent="0.2">
      <c r="A40" s="297"/>
      <c r="B40" s="298"/>
      <c r="C40" s="299"/>
      <c r="D40" s="300"/>
      <c r="E40" s="483"/>
      <c r="F40" s="483"/>
      <c r="G40" s="483"/>
      <c r="H40" s="300"/>
      <c r="I40" s="300"/>
      <c r="J40" s="300"/>
      <c r="K40" s="300"/>
      <c r="L40" s="300"/>
      <c r="M40" s="483"/>
      <c r="N40" s="483"/>
      <c r="O40" s="483"/>
      <c r="P40" s="483"/>
      <c r="Q40" s="483"/>
      <c r="R40" s="483"/>
      <c r="S40" s="483"/>
      <c r="T40" s="367"/>
      <c r="U40" s="300"/>
      <c r="V40" s="367"/>
      <c r="W40" s="367"/>
      <c r="X40" s="367"/>
      <c r="Y40" s="367"/>
      <c r="Z40" s="367"/>
      <c r="AA40" s="367"/>
      <c r="AB40" s="367"/>
      <c r="AC40" s="367"/>
      <c r="AD40" s="367"/>
      <c r="AE40" s="367"/>
      <c r="AF40" s="367"/>
      <c r="AG40" s="367"/>
      <c r="AH40" s="367"/>
      <c r="AI40" s="367"/>
      <c r="AJ40" s="367"/>
      <c r="AK40" s="367"/>
      <c r="AL40" s="367"/>
      <c r="AM40" s="367"/>
      <c r="AN40" s="367"/>
      <c r="AO40" s="367"/>
      <c r="AP40" s="367"/>
      <c r="AQ40" s="367"/>
      <c r="AR40" s="367"/>
      <c r="AS40" s="295"/>
      <c r="AT40" s="295"/>
      <c r="AU40" s="295"/>
      <c r="AV40" s="295"/>
      <c r="AW40" s="295"/>
      <c r="AX40" s="295"/>
      <c r="AY40" s="295"/>
      <c r="AZ40" s="295"/>
      <c r="BA40" s="295"/>
      <c r="BL40" s="303"/>
      <c r="BM40" s="303"/>
      <c r="BN40" s="303"/>
      <c r="BO40" s="303"/>
      <c r="BP40" s="303"/>
      <c r="BQ40" s="303"/>
      <c r="BR40" s="303"/>
    </row>
    <row r="41" spans="1:89" s="296" customFormat="1" ht="17.25" customHeight="1" x14ac:dyDescent="0.2">
      <c r="A41" s="297"/>
      <c r="B41" s="298"/>
      <c r="C41" s="299"/>
      <c r="D41" s="300"/>
      <c r="E41" s="483"/>
      <c r="F41" s="483"/>
      <c r="G41" s="483"/>
      <c r="H41" s="300"/>
      <c r="I41" s="300"/>
      <c r="J41" s="300"/>
      <c r="K41" s="300"/>
      <c r="L41" s="300"/>
      <c r="M41" s="483"/>
      <c r="N41" s="483"/>
      <c r="O41" s="483"/>
      <c r="P41" s="483"/>
      <c r="Q41" s="483"/>
      <c r="R41" s="483"/>
      <c r="S41" s="483"/>
      <c r="T41" s="367"/>
      <c r="U41" s="300"/>
      <c r="V41" s="367"/>
      <c r="W41" s="367"/>
      <c r="X41" s="367"/>
      <c r="Y41" s="367"/>
      <c r="Z41" s="367"/>
      <c r="AA41" s="367"/>
      <c r="AB41" s="367"/>
      <c r="AC41" s="367"/>
      <c r="AD41" s="367"/>
      <c r="AE41" s="367"/>
      <c r="AF41" s="367"/>
      <c r="AG41" s="367"/>
      <c r="AH41" s="367"/>
      <c r="AI41" s="367"/>
      <c r="AJ41" s="367"/>
      <c r="AK41" s="367"/>
      <c r="AL41" s="367"/>
      <c r="AM41" s="367"/>
      <c r="AN41" s="367"/>
      <c r="AO41" s="367"/>
      <c r="AP41" s="367"/>
      <c r="AQ41" s="367"/>
      <c r="AR41" s="367"/>
      <c r="AS41" s="295"/>
      <c r="AT41" s="295"/>
      <c r="AU41" s="295"/>
      <c r="AV41" s="295"/>
      <c r="AW41" s="295"/>
      <c r="AX41" s="295"/>
      <c r="AY41" s="295"/>
      <c r="AZ41" s="295"/>
      <c r="BA41" s="295"/>
      <c r="BL41" s="303"/>
      <c r="BM41" s="303"/>
      <c r="BN41" s="303"/>
      <c r="BO41" s="303"/>
      <c r="BP41" s="303"/>
      <c r="BQ41" s="303"/>
      <c r="BR41" s="303"/>
    </row>
    <row r="42" spans="1:89" s="296" customFormat="1" ht="17.25" customHeight="1" x14ac:dyDescent="0.2">
      <c r="A42" s="297"/>
      <c r="B42" s="298"/>
      <c r="C42" s="299"/>
      <c r="D42" s="300"/>
      <c r="E42" s="483"/>
      <c r="F42" s="483"/>
      <c r="G42" s="483"/>
      <c r="H42" s="300"/>
      <c r="I42" s="300"/>
      <c r="J42" s="300"/>
      <c r="K42" s="300"/>
      <c r="L42" s="300"/>
      <c r="M42" s="483"/>
      <c r="N42" s="483"/>
      <c r="O42" s="483"/>
      <c r="P42" s="483"/>
      <c r="Q42" s="483"/>
      <c r="R42" s="483"/>
      <c r="S42" s="483"/>
      <c r="T42" s="367"/>
      <c r="U42" s="300"/>
      <c r="V42" s="367"/>
      <c r="W42" s="367"/>
      <c r="X42" s="367"/>
      <c r="Y42" s="367"/>
      <c r="Z42" s="367"/>
      <c r="AA42" s="367"/>
      <c r="AB42" s="367"/>
      <c r="AC42" s="367"/>
      <c r="AD42" s="367"/>
      <c r="AE42" s="367"/>
      <c r="AF42" s="367"/>
      <c r="AG42" s="367"/>
      <c r="AH42" s="367"/>
      <c r="AI42" s="367"/>
      <c r="AJ42" s="367"/>
      <c r="AK42" s="367"/>
      <c r="AL42" s="367"/>
      <c r="AM42" s="367"/>
      <c r="AN42" s="367"/>
      <c r="AO42" s="367"/>
      <c r="AP42" s="367"/>
      <c r="AQ42" s="367"/>
      <c r="AR42" s="367"/>
      <c r="AS42" s="295"/>
      <c r="AT42" s="295"/>
      <c r="AU42" s="295"/>
      <c r="AV42" s="295"/>
      <c r="AW42" s="295"/>
      <c r="AX42" s="295"/>
      <c r="AY42" s="295"/>
      <c r="AZ42" s="295"/>
      <c r="BA42" s="295"/>
      <c r="BL42" s="303"/>
      <c r="BM42" s="303"/>
      <c r="BN42" s="303"/>
      <c r="BO42" s="303"/>
      <c r="BP42" s="303"/>
      <c r="BQ42" s="303"/>
      <c r="BR42" s="303"/>
    </row>
    <row r="43" spans="1:89" s="296" customFormat="1" ht="17.25" customHeight="1" x14ac:dyDescent="0.2">
      <c r="A43" s="297"/>
      <c r="B43" s="298"/>
      <c r="C43" s="299"/>
      <c r="D43" s="300"/>
      <c r="E43" s="483"/>
      <c r="F43" s="483"/>
      <c r="G43" s="483"/>
      <c r="H43" s="300"/>
      <c r="I43" s="300"/>
      <c r="J43" s="300"/>
      <c r="K43" s="300"/>
      <c r="L43" s="300"/>
      <c r="M43" s="483"/>
      <c r="N43" s="483"/>
      <c r="O43" s="483"/>
      <c r="P43" s="483"/>
      <c r="Q43" s="483"/>
      <c r="R43" s="483"/>
      <c r="S43" s="483"/>
      <c r="T43" s="367"/>
      <c r="U43" s="300"/>
      <c r="V43" s="367"/>
      <c r="W43" s="367"/>
      <c r="X43" s="367"/>
      <c r="Y43" s="367"/>
      <c r="Z43" s="367"/>
      <c r="AA43" s="367"/>
      <c r="AB43" s="367"/>
      <c r="AC43" s="367"/>
      <c r="AD43" s="367"/>
      <c r="AE43" s="367"/>
      <c r="AF43" s="367"/>
      <c r="AG43" s="367"/>
      <c r="AH43" s="367"/>
      <c r="AI43" s="367"/>
      <c r="AJ43" s="367"/>
      <c r="AK43" s="367"/>
      <c r="AL43" s="367"/>
      <c r="AM43" s="367"/>
      <c r="AN43" s="367"/>
      <c r="AO43" s="367"/>
      <c r="AP43" s="367"/>
      <c r="AQ43" s="367"/>
      <c r="AR43" s="367"/>
      <c r="AS43" s="295"/>
      <c r="AT43" s="295"/>
      <c r="AU43" s="295"/>
      <c r="AV43" s="295"/>
      <c r="AW43" s="295"/>
      <c r="AX43" s="295"/>
      <c r="AY43" s="295"/>
      <c r="AZ43" s="295"/>
      <c r="BA43" s="295"/>
      <c r="BL43" s="303"/>
      <c r="BM43" s="303"/>
      <c r="BN43" s="303"/>
      <c r="BO43" s="303"/>
      <c r="BP43" s="303"/>
      <c r="BQ43" s="303"/>
      <c r="BR43" s="303"/>
    </row>
    <row r="44" spans="1:89" s="296" customFormat="1" ht="17.25" customHeight="1" x14ac:dyDescent="0.2">
      <c r="A44" s="297"/>
      <c r="B44" s="298"/>
      <c r="C44" s="299"/>
      <c r="D44" s="300"/>
      <c r="E44" s="483"/>
      <c r="F44" s="483"/>
      <c r="G44" s="483"/>
      <c r="H44" s="300"/>
      <c r="I44" s="300"/>
      <c r="J44" s="300"/>
      <c r="K44" s="300"/>
      <c r="L44" s="300"/>
      <c r="M44" s="483"/>
      <c r="N44" s="483"/>
      <c r="O44" s="483"/>
      <c r="P44" s="483"/>
      <c r="Q44" s="483"/>
      <c r="R44" s="483"/>
      <c r="S44" s="483"/>
      <c r="T44" s="367"/>
      <c r="U44" s="300"/>
      <c r="V44" s="367"/>
      <c r="W44" s="367"/>
      <c r="X44" s="367"/>
      <c r="Y44" s="367"/>
      <c r="Z44" s="367"/>
      <c r="AA44" s="367"/>
      <c r="AB44" s="367"/>
      <c r="AC44" s="367"/>
      <c r="AD44" s="367"/>
      <c r="AE44" s="367"/>
      <c r="AF44" s="367"/>
      <c r="AG44" s="367"/>
      <c r="AH44" s="367"/>
      <c r="AI44" s="367"/>
      <c r="AJ44" s="367"/>
      <c r="AK44" s="367"/>
      <c r="AL44" s="367"/>
      <c r="AM44" s="367"/>
      <c r="AN44" s="367"/>
      <c r="AO44" s="367"/>
      <c r="AP44" s="367"/>
      <c r="AQ44" s="367"/>
      <c r="AR44" s="367"/>
      <c r="AS44" s="295"/>
      <c r="AT44" s="295"/>
      <c r="AU44" s="295"/>
      <c r="AV44" s="295"/>
      <c r="AW44" s="295"/>
      <c r="AX44" s="295"/>
      <c r="AY44" s="295"/>
      <c r="AZ44" s="295"/>
      <c r="BA44" s="295"/>
      <c r="BL44" s="303"/>
      <c r="BM44" s="303"/>
      <c r="BN44" s="303"/>
      <c r="BO44" s="303"/>
      <c r="BP44" s="303"/>
      <c r="BQ44" s="303"/>
      <c r="BR44" s="303"/>
    </row>
    <row r="45" spans="1:89" s="296" customFormat="1" ht="17.25" customHeight="1" x14ac:dyDescent="0.2">
      <c r="A45" s="297"/>
      <c r="B45" s="298"/>
      <c r="C45" s="299"/>
      <c r="D45" s="300"/>
      <c r="E45" s="483"/>
      <c r="F45" s="483"/>
      <c r="G45" s="483"/>
      <c r="H45" s="300"/>
      <c r="I45" s="300"/>
      <c r="J45" s="300"/>
      <c r="K45" s="300"/>
      <c r="L45" s="300"/>
      <c r="M45" s="483"/>
      <c r="N45" s="483"/>
      <c r="O45" s="483"/>
      <c r="P45" s="483"/>
      <c r="Q45" s="483"/>
      <c r="R45" s="483"/>
      <c r="S45" s="483"/>
      <c r="T45" s="367"/>
      <c r="U45" s="300"/>
      <c r="V45" s="367"/>
      <c r="W45" s="367"/>
      <c r="X45" s="367"/>
      <c r="Y45" s="367"/>
      <c r="Z45" s="367"/>
      <c r="AA45" s="367"/>
      <c r="AB45" s="367"/>
      <c r="AC45" s="367"/>
      <c r="AD45" s="367"/>
      <c r="AE45" s="367"/>
      <c r="AF45" s="367"/>
      <c r="AG45" s="367"/>
      <c r="AH45" s="367"/>
      <c r="AI45" s="367"/>
      <c r="AJ45" s="367"/>
      <c r="AK45" s="367"/>
      <c r="AL45" s="367"/>
      <c r="AM45" s="367"/>
      <c r="AN45" s="367"/>
      <c r="AO45" s="367"/>
      <c r="AP45" s="367"/>
      <c r="AQ45" s="367"/>
      <c r="AR45" s="367"/>
      <c r="AS45" s="295"/>
      <c r="AT45" s="295"/>
      <c r="AU45" s="295"/>
      <c r="AV45" s="295"/>
      <c r="AW45" s="295"/>
      <c r="AX45" s="295"/>
      <c r="AY45" s="295"/>
      <c r="AZ45" s="295"/>
      <c r="BA45" s="295"/>
      <c r="BL45" s="303"/>
      <c r="BM45" s="303"/>
      <c r="BN45" s="303"/>
      <c r="BO45" s="303"/>
      <c r="BP45" s="303"/>
      <c r="BQ45" s="303"/>
      <c r="BR45" s="303"/>
    </row>
    <row r="46" spans="1:89" s="296" customFormat="1" ht="17.25" customHeight="1" x14ac:dyDescent="0.2">
      <c r="A46" s="297"/>
      <c r="B46" s="298"/>
      <c r="C46" s="299"/>
      <c r="D46" s="300"/>
      <c r="E46" s="483"/>
      <c r="F46" s="483"/>
      <c r="G46" s="483"/>
      <c r="H46" s="300"/>
      <c r="I46" s="300"/>
      <c r="J46" s="300"/>
      <c r="K46" s="300"/>
      <c r="L46" s="300"/>
      <c r="M46" s="483"/>
      <c r="N46" s="483"/>
      <c r="O46" s="483"/>
      <c r="P46" s="483"/>
      <c r="Q46" s="483"/>
      <c r="R46" s="483"/>
      <c r="S46" s="483"/>
      <c r="T46" s="367"/>
      <c r="U46" s="300"/>
      <c r="V46" s="367"/>
      <c r="W46" s="367"/>
      <c r="X46" s="367"/>
      <c r="Y46" s="367"/>
      <c r="Z46" s="367"/>
      <c r="AA46" s="367"/>
      <c r="AB46" s="367"/>
      <c r="AC46" s="367"/>
      <c r="AD46" s="367"/>
      <c r="AE46" s="367"/>
      <c r="AF46" s="367"/>
      <c r="AG46" s="367"/>
      <c r="AH46" s="367"/>
      <c r="AI46" s="367"/>
      <c r="AJ46" s="367"/>
      <c r="AK46" s="367"/>
      <c r="AL46" s="367"/>
      <c r="AM46" s="367"/>
      <c r="AN46" s="367"/>
      <c r="AO46" s="367"/>
      <c r="AP46" s="367"/>
      <c r="AQ46" s="367"/>
      <c r="AR46" s="367"/>
      <c r="AS46" s="295"/>
      <c r="AT46" s="295"/>
      <c r="AU46" s="295"/>
      <c r="AV46" s="295"/>
      <c r="AW46" s="295"/>
      <c r="AX46" s="295"/>
      <c r="AY46" s="295"/>
      <c r="AZ46" s="295"/>
      <c r="BA46" s="295"/>
      <c r="BL46" s="303"/>
      <c r="BM46" s="303"/>
      <c r="BN46" s="303"/>
      <c r="BO46" s="303"/>
      <c r="BP46" s="303"/>
      <c r="BQ46" s="303"/>
      <c r="BR46" s="303"/>
    </row>
    <row r="47" spans="1:89" s="296" customFormat="1" ht="17.25" customHeight="1" x14ac:dyDescent="0.2">
      <c r="A47" s="297"/>
      <c r="B47" s="298"/>
      <c r="C47" s="299"/>
      <c r="D47" s="300"/>
      <c r="E47" s="483"/>
      <c r="F47" s="483"/>
      <c r="G47" s="483"/>
      <c r="H47" s="300"/>
      <c r="I47" s="300"/>
      <c r="J47" s="300"/>
      <c r="K47" s="300"/>
      <c r="L47" s="300"/>
      <c r="M47" s="483"/>
      <c r="N47" s="483"/>
      <c r="O47" s="483"/>
      <c r="P47" s="483"/>
      <c r="Q47" s="483"/>
      <c r="R47" s="483"/>
      <c r="S47" s="483"/>
      <c r="T47" s="367"/>
      <c r="U47" s="300"/>
      <c r="V47" s="367"/>
      <c r="W47" s="367"/>
      <c r="X47" s="367"/>
      <c r="Y47" s="367"/>
      <c r="Z47" s="367"/>
      <c r="AA47" s="367"/>
      <c r="AB47" s="367"/>
      <c r="AC47" s="367"/>
      <c r="AD47" s="367"/>
      <c r="AE47" s="367"/>
      <c r="AF47" s="367"/>
      <c r="AG47" s="367"/>
      <c r="AH47" s="367"/>
      <c r="AI47" s="367"/>
      <c r="AJ47" s="367"/>
      <c r="AK47" s="367"/>
      <c r="AL47" s="367"/>
      <c r="AM47" s="367"/>
      <c r="AN47" s="367"/>
      <c r="AO47" s="367"/>
      <c r="AP47" s="367"/>
      <c r="AQ47" s="367"/>
      <c r="AR47" s="367"/>
      <c r="AS47" s="295"/>
      <c r="AT47" s="295"/>
      <c r="AU47" s="295"/>
      <c r="AV47" s="295"/>
      <c r="AW47" s="295"/>
      <c r="AX47" s="295"/>
      <c r="AY47" s="295"/>
      <c r="AZ47" s="295"/>
      <c r="BA47" s="295"/>
      <c r="BL47" s="303"/>
      <c r="BM47" s="303"/>
      <c r="BN47" s="303"/>
      <c r="BO47" s="303"/>
      <c r="BP47" s="303"/>
      <c r="BQ47" s="303"/>
      <c r="BR47" s="303"/>
    </row>
    <row r="48" spans="1:89" s="296" customFormat="1" ht="17.25" customHeight="1" x14ac:dyDescent="0.2">
      <c r="A48" s="297"/>
      <c r="B48" s="298"/>
      <c r="C48" s="299"/>
      <c r="D48" s="300"/>
      <c r="E48" s="483"/>
      <c r="F48" s="483"/>
      <c r="G48" s="483"/>
      <c r="H48" s="300"/>
      <c r="I48" s="300"/>
      <c r="J48" s="300"/>
      <c r="K48" s="300"/>
      <c r="L48" s="300"/>
      <c r="M48" s="483"/>
      <c r="N48" s="483"/>
      <c r="O48" s="483"/>
      <c r="P48" s="483"/>
      <c r="Q48" s="483"/>
      <c r="R48" s="483"/>
      <c r="S48" s="483"/>
      <c r="T48" s="367"/>
      <c r="U48" s="300"/>
      <c r="V48" s="367"/>
      <c r="W48" s="367"/>
      <c r="X48" s="367"/>
      <c r="Y48" s="367"/>
      <c r="Z48" s="367"/>
      <c r="AA48" s="367"/>
      <c r="AB48" s="367"/>
      <c r="AC48" s="367"/>
      <c r="AD48" s="367"/>
      <c r="AE48" s="367"/>
      <c r="AF48" s="367"/>
      <c r="AG48" s="367"/>
      <c r="AH48" s="367"/>
      <c r="AI48" s="367"/>
      <c r="AJ48" s="367"/>
      <c r="AK48" s="367"/>
      <c r="AL48" s="367"/>
      <c r="AM48" s="367"/>
      <c r="AN48" s="367"/>
      <c r="AO48" s="367"/>
      <c r="AP48" s="367"/>
      <c r="AQ48" s="367"/>
      <c r="AR48" s="367"/>
      <c r="AS48" s="295"/>
      <c r="AT48" s="295"/>
      <c r="AU48" s="295"/>
      <c r="AV48" s="295"/>
      <c r="AW48" s="295"/>
      <c r="AX48" s="295"/>
      <c r="AY48" s="295"/>
      <c r="AZ48" s="295"/>
      <c r="BA48" s="295"/>
      <c r="BL48" s="303"/>
      <c r="BM48" s="303"/>
      <c r="BN48" s="303"/>
      <c r="BO48" s="303"/>
      <c r="BP48" s="303"/>
      <c r="BQ48" s="303"/>
      <c r="BR48" s="303"/>
    </row>
    <row r="49" spans="1:70" s="296" customFormat="1" ht="17.25" customHeight="1" x14ac:dyDescent="0.2">
      <c r="A49" s="297"/>
      <c r="B49" s="298"/>
      <c r="C49" s="299"/>
      <c r="D49" s="300"/>
      <c r="E49" s="483"/>
      <c r="F49" s="483"/>
      <c r="G49" s="483"/>
      <c r="H49" s="300"/>
      <c r="I49" s="300"/>
      <c r="J49" s="300"/>
      <c r="K49" s="300"/>
      <c r="L49" s="300"/>
      <c r="M49" s="483"/>
      <c r="N49" s="483"/>
      <c r="O49" s="483"/>
      <c r="P49" s="483"/>
      <c r="Q49" s="483"/>
      <c r="R49" s="483"/>
      <c r="S49" s="483"/>
      <c r="T49" s="367"/>
      <c r="U49" s="300"/>
      <c r="V49" s="367"/>
      <c r="W49" s="367"/>
      <c r="X49" s="367"/>
      <c r="Y49" s="367"/>
      <c r="Z49" s="367"/>
      <c r="AA49" s="367"/>
      <c r="AB49" s="367"/>
      <c r="AC49" s="367"/>
      <c r="AD49" s="367"/>
      <c r="AE49" s="367"/>
      <c r="AF49" s="367"/>
      <c r="AG49" s="367"/>
      <c r="AH49" s="367"/>
      <c r="AI49" s="367"/>
      <c r="AJ49" s="367"/>
      <c r="AK49" s="367"/>
      <c r="AL49" s="367"/>
      <c r="AM49" s="367"/>
      <c r="AN49" s="367"/>
      <c r="AO49" s="367"/>
      <c r="AP49" s="367"/>
      <c r="AQ49" s="367"/>
      <c r="AR49" s="367"/>
      <c r="AS49" s="295"/>
      <c r="AT49" s="295"/>
      <c r="AU49" s="295"/>
      <c r="AV49" s="295"/>
      <c r="AW49" s="295"/>
      <c r="AX49" s="295"/>
      <c r="AY49" s="295"/>
      <c r="AZ49" s="295"/>
      <c r="BA49" s="295"/>
      <c r="BL49" s="303"/>
      <c r="BM49" s="303"/>
      <c r="BN49" s="303"/>
      <c r="BO49" s="303"/>
      <c r="BP49" s="303"/>
      <c r="BQ49" s="303"/>
      <c r="BR49" s="303"/>
    </row>
    <row r="50" spans="1:70" s="296" customFormat="1" ht="17.25" customHeight="1" x14ac:dyDescent="0.2">
      <c r="A50" s="297"/>
      <c r="B50" s="298"/>
      <c r="C50" s="299"/>
      <c r="D50" s="300"/>
      <c r="E50" s="483"/>
      <c r="F50" s="483"/>
      <c r="G50" s="483"/>
      <c r="H50" s="300"/>
      <c r="I50" s="300"/>
      <c r="J50" s="300"/>
      <c r="K50" s="300"/>
      <c r="L50" s="300"/>
      <c r="M50" s="483"/>
      <c r="N50" s="483"/>
      <c r="O50" s="483"/>
      <c r="P50" s="483"/>
      <c r="Q50" s="483"/>
      <c r="R50" s="483"/>
      <c r="S50" s="483"/>
      <c r="T50" s="367"/>
      <c r="U50" s="300"/>
      <c r="V50" s="367"/>
      <c r="W50" s="367"/>
      <c r="X50" s="367"/>
      <c r="Y50" s="367"/>
      <c r="Z50" s="367"/>
      <c r="AA50" s="367"/>
      <c r="AB50" s="367"/>
      <c r="AC50" s="367"/>
      <c r="AD50" s="367"/>
      <c r="AE50" s="367"/>
      <c r="AF50" s="367"/>
      <c r="AG50" s="367"/>
      <c r="AH50" s="367"/>
      <c r="AI50" s="367"/>
      <c r="AJ50" s="367"/>
      <c r="AK50" s="367"/>
      <c r="AL50" s="367"/>
      <c r="AM50" s="367"/>
      <c r="AN50" s="367"/>
      <c r="AO50" s="367"/>
      <c r="AP50" s="367"/>
      <c r="AQ50" s="367"/>
      <c r="AR50" s="367"/>
      <c r="AS50" s="295"/>
      <c r="AT50" s="295"/>
      <c r="AU50" s="295"/>
      <c r="AV50" s="295"/>
      <c r="AW50" s="295"/>
      <c r="AX50" s="295"/>
      <c r="AY50" s="295"/>
      <c r="AZ50" s="295"/>
      <c r="BA50" s="295"/>
      <c r="BL50" s="303"/>
      <c r="BM50" s="303"/>
      <c r="BN50" s="303"/>
      <c r="BO50" s="303"/>
      <c r="BP50" s="303"/>
      <c r="BQ50" s="303"/>
      <c r="BR50" s="303"/>
    </row>
    <row r="51" spans="1:70" s="296" customFormat="1" ht="17.25" customHeight="1" x14ac:dyDescent="0.2">
      <c r="A51" s="297"/>
      <c r="B51" s="298"/>
      <c r="C51" s="299"/>
      <c r="D51" s="300"/>
      <c r="E51" s="483"/>
      <c r="F51" s="483"/>
      <c r="G51" s="483"/>
      <c r="H51" s="300"/>
      <c r="I51" s="300"/>
      <c r="J51" s="300"/>
      <c r="K51" s="300"/>
      <c r="L51" s="300"/>
      <c r="M51" s="483"/>
      <c r="N51" s="483"/>
      <c r="O51" s="483"/>
      <c r="P51" s="483"/>
      <c r="Q51" s="483"/>
      <c r="R51" s="483"/>
      <c r="S51" s="483"/>
      <c r="T51" s="367"/>
      <c r="U51" s="300"/>
      <c r="V51" s="367"/>
      <c r="W51" s="367"/>
      <c r="X51" s="367"/>
      <c r="Y51" s="367"/>
      <c r="Z51" s="367"/>
      <c r="AA51" s="367"/>
      <c r="AB51" s="367"/>
      <c r="AC51" s="367"/>
      <c r="AD51" s="367"/>
      <c r="AE51" s="367"/>
      <c r="AF51" s="367"/>
      <c r="AG51" s="367"/>
      <c r="AH51" s="367"/>
      <c r="AI51" s="367"/>
      <c r="AJ51" s="367"/>
      <c r="AK51" s="367"/>
      <c r="AL51" s="367"/>
      <c r="AM51" s="367"/>
      <c r="AN51" s="367"/>
      <c r="AO51" s="367"/>
      <c r="AP51" s="367"/>
      <c r="AQ51" s="367"/>
      <c r="AR51" s="367"/>
      <c r="AS51" s="295"/>
      <c r="AT51" s="295"/>
      <c r="AU51" s="295"/>
      <c r="AV51" s="295"/>
      <c r="AW51" s="295"/>
      <c r="AX51" s="295"/>
      <c r="AY51" s="295"/>
      <c r="AZ51" s="295"/>
      <c r="BA51" s="295"/>
      <c r="BL51" s="303"/>
      <c r="BM51" s="303"/>
      <c r="BN51" s="303"/>
      <c r="BO51" s="303"/>
      <c r="BP51" s="303"/>
      <c r="BQ51" s="303"/>
      <c r="BR51" s="303"/>
    </row>
    <row r="52" spans="1:70" s="296" customFormat="1" ht="17.25" customHeight="1" x14ac:dyDescent="0.2">
      <c r="A52" s="297"/>
      <c r="B52" s="298"/>
      <c r="C52" s="299"/>
      <c r="D52" s="300"/>
      <c r="E52" s="483"/>
      <c r="F52" s="483"/>
      <c r="G52" s="483"/>
      <c r="H52" s="300"/>
      <c r="I52" s="300"/>
      <c r="J52" s="300"/>
      <c r="K52" s="300"/>
      <c r="L52" s="300"/>
      <c r="M52" s="483"/>
      <c r="N52" s="483"/>
      <c r="O52" s="483"/>
      <c r="P52" s="483"/>
      <c r="Q52" s="483"/>
      <c r="R52" s="483"/>
      <c r="S52" s="483"/>
      <c r="T52" s="367"/>
      <c r="U52" s="300"/>
      <c r="V52" s="367"/>
      <c r="W52" s="367"/>
      <c r="X52" s="367"/>
      <c r="Y52" s="367"/>
      <c r="Z52" s="367"/>
      <c r="AA52" s="367"/>
      <c r="AB52" s="367"/>
      <c r="AC52" s="367"/>
      <c r="AD52" s="367"/>
      <c r="AE52" s="367"/>
      <c r="AF52" s="367"/>
      <c r="AG52" s="367"/>
      <c r="AH52" s="367"/>
      <c r="AI52" s="367"/>
      <c r="AJ52" s="367"/>
      <c r="AK52" s="367"/>
      <c r="AL52" s="367"/>
      <c r="AM52" s="367"/>
      <c r="AN52" s="367"/>
      <c r="AO52" s="367"/>
      <c r="AP52" s="367"/>
      <c r="AQ52" s="367"/>
      <c r="AR52" s="367"/>
      <c r="AS52" s="295"/>
      <c r="AT52" s="295"/>
      <c r="AU52" s="295"/>
      <c r="AV52" s="295"/>
      <c r="AW52" s="295"/>
      <c r="AX52" s="295"/>
      <c r="AY52" s="295"/>
      <c r="AZ52" s="295"/>
      <c r="BA52" s="295"/>
      <c r="BL52" s="303"/>
      <c r="BM52" s="303"/>
      <c r="BN52" s="303"/>
      <c r="BO52" s="303"/>
      <c r="BP52" s="303"/>
      <c r="BQ52" s="303"/>
      <c r="BR52" s="303"/>
    </row>
    <row r="53" spans="1:70" s="296" customFormat="1" ht="17.25" customHeight="1" x14ac:dyDescent="0.15">
      <c r="A53" s="297"/>
      <c r="B53" s="298"/>
      <c r="C53" s="299"/>
      <c r="D53" s="300"/>
      <c r="E53" s="483"/>
      <c r="F53" s="483"/>
      <c r="G53" s="483"/>
      <c r="H53" s="300"/>
      <c r="I53" s="300"/>
      <c r="J53" s="300"/>
      <c r="K53" s="300"/>
      <c r="L53" s="300"/>
      <c r="M53" s="483"/>
      <c r="N53" s="483"/>
      <c r="O53" s="483"/>
      <c r="P53" s="483"/>
      <c r="Q53" s="483"/>
      <c r="R53" s="483"/>
      <c r="S53" s="483"/>
      <c r="T53" s="367"/>
      <c r="U53" s="300"/>
      <c r="V53" s="367"/>
      <c r="W53" s="367"/>
      <c r="X53" s="367"/>
      <c r="Y53" s="367"/>
      <c r="Z53" s="367"/>
      <c r="AA53" s="367"/>
      <c r="AB53" s="367"/>
      <c r="AC53" s="367"/>
      <c r="AD53" s="367"/>
      <c r="AE53" s="367"/>
      <c r="AF53" s="367"/>
      <c r="AG53" s="367"/>
      <c r="AH53" s="367"/>
      <c r="AI53" s="367"/>
      <c r="AJ53" s="367"/>
      <c r="AK53" s="367"/>
      <c r="AL53" s="367"/>
      <c r="AM53" s="367"/>
      <c r="AN53" s="367"/>
      <c r="AO53" s="367"/>
      <c r="AP53" s="367"/>
      <c r="AQ53" s="367"/>
      <c r="AR53" s="367"/>
      <c r="BK53" s="303"/>
      <c r="BL53" s="303"/>
      <c r="BM53" s="303"/>
      <c r="BN53" s="303"/>
      <c r="BO53" s="303"/>
      <c r="BP53" s="303"/>
      <c r="BQ53" s="303"/>
    </row>
    <row r="54" spans="1:70" s="296" customFormat="1" ht="17.25" customHeight="1" x14ac:dyDescent="0.15">
      <c r="A54" s="297"/>
      <c r="B54" s="298"/>
      <c r="C54" s="299"/>
      <c r="D54" s="300"/>
      <c r="E54" s="483"/>
      <c r="F54" s="483"/>
      <c r="G54" s="483"/>
      <c r="H54" s="300"/>
      <c r="I54" s="300"/>
      <c r="J54" s="300"/>
      <c r="K54" s="300"/>
      <c r="L54" s="300"/>
      <c r="M54" s="483"/>
      <c r="N54" s="483"/>
      <c r="O54" s="483"/>
      <c r="P54" s="483"/>
      <c r="Q54" s="483"/>
      <c r="R54" s="483"/>
      <c r="S54" s="483"/>
      <c r="T54" s="367"/>
      <c r="U54" s="300"/>
      <c r="V54" s="367"/>
      <c r="W54" s="367"/>
      <c r="X54" s="367"/>
      <c r="Y54" s="367"/>
      <c r="Z54" s="367"/>
      <c r="AA54" s="367"/>
      <c r="AB54" s="367"/>
      <c r="AC54" s="367"/>
      <c r="AD54" s="367"/>
      <c r="AE54" s="367"/>
      <c r="AF54" s="367"/>
      <c r="AG54" s="367"/>
      <c r="AH54" s="367"/>
      <c r="AI54" s="367"/>
      <c r="AJ54" s="367"/>
      <c r="AK54" s="367"/>
      <c r="AL54" s="367"/>
      <c r="AM54" s="367"/>
      <c r="AN54" s="367"/>
      <c r="AO54" s="367"/>
      <c r="AP54" s="367"/>
      <c r="AQ54" s="367"/>
      <c r="AR54" s="367"/>
      <c r="BK54" s="303"/>
      <c r="BL54" s="303"/>
      <c r="BM54" s="303"/>
      <c r="BN54" s="303"/>
      <c r="BO54" s="303"/>
      <c r="BP54" s="303"/>
      <c r="BQ54" s="303"/>
    </row>
    <row r="55" spans="1:70" s="296" customFormat="1" ht="17.25" customHeight="1" x14ac:dyDescent="0.15">
      <c r="A55" s="297"/>
      <c r="B55" s="298"/>
      <c r="C55" s="299"/>
      <c r="D55" s="300"/>
      <c r="E55" s="483"/>
      <c r="F55" s="483"/>
      <c r="G55" s="483"/>
      <c r="H55" s="300"/>
      <c r="I55" s="300"/>
      <c r="J55" s="300"/>
      <c r="K55" s="300"/>
      <c r="L55" s="300"/>
      <c r="M55" s="483"/>
      <c r="N55" s="483"/>
      <c r="O55" s="483"/>
      <c r="P55" s="483"/>
      <c r="Q55" s="483"/>
      <c r="R55" s="483"/>
      <c r="S55" s="483"/>
      <c r="T55" s="367"/>
      <c r="U55" s="300"/>
      <c r="V55" s="367"/>
      <c r="W55" s="367"/>
      <c r="X55" s="367"/>
      <c r="Y55" s="367"/>
      <c r="Z55" s="367"/>
      <c r="AA55" s="367"/>
      <c r="AB55" s="367"/>
      <c r="AC55" s="367"/>
      <c r="AD55" s="367"/>
      <c r="AE55" s="367"/>
      <c r="AF55" s="367"/>
      <c r="AG55" s="367"/>
      <c r="AH55" s="367"/>
      <c r="AI55" s="367"/>
      <c r="AJ55" s="367"/>
      <c r="AK55" s="367"/>
      <c r="AL55" s="367"/>
      <c r="AM55" s="367"/>
      <c r="AN55" s="367"/>
      <c r="AO55" s="367"/>
      <c r="AP55" s="367"/>
      <c r="AQ55" s="367"/>
      <c r="AR55" s="367"/>
      <c r="BK55" s="303"/>
      <c r="BL55" s="303"/>
      <c r="BM55" s="303"/>
      <c r="BN55" s="303"/>
      <c r="BO55" s="303"/>
      <c r="BP55" s="303"/>
      <c r="BQ55" s="303"/>
    </row>
    <row r="56" spans="1:70" s="296" customFormat="1" ht="17.25" customHeight="1" x14ac:dyDescent="0.15">
      <c r="A56" s="297"/>
      <c r="B56" s="298"/>
      <c r="C56" s="299"/>
      <c r="D56" s="300"/>
      <c r="E56" s="483"/>
      <c r="F56" s="483"/>
      <c r="G56" s="483"/>
      <c r="H56" s="300"/>
      <c r="I56" s="300"/>
      <c r="J56" s="300"/>
      <c r="K56" s="300"/>
      <c r="L56" s="300"/>
      <c r="M56" s="483"/>
      <c r="N56" s="483"/>
      <c r="O56" s="483"/>
      <c r="P56" s="483"/>
      <c r="Q56" s="483"/>
      <c r="R56" s="483"/>
      <c r="S56" s="483"/>
      <c r="T56" s="367"/>
      <c r="U56" s="300"/>
      <c r="V56" s="367"/>
      <c r="W56" s="367"/>
      <c r="X56" s="367"/>
      <c r="Y56" s="367"/>
      <c r="Z56" s="367"/>
      <c r="AA56" s="367"/>
      <c r="AB56" s="367"/>
      <c r="AC56" s="367"/>
      <c r="AD56" s="367"/>
      <c r="AE56" s="367"/>
      <c r="AF56" s="367"/>
      <c r="AG56" s="367"/>
      <c r="AH56" s="367"/>
      <c r="AI56" s="367"/>
      <c r="AJ56" s="367"/>
      <c r="AK56" s="367"/>
      <c r="AL56" s="367"/>
      <c r="AM56" s="367"/>
      <c r="AN56" s="367"/>
      <c r="AO56" s="367"/>
      <c r="AP56" s="367"/>
      <c r="AQ56" s="367"/>
      <c r="AR56" s="367"/>
      <c r="BK56" s="303"/>
      <c r="BL56" s="303"/>
      <c r="BM56" s="303"/>
      <c r="BN56" s="303"/>
      <c r="BO56" s="303"/>
      <c r="BP56" s="303"/>
      <c r="BQ56" s="303"/>
    </row>
    <row r="57" spans="1:70" s="296" customFormat="1" ht="17.25" customHeight="1" x14ac:dyDescent="0.15">
      <c r="A57" s="297"/>
      <c r="B57" s="298"/>
      <c r="C57" s="299"/>
      <c r="D57" s="300"/>
      <c r="E57" s="483"/>
      <c r="F57" s="483"/>
      <c r="G57" s="483"/>
      <c r="H57" s="300"/>
      <c r="I57" s="300"/>
      <c r="J57" s="300"/>
      <c r="K57" s="300"/>
      <c r="L57" s="300"/>
      <c r="M57" s="483"/>
      <c r="N57" s="483"/>
      <c r="O57" s="483"/>
      <c r="P57" s="483"/>
      <c r="Q57" s="483"/>
      <c r="R57" s="483"/>
      <c r="S57" s="483"/>
      <c r="T57" s="367"/>
      <c r="U57" s="300"/>
      <c r="V57" s="367"/>
      <c r="W57" s="367"/>
      <c r="X57" s="367"/>
      <c r="Y57" s="367"/>
      <c r="Z57" s="367"/>
      <c r="AA57" s="367"/>
      <c r="AB57" s="367"/>
      <c r="AC57" s="367"/>
      <c r="AD57" s="367"/>
      <c r="AE57" s="367"/>
      <c r="AF57" s="367"/>
      <c r="AG57" s="367"/>
      <c r="AH57" s="367"/>
      <c r="AI57" s="367"/>
      <c r="AJ57" s="367"/>
      <c r="AK57" s="367"/>
      <c r="AL57" s="367"/>
      <c r="AM57" s="367"/>
      <c r="AN57" s="367"/>
      <c r="AO57" s="367"/>
      <c r="AP57" s="367"/>
      <c r="AQ57" s="367"/>
      <c r="AR57" s="367"/>
      <c r="BK57" s="303"/>
      <c r="BL57" s="303"/>
      <c r="BM57" s="303"/>
      <c r="BN57" s="303"/>
      <c r="BO57" s="303"/>
      <c r="BP57" s="303"/>
      <c r="BQ57" s="303"/>
    </row>
    <row r="58" spans="1:70" s="296" customFormat="1" ht="17.25" customHeight="1" x14ac:dyDescent="0.15">
      <c r="A58" s="297"/>
      <c r="B58" s="298"/>
      <c r="C58" s="299"/>
      <c r="D58" s="300"/>
      <c r="E58" s="483"/>
      <c r="F58" s="483"/>
      <c r="G58" s="483"/>
      <c r="H58" s="300"/>
      <c r="I58" s="300"/>
      <c r="J58" s="300"/>
      <c r="K58" s="300"/>
      <c r="L58" s="300"/>
      <c r="M58" s="483"/>
      <c r="N58" s="483"/>
      <c r="O58" s="483"/>
      <c r="P58" s="483"/>
      <c r="Q58" s="483"/>
      <c r="R58" s="483"/>
      <c r="S58" s="483"/>
      <c r="T58" s="367"/>
      <c r="U58" s="300"/>
      <c r="V58" s="367"/>
      <c r="W58" s="367"/>
      <c r="X58" s="367"/>
      <c r="Y58" s="367"/>
      <c r="Z58" s="367"/>
      <c r="AA58" s="367"/>
      <c r="AB58" s="367"/>
      <c r="AC58" s="367"/>
      <c r="AD58" s="367"/>
      <c r="AE58" s="367"/>
      <c r="AF58" s="367"/>
      <c r="AG58" s="367"/>
      <c r="AH58" s="367"/>
      <c r="AI58" s="367"/>
      <c r="AJ58" s="367"/>
      <c r="AK58" s="367"/>
      <c r="AL58" s="367"/>
      <c r="AM58" s="367"/>
      <c r="AN58" s="367"/>
      <c r="AO58" s="367"/>
      <c r="AP58" s="367"/>
      <c r="AQ58" s="367"/>
      <c r="AR58" s="367"/>
      <c r="BK58" s="303"/>
      <c r="BL58" s="303"/>
      <c r="BM58" s="303"/>
      <c r="BN58" s="303"/>
      <c r="BO58" s="303"/>
      <c r="BP58" s="303"/>
      <c r="BQ58" s="303"/>
    </row>
    <row r="59" spans="1:70" s="296" customFormat="1" ht="17" customHeight="1" x14ac:dyDescent="0.15">
      <c r="A59" s="297"/>
      <c r="B59" s="298"/>
      <c r="C59" s="299"/>
      <c r="D59" s="300"/>
      <c r="E59" s="483"/>
      <c r="F59" s="483"/>
      <c r="G59" s="483"/>
      <c r="H59" s="300"/>
      <c r="I59" s="300"/>
      <c r="J59" s="300"/>
      <c r="K59" s="300"/>
      <c r="L59" s="300"/>
      <c r="M59" s="483"/>
      <c r="N59" s="483"/>
      <c r="O59" s="483"/>
      <c r="P59" s="483"/>
      <c r="Q59" s="483"/>
      <c r="R59" s="483"/>
      <c r="S59" s="483"/>
      <c r="T59" s="367"/>
      <c r="U59" s="300"/>
      <c r="V59" s="367"/>
      <c r="W59" s="367"/>
      <c r="X59" s="367"/>
      <c r="Y59" s="367"/>
      <c r="Z59" s="367"/>
      <c r="AA59" s="367"/>
      <c r="AB59" s="367"/>
      <c r="AC59" s="367"/>
      <c r="AD59" s="367"/>
      <c r="AE59" s="367"/>
      <c r="AF59" s="367"/>
      <c r="AG59" s="367"/>
      <c r="AH59" s="367"/>
      <c r="AI59" s="367"/>
      <c r="AJ59" s="367"/>
      <c r="AK59" s="367"/>
      <c r="AL59" s="367"/>
      <c r="AM59" s="367"/>
      <c r="AN59" s="367"/>
      <c r="AO59" s="367"/>
      <c r="AP59" s="367"/>
      <c r="AQ59" s="367"/>
      <c r="AR59" s="367"/>
      <c r="BK59" s="303"/>
      <c r="BL59" s="303"/>
      <c r="BM59" s="303"/>
      <c r="BN59" s="303"/>
      <c r="BO59" s="303"/>
      <c r="BP59" s="303"/>
      <c r="BQ59" s="303"/>
    </row>
    <row r="60" spans="1:70" s="296" customFormat="1" ht="17.25" customHeight="1" x14ac:dyDescent="0.15">
      <c r="A60" s="297"/>
      <c r="B60" s="298"/>
      <c r="C60" s="299"/>
      <c r="D60" s="300"/>
      <c r="E60" s="483"/>
      <c r="F60" s="483"/>
      <c r="G60" s="483"/>
      <c r="H60" s="300"/>
      <c r="I60" s="300"/>
      <c r="J60" s="300"/>
      <c r="K60" s="300"/>
      <c r="L60" s="300"/>
      <c r="M60" s="483"/>
      <c r="N60" s="483"/>
      <c r="O60" s="483"/>
      <c r="P60" s="483"/>
      <c r="Q60" s="483"/>
      <c r="R60" s="483"/>
      <c r="S60" s="483"/>
      <c r="T60" s="367"/>
      <c r="U60" s="300"/>
      <c r="V60" s="367"/>
      <c r="W60" s="367"/>
      <c r="X60" s="367"/>
      <c r="Y60" s="367"/>
      <c r="Z60" s="367"/>
      <c r="AA60" s="367"/>
      <c r="AB60" s="367"/>
      <c r="AC60" s="367"/>
      <c r="AD60" s="367"/>
      <c r="AE60" s="367"/>
      <c r="AF60" s="367"/>
      <c r="AG60" s="367"/>
      <c r="AH60" s="367"/>
      <c r="AI60" s="367"/>
      <c r="AJ60" s="367"/>
      <c r="AK60" s="367"/>
      <c r="AL60" s="367"/>
      <c r="AM60" s="367"/>
      <c r="AN60" s="367"/>
      <c r="AO60" s="367"/>
      <c r="AP60" s="367"/>
      <c r="AQ60" s="367"/>
      <c r="AR60" s="367"/>
      <c r="BK60" s="303"/>
      <c r="BL60" s="303"/>
      <c r="BM60" s="303"/>
      <c r="BN60" s="303"/>
      <c r="BO60" s="303"/>
      <c r="BP60" s="303"/>
      <c r="BQ60" s="303"/>
    </row>
    <row r="61" spans="1:70" s="296" customFormat="1" ht="17.25" customHeight="1" x14ac:dyDescent="0.15">
      <c r="A61" s="297"/>
      <c r="B61" s="298"/>
      <c r="C61" s="299"/>
      <c r="D61" s="300"/>
      <c r="E61" s="483"/>
      <c r="F61" s="483"/>
      <c r="G61" s="483"/>
      <c r="H61" s="300"/>
      <c r="I61" s="300"/>
      <c r="J61" s="300"/>
      <c r="K61" s="300"/>
      <c r="L61" s="300"/>
      <c r="M61" s="483"/>
      <c r="N61" s="483"/>
      <c r="O61" s="483"/>
      <c r="P61" s="483"/>
      <c r="Q61" s="483"/>
      <c r="R61" s="483"/>
      <c r="S61" s="483"/>
      <c r="T61" s="367"/>
      <c r="U61" s="300"/>
      <c r="V61" s="367"/>
      <c r="W61" s="367"/>
      <c r="X61" s="367"/>
      <c r="Y61" s="367"/>
      <c r="Z61" s="367"/>
      <c r="AA61" s="367"/>
      <c r="AB61" s="367"/>
      <c r="AC61" s="367"/>
      <c r="AD61" s="367"/>
      <c r="AE61" s="367"/>
      <c r="AF61" s="367"/>
      <c r="AG61" s="367"/>
      <c r="AH61" s="367"/>
      <c r="AI61" s="367"/>
      <c r="AJ61" s="367"/>
      <c r="AK61" s="367"/>
      <c r="AL61" s="367"/>
      <c r="AM61" s="367"/>
      <c r="AN61" s="367"/>
      <c r="AO61" s="367"/>
      <c r="AP61" s="367"/>
      <c r="AQ61" s="367"/>
      <c r="AR61" s="367"/>
      <c r="BK61" s="303"/>
      <c r="BL61" s="303"/>
      <c r="BM61" s="303"/>
      <c r="BN61" s="303"/>
      <c r="BO61" s="303"/>
      <c r="BP61" s="303"/>
      <c r="BQ61" s="303"/>
    </row>
    <row r="62" spans="1:70" s="296" customFormat="1" ht="17.25" customHeight="1" x14ac:dyDescent="0.15">
      <c r="A62" s="297"/>
      <c r="B62" s="298"/>
      <c r="C62" s="299"/>
      <c r="D62" s="300"/>
      <c r="E62" s="483"/>
      <c r="F62" s="483"/>
      <c r="G62" s="483"/>
      <c r="H62" s="300"/>
      <c r="I62" s="300"/>
      <c r="J62" s="300"/>
      <c r="K62" s="300"/>
      <c r="L62" s="300"/>
      <c r="M62" s="483"/>
      <c r="N62" s="483"/>
      <c r="O62" s="483"/>
      <c r="P62" s="483"/>
      <c r="Q62" s="483"/>
      <c r="R62" s="483"/>
      <c r="S62" s="483"/>
      <c r="T62" s="367"/>
      <c r="U62" s="300"/>
      <c r="V62" s="367"/>
      <c r="W62" s="367"/>
      <c r="X62" s="367"/>
      <c r="Y62" s="367"/>
      <c r="Z62" s="367"/>
      <c r="AA62" s="367"/>
      <c r="AB62" s="367"/>
      <c r="AC62" s="367"/>
      <c r="AD62" s="367"/>
      <c r="AE62" s="367"/>
      <c r="AF62" s="367"/>
      <c r="AG62" s="367"/>
      <c r="AH62" s="367"/>
      <c r="AI62" s="367"/>
      <c r="AJ62" s="367"/>
      <c r="AK62" s="367"/>
      <c r="AL62" s="367"/>
      <c r="AM62" s="367"/>
      <c r="AN62" s="367"/>
      <c r="AO62" s="367"/>
      <c r="AP62" s="367"/>
      <c r="AQ62" s="367"/>
      <c r="AR62" s="367"/>
      <c r="BK62" s="303"/>
      <c r="BL62" s="303"/>
      <c r="BM62" s="303"/>
      <c r="BN62" s="303"/>
      <c r="BO62" s="303"/>
      <c r="BP62" s="303"/>
      <c r="BQ62" s="303"/>
    </row>
    <row r="63" spans="1:70" s="296" customFormat="1" ht="17.25" customHeight="1" x14ac:dyDescent="0.15">
      <c r="A63" s="297"/>
      <c r="B63" s="298"/>
      <c r="C63" s="299"/>
      <c r="D63" s="300"/>
      <c r="E63" s="483"/>
      <c r="F63" s="483"/>
      <c r="G63" s="483"/>
      <c r="H63" s="300"/>
      <c r="I63" s="300"/>
      <c r="J63" s="300"/>
      <c r="K63" s="300"/>
      <c r="L63" s="300"/>
      <c r="M63" s="483"/>
      <c r="N63" s="483"/>
      <c r="O63" s="483"/>
      <c r="P63" s="483"/>
      <c r="Q63" s="483"/>
      <c r="R63" s="483"/>
      <c r="S63" s="483"/>
      <c r="T63" s="367"/>
      <c r="U63" s="300"/>
      <c r="V63" s="367"/>
      <c r="W63" s="367"/>
      <c r="X63" s="367"/>
      <c r="Y63" s="367"/>
      <c r="Z63" s="367"/>
      <c r="AA63" s="367"/>
      <c r="AB63" s="367"/>
      <c r="AC63" s="367"/>
      <c r="AD63" s="367"/>
      <c r="AE63" s="367"/>
      <c r="AF63" s="367"/>
      <c r="AG63" s="367"/>
      <c r="AH63" s="367"/>
      <c r="AI63" s="367"/>
      <c r="AJ63" s="367"/>
      <c r="AK63" s="367"/>
      <c r="AL63" s="367"/>
      <c r="AM63" s="367"/>
      <c r="AN63" s="367"/>
      <c r="AO63" s="367"/>
      <c r="AP63" s="367"/>
      <c r="AQ63" s="367"/>
      <c r="AR63" s="367"/>
      <c r="BK63" s="303"/>
      <c r="BL63" s="303"/>
      <c r="BM63" s="303"/>
      <c r="BN63" s="303"/>
      <c r="BO63" s="303"/>
      <c r="BP63" s="303"/>
      <c r="BQ63" s="303"/>
    </row>
    <row r="64" spans="1:70" s="296" customFormat="1" ht="17.25" customHeight="1" x14ac:dyDescent="0.15">
      <c r="A64" s="297"/>
      <c r="B64" s="298"/>
      <c r="C64" s="299"/>
      <c r="D64" s="300"/>
      <c r="E64" s="483"/>
      <c r="F64" s="483"/>
      <c r="G64" s="483"/>
      <c r="H64" s="300"/>
      <c r="I64" s="300"/>
      <c r="J64" s="300"/>
      <c r="K64" s="300"/>
      <c r="L64" s="300"/>
      <c r="M64" s="483"/>
      <c r="N64" s="483"/>
      <c r="O64" s="483"/>
      <c r="P64" s="483"/>
      <c r="Q64" s="483"/>
      <c r="R64" s="483"/>
      <c r="S64" s="483"/>
      <c r="T64" s="367"/>
      <c r="U64" s="300"/>
      <c r="V64" s="367"/>
      <c r="W64" s="367"/>
      <c r="X64" s="367"/>
      <c r="Y64" s="367"/>
      <c r="Z64" s="367"/>
      <c r="AA64" s="367"/>
      <c r="AB64" s="367"/>
      <c r="AC64" s="367"/>
      <c r="AD64" s="367"/>
      <c r="AE64" s="367"/>
      <c r="AF64" s="367"/>
      <c r="AG64" s="367"/>
      <c r="AH64" s="367"/>
      <c r="AI64" s="367"/>
      <c r="AJ64" s="367"/>
      <c r="AK64" s="367"/>
      <c r="AL64" s="367"/>
      <c r="AM64" s="367"/>
      <c r="AN64" s="367"/>
      <c r="AO64" s="367"/>
      <c r="AP64" s="367"/>
      <c r="AQ64" s="367"/>
      <c r="AR64" s="367"/>
      <c r="BK64" s="303"/>
      <c r="BL64" s="303"/>
      <c r="BM64" s="303"/>
      <c r="BN64" s="303"/>
      <c r="BO64" s="303"/>
      <c r="BP64" s="303"/>
      <c r="BQ64" s="303"/>
    </row>
    <row r="65" spans="1:69" s="296" customFormat="1" ht="17.25" customHeight="1" x14ac:dyDescent="0.15">
      <c r="A65" s="297"/>
      <c r="B65" s="298"/>
      <c r="C65" s="299"/>
      <c r="D65" s="300"/>
      <c r="E65" s="483"/>
      <c r="F65" s="483"/>
      <c r="G65" s="483"/>
      <c r="H65" s="300"/>
      <c r="I65" s="300"/>
      <c r="J65" s="300"/>
      <c r="K65" s="300"/>
      <c r="L65" s="300"/>
      <c r="M65" s="483"/>
      <c r="N65" s="483"/>
      <c r="O65" s="483"/>
      <c r="P65" s="483"/>
      <c r="Q65" s="483"/>
      <c r="R65" s="483"/>
      <c r="S65" s="483"/>
      <c r="T65" s="367"/>
      <c r="U65" s="300"/>
      <c r="V65" s="367"/>
      <c r="W65" s="367"/>
      <c r="X65" s="367"/>
      <c r="Y65" s="367"/>
      <c r="Z65" s="367"/>
      <c r="AA65" s="367"/>
      <c r="AB65" s="367"/>
      <c r="AC65" s="367"/>
      <c r="AD65" s="367"/>
      <c r="AE65" s="367"/>
      <c r="AF65" s="367"/>
      <c r="AG65" s="367"/>
      <c r="AH65" s="367"/>
      <c r="AI65" s="367"/>
      <c r="AJ65" s="367"/>
      <c r="AK65" s="367"/>
      <c r="AL65" s="367"/>
      <c r="AM65" s="367"/>
      <c r="AN65" s="367"/>
      <c r="AO65" s="367"/>
      <c r="AP65" s="367"/>
      <c r="AQ65" s="367"/>
      <c r="AR65" s="367"/>
      <c r="BK65" s="303"/>
      <c r="BL65" s="303"/>
      <c r="BM65" s="303"/>
      <c r="BN65" s="303"/>
      <c r="BO65" s="303"/>
      <c r="BP65" s="303"/>
      <c r="BQ65" s="303"/>
    </row>
    <row r="66" spans="1:69" s="296" customFormat="1" ht="17.25" customHeight="1" x14ac:dyDescent="0.15">
      <c r="A66" s="297"/>
      <c r="B66" s="298"/>
      <c r="C66" s="299"/>
      <c r="D66" s="300"/>
      <c r="E66" s="483"/>
      <c r="F66" s="483"/>
      <c r="G66" s="483"/>
      <c r="H66" s="300"/>
      <c r="I66" s="300"/>
      <c r="J66" s="300"/>
      <c r="K66" s="300"/>
      <c r="L66" s="300"/>
      <c r="M66" s="483"/>
      <c r="N66" s="483"/>
      <c r="O66" s="483"/>
      <c r="P66" s="483"/>
      <c r="Q66" s="483"/>
      <c r="R66" s="483"/>
      <c r="S66" s="483"/>
      <c r="T66" s="367"/>
      <c r="U66" s="300"/>
      <c r="V66" s="367"/>
      <c r="W66" s="367"/>
      <c r="X66" s="367"/>
      <c r="Y66" s="367"/>
      <c r="Z66" s="367"/>
      <c r="AA66" s="367"/>
      <c r="AB66" s="367"/>
      <c r="AC66" s="367"/>
      <c r="AD66" s="367"/>
      <c r="AE66" s="367"/>
      <c r="AF66" s="367"/>
      <c r="AG66" s="367"/>
      <c r="AH66" s="367"/>
      <c r="AI66" s="367"/>
      <c r="AJ66" s="367"/>
      <c r="AK66" s="367"/>
      <c r="AL66" s="367"/>
      <c r="AM66" s="367"/>
      <c r="AN66" s="367"/>
      <c r="AO66" s="367"/>
      <c r="AP66" s="367"/>
      <c r="AQ66" s="367"/>
      <c r="AR66" s="367"/>
      <c r="BK66" s="303"/>
      <c r="BL66" s="303"/>
      <c r="BM66" s="303"/>
      <c r="BN66" s="303"/>
      <c r="BO66" s="303"/>
      <c r="BP66" s="303"/>
      <c r="BQ66" s="303"/>
    </row>
    <row r="67" spans="1:69" s="296" customFormat="1" ht="17.25" customHeight="1" x14ac:dyDescent="0.15">
      <c r="A67" s="297"/>
      <c r="B67" s="298"/>
      <c r="C67" s="299"/>
      <c r="D67" s="300"/>
      <c r="E67" s="483"/>
      <c r="F67" s="483"/>
      <c r="G67" s="483"/>
      <c r="H67" s="300"/>
      <c r="I67" s="300"/>
      <c r="J67" s="300"/>
      <c r="K67" s="300"/>
      <c r="L67" s="300"/>
      <c r="M67" s="483"/>
      <c r="N67" s="483"/>
      <c r="O67" s="483"/>
      <c r="P67" s="483"/>
      <c r="Q67" s="483"/>
      <c r="R67" s="483"/>
      <c r="S67" s="483"/>
      <c r="T67" s="367"/>
      <c r="U67" s="300"/>
      <c r="V67" s="367"/>
      <c r="W67" s="367"/>
      <c r="X67" s="367"/>
      <c r="Y67" s="367"/>
      <c r="Z67" s="367"/>
      <c r="AA67" s="367"/>
      <c r="AB67" s="367"/>
      <c r="AC67" s="367"/>
      <c r="AD67" s="367"/>
      <c r="AE67" s="367"/>
      <c r="AF67" s="367"/>
      <c r="AG67" s="367"/>
      <c r="AH67" s="367"/>
      <c r="AI67" s="367"/>
      <c r="AJ67" s="367"/>
      <c r="AK67" s="367"/>
      <c r="AL67" s="367"/>
      <c r="AM67" s="367"/>
      <c r="AN67" s="367"/>
      <c r="AO67" s="367"/>
      <c r="AP67" s="367"/>
      <c r="AQ67" s="367"/>
      <c r="AR67" s="367"/>
      <c r="BK67" s="303"/>
      <c r="BL67" s="303"/>
      <c r="BM67" s="303"/>
      <c r="BN67" s="303"/>
      <c r="BO67" s="303"/>
      <c r="BP67" s="303"/>
      <c r="BQ67" s="303"/>
    </row>
    <row r="68" spans="1:69" s="296" customFormat="1" ht="17.25" customHeight="1" x14ac:dyDescent="0.15">
      <c r="A68" s="297"/>
      <c r="B68" s="298"/>
      <c r="C68" s="299"/>
      <c r="D68" s="300"/>
      <c r="E68" s="483"/>
      <c r="F68" s="483"/>
      <c r="G68" s="483"/>
      <c r="H68" s="300"/>
      <c r="I68" s="300"/>
      <c r="J68" s="300"/>
      <c r="K68" s="300"/>
      <c r="L68" s="300"/>
      <c r="M68" s="483"/>
      <c r="N68" s="483"/>
      <c r="O68" s="483"/>
      <c r="P68" s="483"/>
      <c r="Q68" s="483"/>
      <c r="R68" s="483"/>
      <c r="S68" s="483"/>
      <c r="T68" s="367"/>
      <c r="U68" s="300"/>
      <c r="V68" s="367"/>
      <c r="W68" s="367"/>
      <c r="X68" s="367"/>
      <c r="Y68" s="367"/>
      <c r="Z68" s="367"/>
      <c r="AA68" s="367"/>
      <c r="AB68" s="367"/>
      <c r="AC68" s="367"/>
      <c r="AD68" s="367"/>
      <c r="AE68" s="367"/>
      <c r="AF68" s="367"/>
      <c r="AG68" s="367"/>
      <c r="AH68" s="367"/>
      <c r="AI68" s="367"/>
      <c r="AJ68" s="367"/>
      <c r="AK68" s="367"/>
      <c r="AL68" s="367"/>
      <c r="AM68" s="367"/>
      <c r="AN68" s="367"/>
      <c r="AO68" s="367"/>
      <c r="AP68" s="367"/>
      <c r="AQ68" s="367"/>
      <c r="AR68" s="367"/>
      <c r="BK68" s="303"/>
      <c r="BL68" s="303"/>
      <c r="BM68" s="303"/>
      <c r="BN68" s="303"/>
      <c r="BO68" s="303"/>
      <c r="BP68" s="303"/>
      <c r="BQ68" s="303"/>
    </row>
    <row r="69" spans="1:69" s="296" customFormat="1" ht="17.25" customHeight="1" x14ac:dyDescent="0.15">
      <c r="A69" s="297"/>
      <c r="B69" s="298"/>
      <c r="C69" s="299"/>
      <c r="D69" s="300"/>
      <c r="E69" s="483"/>
      <c r="F69" s="483"/>
      <c r="G69" s="483"/>
      <c r="H69" s="300"/>
      <c r="I69" s="300"/>
      <c r="J69" s="300"/>
      <c r="K69" s="300"/>
      <c r="L69" s="300"/>
      <c r="M69" s="483"/>
      <c r="N69" s="483"/>
      <c r="O69" s="483"/>
      <c r="P69" s="483"/>
      <c r="Q69" s="483"/>
      <c r="R69" s="483"/>
      <c r="S69" s="483"/>
      <c r="T69" s="367"/>
      <c r="U69" s="300"/>
      <c r="V69" s="367"/>
      <c r="W69" s="367"/>
      <c r="X69" s="367"/>
      <c r="Y69" s="367"/>
      <c r="Z69" s="367"/>
      <c r="AA69" s="367"/>
      <c r="AB69" s="367"/>
      <c r="AC69" s="367"/>
      <c r="AD69" s="367"/>
      <c r="AE69" s="367"/>
      <c r="AF69" s="367"/>
      <c r="AG69" s="367"/>
      <c r="AH69" s="367"/>
      <c r="AI69" s="367"/>
      <c r="AJ69" s="367"/>
      <c r="AK69" s="367"/>
      <c r="AL69" s="367"/>
      <c r="AM69" s="367"/>
      <c r="AN69" s="367"/>
      <c r="AO69" s="367"/>
      <c r="AP69" s="367"/>
      <c r="AQ69" s="367"/>
      <c r="AR69" s="367"/>
      <c r="BK69" s="303"/>
      <c r="BL69" s="303"/>
      <c r="BM69" s="303"/>
      <c r="BN69" s="303"/>
      <c r="BO69" s="303"/>
      <c r="BP69" s="303"/>
      <c r="BQ69" s="303"/>
    </row>
    <row r="70" spans="1:69" s="296" customFormat="1" ht="17.25" customHeight="1" x14ac:dyDescent="0.15">
      <c r="A70" s="297"/>
      <c r="B70" s="298"/>
      <c r="C70" s="299"/>
      <c r="D70" s="300"/>
      <c r="E70" s="483"/>
      <c r="F70" s="483"/>
      <c r="G70" s="483"/>
      <c r="H70" s="300"/>
      <c r="I70" s="300"/>
      <c r="J70" s="300"/>
      <c r="K70" s="300"/>
      <c r="L70" s="300"/>
      <c r="M70" s="483"/>
      <c r="N70" s="483"/>
      <c r="O70" s="483"/>
      <c r="P70" s="483"/>
      <c r="Q70" s="483"/>
      <c r="R70" s="483"/>
      <c r="S70" s="483"/>
      <c r="T70" s="367"/>
      <c r="U70" s="300"/>
      <c r="V70" s="367"/>
      <c r="W70" s="367"/>
      <c r="X70" s="367"/>
      <c r="Y70" s="367"/>
      <c r="Z70" s="367"/>
      <c r="AA70" s="367"/>
      <c r="AB70" s="367"/>
      <c r="AC70" s="367"/>
      <c r="AD70" s="367"/>
      <c r="AE70" s="367"/>
      <c r="AF70" s="367"/>
      <c r="AG70" s="367"/>
      <c r="AH70" s="367"/>
      <c r="AI70" s="367"/>
      <c r="AJ70" s="367"/>
      <c r="AK70" s="367"/>
      <c r="AL70" s="367"/>
      <c r="AM70" s="367"/>
      <c r="AN70" s="367"/>
      <c r="AO70" s="367"/>
      <c r="AP70" s="367"/>
      <c r="AQ70" s="367"/>
      <c r="AR70" s="367"/>
      <c r="BK70" s="303"/>
      <c r="BL70" s="303"/>
      <c r="BM70" s="303"/>
      <c r="BN70" s="303"/>
      <c r="BO70" s="303"/>
      <c r="BP70" s="303"/>
      <c r="BQ70" s="303"/>
    </row>
    <row r="71" spans="1:69" s="296" customFormat="1" ht="17.25" customHeight="1" x14ac:dyDescent="0.15">
      <c r="A71" s="297"/>
      <c r="B71" s="298"/>
      <c r="C71" s="299"/>
      <c r="D71" s="300"/>
      <c r="E71" s="483"/>
      <c r="F71" s="483"/>
      <c r="G71" s="483"/>
      <c r="H71" s="300"/>
      <c r="I71" s="300"/>
      <c r="J71" s="300"/>
      <c r="K71" s="300"/>
      <c r="L71" s="300"/>
      <c r="M71" s="483"/>
      <c r="N71" s="483"/>
      <c r="O71" s="483"/>
      <c r="P71" s="483"/>
      <c r="Q71" s="483"/>
      <c r="R71" s="483"/>
      <c r="S71" s="483"/>
      <c r="T71" s="367"/>
      <c r="U71" s="300"/>
      <c r="V71" s="367"/>
      <c r="W71" s="367"/>
      <c r="X71" s="367"/>
      <c r="Y71" s="367"/>
      <c r="Z71" s="367"/>
      <c r="AA71" s="367"/>
      <c r="AB71" s="367"/>
      <c r="AC71" s="367"/>
      <c r="AD71" s="367"/>
      <c r="AE71" s="367"/>
      <c r="AF71" s="367"/>
      <c r="AG71" s="367"/>
      <c r="AH71" s="367"/>
      <c r="AI71" s="367"/>
      <c r="AJ71" s="367"/>
      <c r="AK71" s="367"/>
      <c r="AL71" s="367"/>
      <c r="AM71" s="367"/>
      <c r="AN71" s="367"/>
      <c r="AO71" s="367"/>
      <c r="AP71" s="367"/>
      <c r="AQ71" s="367"/>
      <c r="AR71" s="367"/>
      <c r="BK71" s="303"/>
      <c r="BL71" s="303"/>
      <c r="BM71" s="303"/>
      <c r="BN71" s="303"/>
      <c r="BO71" s="303"/>
      <c r="BP71" s="303"/>
      <c r="BQ71" s="303"/>
    </row>
    <row r="72" spans="1:69" s="296" customFormat="1" ht="17.25" customHeight="1" x14ac:dyDescent="0.15">
      <c r="A72" s="297"/>
      <c r="B72" s="298"/>
      <c r="C72" s="299"/>
      <c r="D72" s="300"/>
      <c r="E72" s="483"/>
      <c r="F72" s="483"/>
      <c r="G72" s="483"/>
      <c r="H72" s="300"/>
      <c r="I72" s="300"/>
      <c r="J72" s="300"/>
      <c r="K72" s="300"/>
      <c r="L72" s="300"/>
      <c r="M72" s="483"/>
      <c r="N72" s="483"/>
      <c r="O72" s="483"/>
      <c r="P72" s="483"/>
      <c r="Q72" s="483"/>
      <c r="R72" s="483"/>
      <c r="S72" s="483"/>
      <c r="T72" s="367"/>
      <c r="U72" s="300"/>
      <c r="V72" s="367"/>
      <c r="W72" s="367"/>
      <c r="X72" s="367"/>
      <c r="Y72" s="367"/>
      <c r="Z72" s="367"/>
      <c r="AA72" s="367"/>
      <c r="AB72" s="367"/>
      <c r="AC72" s="367"/>
      <c r="AD72" s="367"/>
      <c r="AE72" s="367"/>
      <c r="AF72" s="367"/>
      <c r="AG72" s="367"/>
      <c r="AH72" s="367"/>
      <c r="AI72" s="367"/>
      <c r="AJ72" s="367"/>
      <c r="AK72" s="367"/>
      <c r="AL72" s="367"/>
      <c r="AM72" s="367"/>
      <c r="AN72" s="367"/>
      <c r="AO72" s="367"/>
      <c r="AP72" s="367"/>
      <c r="AQ72" s="367"/>
      <c r="AR72" s="367"/>
      <c r="BK72" s="303"/>
      <c r="BL72" s="303"/>
      <c r="BM72" s="303"/>
      <c r="BN72" s="303"/>
      <c r="BO72" s="303"/>
      <c r="BP72" s="303"/>
      <c r="BQ72" s="303"/>
    </row>
    <row r="73" spans="1:69" s="296" customFormat="1" ht="17.25" customHeight="1" x14ac:dyDescent="0.15">
      <c r="A73" s="297"/>
      <c r="B73" s="298"/>
      <c r="C73" s="299"/>
      <c r="D73" s="300"/>
      <c r="E73" s="483"/>
      <c r="F73" s="483"/>
      <c r="G73" s="483"/>
      <c r="H73" s="300"/>
      <c r="I73" s="300"/>
      <c r="J73" s="300"/>
      <c r="K73" s="300"/>
      <c r="L73" s="300"/>
      <c r="M73" s="483"/>
      <c r="N73" s="483"/>
      <c r="O73" s="483"/>
      <c r="P73" s="483"/>
      <c r="Q73" s="483"/>
      <c r="R73" s="483"/>
      <c r="S73" s="483"/>
      <c r="T73" s="367"/>
      <c r="U73" s="300"/>
      <c r="V73" s="367"/>
      <c r="W73" s="367"/>
      <c r="X73" s="367"/>
      <c r="Y73" s="367"/>
      <c r="Z73" s="367"/>
      <c r="AA73" s="367"/>
      <c r="AB73" s="367"/>
      <c r="AC73" s="367"/>
      <c r="AD73" s="367"/>
      <c r="AE73" s="367"/>
      <c r="AF73" s="367"/>
      <c r="AG73" s="367"/>
      <c r="AH73" s="367"/>
      <c r="AI73" s="367"/>
      <c r="AJ73" s="367"/>
      <c r="AK73" s="367"/>
      <c r="AL73" s="367"/>
      <c r="AM73" s="367"/>
      <c r="AN73" s="367"/>
      <c r="AO73" s="367"/>
      <c r="AP73" s="367"/>
      <c r="AQ73" s="367"/>
      <c r="AR73" s="367"/>
      <c r="BK73" s="303"/>
      <c r="BL73" s="303"/>
      <c r="BM73" s="303"/>
      <c r="BN73" s="303"/>
      <c r="BO73" s="303"/>
      <c r="BP73" s="303"/>
      <c r="BQ73" s="303"/>
    </row>
    <row r="74" spans="1:69" s="296" customFormat="1" ht="17.25" customHeight="1" x14ac:dyDescent="0.15">
      <c r="A74" s="297"/>
      <c r="B74" s="298"/>
      <c r="C74" s="299"/>
      <c r="D74" s="300"/>
      <c r="E74" s="483"/>
      <c r="F74" s="483"/>
      <c r="G74" s="483"/>
      <c r="H74" s="300"/>
      <c r="I74" s="300"/>
      <c r="J74" s="300"/>
      <c r="K74" s="300"/>
      <c r="L74" s="300"/>
      <c r="M74" s="483"/>
      <c r="N74" s="483"/>
      <c r="O74" s="483"/>
      <c r="P74" s="483"/>
      <c r="Q74" s="483"/>
      <c r="R74" s="483"/>
      <c r="S74" s="483"/>
      <c r="T74" s="367"/>
      <c r="U74" s="300"/>
      <c r="V74" s="367"/>
      <c r="W74" s="367"/>
      <c r="X74" s="367"/>
      <c r="Y74" s="367"/>
      <c r="Z74" s="367"/>
      <c r="AA74" s="367"/>
      <c r="AB74" s="367"/>
      <c r="AC74" s="367"/>
      <c r="AD74" s="367"/>
      <c r="AE74" s="367"/>
      <c r="AF74" s="367"/>
      <c r="AG74" s="367"/>
      <c r="AH74" s="367"/>
      <c r="AI74" s="367"/>
      <c r="AJ74" s="367"/>
      <c r="AK74" s="367"/>
      <c r="AL74" s="367"/>
      <c r="AM74" s="367"/>
      <c r="AN74" s="367"/>
      <c r="AO74" s="367"/>
      <c r="AP74" s="367"/>
      <c r="AQ74" s="367"/>
      <c r="AR74" s="367"/>
      <c r="BK74" s="303"/>
      <c r="BL74" s="303"/>
      <c r="BM74" s="303"/>
      <c r="BN74" s="303"/>
      <c r="BO74" s="303"/>
      <c r="BP74" s="303"/>
      <c r="BQ74" s="303"/>
    </row>
    <row r="75" spans="1:69" s="296" customFormat="1" ht="17.25" customHeight="1" x14ac:dyDescent="0.15">
      <c r="A75" s="297"/>
      <c r="B75" s="298"/>
      <c r="C75" s="299"/>
      <c r="D75" s="300"/>
      <c r="E75" s="483"/>
      <c r="F75" s="483"/>
      <c r="G75" s="483"/>
      <c r="H75" s="300"/>
      <c r="I75" s="300"/>
      <c r="J75" s="300"/>
      <c r="K75" s="300"/>
      <c r="L75" s="300"/>
      <c r="M75" s="483"/>
      <c r="N75" s="483"/>
      <c r="O75" s="483"/>
      <c r="P75" s="483"/>
      <c r="Q75" s="483"/>
      <c r="R75" s="483"/>
      <c r="S75" s="483"/>
      <c r="T75" s="367"/>
      <c r="U75" s="300"/>
      <c r="V75" s="367"/>
      <c r="W75" s="367"/>
      <c r="X75" s="367"/>
      <c r="Y75" s="367"/>
      <c r="Z75" s="367"/>
      <c r="AA75" s="367"/>
      <c r="AB75" s="367"/>
      <c r="AC75" s="367"/>
      <c r="AD75" s="367"/>
      <c r="AE75" s="367"/>
      <c r="AF75" s="367"/>
      <c r="AG75" s="367"/>
      <c r="AH75" s="367"/>
      <c r="AI75" s="367"/>
      <c r="AJ75" s="367"/>
      <c r="AK75" s="367"/>
      <c r="AL75" s="367"/>
      <c r="AM75" s="367"/>
      <c r="AN75" s="367"/>
      <c r="AO75" s="367"/>
      <c r="AP75" s="367"/>
      <c r="AQ75" s="367"/>
      <c r="AR75" s="367"/>
      <c r="BK75" s="303"/>
      <c r="BL75" s="303"/>
      <c r="BM75" s="303"/>
      <c r="BN75" s="303"/>
      <c r="BO75" s="303"/>
      <c r="BP75" s="303"/>
      <c r="BQ75" s="303"/>
    </row>
    <row r="76" spans="1:69" s="296" customFormat="1" ht="17.25" customHeight="1" x14ac:dyDescent="0.15">
      <c r="A76" s="297"/>
      <c r="B76" s="298"/>
      <c r="C76" s="299"/>
      <c r="D76" s="300"/>
      <c r="E76" s="483"/>
      <c r="F76" s="483"/>
      <c r="G76" s="483"/>
      <c r="H76" s="300"/>
      <c r="I76" s="300"/>
      <c r="J76" s="300"/>
      <c r="K76" s="300"/>
      <c r="L76" s="300"/>
      <c r="M76" s="483"/>
      <c r="N76" s="483"/>
      <c r="O76" s="483"/>
      <c r="P76" s="483"/>
      <c r="Q76" s="483"/>
      <c r="R76" s="483"/>
      <c r="S76" s="483"/>
      <c r="T76" s="367"/>
      <c r="U76" s="300"/>
      <c r="V76" s="367"/>
      <c r="W76" s="367"/>
      <c r="X76" s="367"/>
      <c r="Y76" s="367"/>
      <c r="Z76" s="367"/>
      <c r="AA76" s="367"/>
      <c r="AB76" s="367"/>
      <c r="AC76" s="367"/>
      <c r="AD76" s="367"/>
      <c r="AE76" s="367"/>
      <c r="AF76" s="367"/>
      <c r="AG76" s="367"/>
      <c r="AH76" s="367"/>
      <c r="AI76" s="367"/>
      <c r="AJ76" s="367"/>
      <c r="AK76" s="367"/>
      <c r="AL76" s="367"/>
      <c r="AM76" s="367"/>
      <c r="AN76" s="367"/>
      <c r="AO76" s="367"/>
      <c r="AP76" s="367"/>
      <c r="AQ76" s="367"/>
      <c r="AR76" s="367"/>
      <c r="BK76" s="303"/>
      <c r="BL76" s="303"/>
      <c r="BM76" s="303"/>
      <c r="BN76" s="303"/>
      <c r="BO76" s="303"/>
      <c r="BP76" s="303"/>
      <c r="BQ76" s="303"/>
    </row>
    <row r="77" spans="1:69" s="296" customFormat="1" ht="17.25" customHeight="1" x14ac:dyDescent="0.15">
      <c r="A77" s="297"/>
      <c r="B77" s="298"/>
      <c r="C77" s="299"/>
      <c r="D77" s="300"/>
      <c r="E77" s="483"/>
      <c r="F77" s="483"/>
      <c r="G77" s="483"/>
      <c r="H77" s="300"/>
      <c r="I77" s="300"/>
      <c r="J77" s="300"/>
      <c r="K77" s="300"/>
      <c r="L77" s="300"/>
      <c r="M77" s="483"/>
      <c r="N77" s="483"/>
      <c r="O77" s="483"/>
      <c r="P77" s="483"/>
      <c r="Q77" s="483"/>
      <c r="R77" s="483"/>
      <c r="S77" s="483"/>
      <c r="T77" s="367"/>
      <c r="U77" s="300"/>
      <c r="V77" s="367"/>
      <c r="W77" s="367"/>
      <c r="X77" s="367"/>
      <c r="Y77" s="367"/>
      <c r="Z77" s="367"/>
      <c r="AA77" s="367"/>
      <c r="AB77" s="367"/>
      <c r="AC77" s="367"/>
      <c r="AD77" s="367"/>
      <c r="AE77" s="367"/>
      <c r="AF77" s="367"/>
      <c r="AG77" s="367"/>
      <c r="AH77" s="367"/>
      <c r="AI77" s="367"/>
      <c r="AJ77" s="367"/>
      <c r="AK77" s="367"/>
      <c r="AL77" s="367"/>
      <c r="AM77" s="367"/>
      <c r="AN77" s="367"/>
      <c r="AO77" s="367"/>
      <c r="AP77" s="367"/>
      <c r="AQ77" s="367"/>
      <c r="AR77" s="367"/>
      <c r="BK77" s="303"/>
      <c r="BL77" s="303"/>
      <c r="BM77" s="303"/>
      <c r="BN77" s="303"/>
      <c r="BO77" s="303"/>
      <c r="BP77" s="303"/>
      <c r="BQ77" s="303"/>
    </row>
    <row r="78" spans="1:69" s="296" customFormat="1" ht="17.25" customHeight="1" x14ac:dyDescent="0.15">
      <c r="A78" s="297"/>
      <c r="B78" s="298"/>
      <c r="C78" s="299"/>
      <c r="D78" s="300"/>
      <c r="E78" s="483"/>
      <c r="F78" s="483"/>
      <c r="G78" s="483"/>
      <c r="H78" s="300"/>
      <c r="I78" s="300"/>
      <c r="J78" s="300"/>
      <c r="K78" s="300"/>
      <c r="L78" s="300"/>
      <c r="M78" s="483"/>
      <c r="N78" s="483"/>
      <c r="O78" s="483"/>
      <c r="P78" s="483"/>
      <c r="Q78" s="483"/>
      <c r="R78" s="483"/>
      <c r="S78" s="483"/>
      <c r="T78" s="367"/>
      <c r="U78" s="300"/>
      <c r="V78" s="367"/>
      <c r="W78" s="367"/>
      <c r="X78" s="367"/>
      <c r="Y78" s="367"/>
      <c r="Z78" s="367"/>
      <c r="AA78" s="367"/>
      <c r="AB78" s="367"/>
      <c r="AC78" s="367"/>
      <c r="AD78" s="367"/>
      <c r="AE78" s="367"/>
      <c r="AF78" s="367"/>
      <c r="AG78" s="367"/>
      <c r="AH78" s="367"/>
      <c r="AI78" s="367"/>
      <c r="AJ78" s="367"/>
      <c r="AK78" s="367"/>
      <c r="AL78" s="367"/>
      <c r="AM78" s="367"/>
      <c r="AN78" s="367"/>
      <c r="AO78" s="367"/>
      <c r="AP78" s="367"/>
      <c r="AQ78" s="367"/>
      <c r="AR78" s="367"/>
      <c r="BK78" s="303"/>
      <c r="BL78" s="303"/>
      <c r="BM78" s="303"/>
      <c r="BN78" s="303"/>
      <c r="BO78" s="303"/>
      <c r="BP78" s="303"/>
      <c r="BQ78" s="303"/>
    </row>
    <row r="79" spans="1:69" s="296" customFormat="1" ht="17.25" customHeight="1" x14ac:dyDescent="0.15">
      <c r="A79" s="297"/>
      <c r="B79" s="298"/>
      <c r="C79" s="299"/>
      <c r="D79" s="300"/>
      <c r="E79" s="483"/>
      <c r="F79" s="483"/>
      <c r="G79" s="483"/>
      <c r="H79" s="300"/>
      <c r="I79" s="300"/>
      <c r="J79" s="300"/>
      <c r="K79" s="300"/>
      <c r="L79" s="300"/>
      <c r="M79" s="483"/>
      <c r="N79" s="483"/>
      <c r="O79" s="483"/>
      <c r="P79" s="483"/>
      <c r="Q79" s="483"/>
      <c r="R79" s="483"/>
      <c r="S79" s="483"/>
      <c r="T79" s="367"/>
      <c r="U79" s="300"/>
      <c r="V79" s="367"/>
      <c r="W79" s="367"/>
      <c r="X79" s="367"/>
      <c r="Y79" s="367"/>
      <c r="Z79" s="367"/>
      <c r="AA79" s="367"/>
      <c r="AB79" s="367"/>
      <c r="AC79" s="367"/>
      <c r="AD79" s="367"/>
      <c r="AE79" s="367"/>
      <c r="AF79" s="367"/>
      <c r="AG79" s="367"/>
      <c r="AH79" s="367"/>
      <c r="AI79" s="367"/>
      <c r="AJ79" s="367"/>
      <c r="AK79" s="367"/>
      <c r="AL79" s="367"/>
      <c r="AM79" s="367"/>
      <c r="AN79" s="367"/>
      <c r="AO79" s="367"/>
      <c r="AP79" s="367"/>
      <c r="AQ79" s="367"/>
      <c r="AR79" s="367"/>
      <c r="BK79" s="303"/>
      <c r="BL79" s="303"/>
      <c r="BM79" s="303"/>
      <c r="BN79" s="303"/>
      <c r="BO79" s="303"/>
      <c r="BP79" s="303"/>
      <c r="BQ79" s="303"/>
    </row>
    <row r="80" spans="1:69" s="296" customFormat="1" ht="17.25" customHeight="1" x14ac:dyDescent="0.15">
      <c r="A80" s="297"/>
      <c r="B80" s="298"/>
      <c r="C80" s="299"/>
      <c r="D80" s="300"/>
      <c r="E80" s="483"/>
      <c r="F80" s="483"/>
      <c r="G80" s="483"/>
      <c r="H80" s="300"/>
      <c r="I80" s="300"/>
      <c r="J80" s="300"/>
      <c r="K80" s="300"/>
      <c r="L80" s="300"/>
      <c r="M80" s="483"/>
      <c r="N80" s="483"/>
      <c r="O80" s="483"/>
      <c r="P80" s="483"/>
      <c r="Q80" s="483"/>
      <c r="R80" s="483"/>
      <c r="S80" s="483"/>
      <c r="T80" s="367"/>
      <c r="U80" s="300"/>
      <c r="V80" s="367"/>
      <c r="W80" s="367"/>
      <c r="X80" s="367"/>
      <c r="Y80" s="367"/>
      <c r="Z80" s="367"/>
      <c r="AA80" s="367"/>
      <c r="AB80" s="367"/>
      <c r="AC80" s="367"/>
      <c r="AD80" s="367"/>
      <c r="AE80" s="367"/>
      <c r="AF80" s="367"/>
      <c r="AG80" s="367"/>
      <c r="AH80" s="367"/>
      <c r="AI80" s="367"/>
      <c r="AJ80" s="367"/>
      <c r="AK80" s="367"/>
      <c r="AL80" s="367"/>
      <c r="AM80" s="367"/>
      <c r="AN80" s="367"/>
      <c r="AO80" s="367"/>
      <c r="AP80" s="367"/>
      <c r="AQ80" s="367"/>
      <c r="AR80" s="367"/>
      <c r="BK80" s="303"/>
      <c r="BL80" s="303"/>
      <c r="BM80" s="303"/>
      <c r="BN80" s="303"/>
      <c r="BO80" s="303"/>
      <c r="BP80" s="303"/>
      <c r="BQ80" s="303"/>
    </row>
    <row r="81" spans="1:69" s="296" customFormat="1" ht="17.25" customHeight="1" x14ac:dyDescent="0.15">
      <c r="A81" s="297"/>
      <c r="B81" s="298"/>
      <c r="C81" s="299"/>
      <c r="D81" s="300"/>
      <c r="E81" s="483"/>
      <c r="F81" s="483"/>
      <c r="G81" s="483"/>
      <c r="H81" s="300"/>
      <c r="I81" s="300"/>
      <c r="J81" s="300"/>
      <c r="K81" s="300"/>
      <c r="L81" s="300"/>
      <c r="M81" s="483"/>
      <c r="N81" s="483"/>
      <c r="O81" s="483"/>
      <c r="P81" s="483"/>
      <c r="Q81" s="483"/>
      <c r="R81" s="483"/>
      <c r="S81" s="483"/>
      <c r="T81" s="367"/>
      <c r="U81" s="300"/>
      <c r="V81" s="367"/>
      <c r="W81" s="367"/>
      <c r="X81" s="367"/>
      <c r="Y81" s="367"/>
      <c r="Z81" s="367"/>
      <c r="AA81" s="367"/>
      <c r="AB81" s="367"/>
      <c r="AC81" s="367"/>
      <c r="AD81" s="367"/>
      <c r="AE81" s="367"/>
      <c r="AF81" s="367"/>
      <c r="AG81" s="367"/>
      <c r="AH81" s="367"/>
      <c r="AI81" s="367"/>
      <c r="AJ81" s="367"/>
      <c r="AK81" s="367"/>
      <c r="AL81" s="367"/>
      <c r="AM81" s="367"/>
      <c r="AN81" s="367"/>
      <c r="AO81" s="367"/>
      <c r="AP81" s="367"/>
      <c r="AQ81" s="367"/>
      <c r="AR81" s="367"/>
      <c r="BK81" s="303"/>
      <c r="BL81" s="303"/>
      <c r="BM81" s="303"/>
      <c r="BN81" s="303"/>
      <c r="BO81" s="303"/>
      <c r="BP81" s="303"/>
      <c r="BQ81" s="303"/>
    </row>
    <row r="82" spans="1:69" s="296" customFormat="1" ht="17.25" customHeight="1" x14ac:dyDescent="0.15">
      <c r="A82" s="297"/>
      <c r="B82" s="298"/>
      <c r="C82" s="299"/>
      <c r="D82" s="300"/>
      <c r="E82" s="483"/>
      <c r="F82" s="483"/>
      <c r="G82" s="483"/>
      <c r="H82" s="300"/>
      <c r="I82" s="300"/>
      <c r="J82" s="300"/>
      <c r="K82" s="300"/>
      <c r="L82" s="300"/>
      <c r="M82" s="483"/>
      <c r="N82" s="483"/>
      <c r="O82" s="483"/>
      <c r="P82" s="483"/>
      <c r="Q82" s="483"/>
      <c r="R82" s="483"/>
      <c r="S82" s="483"/>
      <c r="T82" s="367"/>
      <c r="U82" s="300"/>
      <c r="V82" s="367"/>
      <c r="W82" s="367"/>
      <c r="X82" s="367"/>
      <c r="Y82" s="367"/>
      <c r="Z82" s="367"/>
      <c r="AA82" s="367"/>
      <c r="AB82" s="367"/>
      <c r="AC82" s="367"/>
      <c r="AD82" s="367"/>
      <c r="AE82" s="367"/>
      <c r="AF82" s="367"/>
      <c r="AG82" s="367"/>
      <c r="AH82" s="367"/>
      <c r="AI82" s="367"/>
      <c r="AJ82" s="367"/>
      <c r="AK82" s="367"/>
      <c r="AL82" s="367"/>
      <c r="AM82" s="367"/>
      <c r="AN82" s="367"/>
      <c r="AO82" s="367"/>
      <c r="AP82" s="367"/>
      <c r="AQ82" s="367"/>
      <c r="AR82" s="367"/>
      <c r="BK82" s="303"/>
      <c r="BL82" s="303"/>
      <c r="BM82" s="303"/>
      <c r="BN82" s="303"/>
      <c r="BO82" s="303"/>
      <c r="BP82" s="303"/>
      <c r="BQ82" s="303"/>
    </row>
    <row r="83" spans="1:69" s="296" customFormat="1" ht="17.25" customHeight="1" x14ac:dyDescent="0.15">
      <c r="A83" s="297"/>
      <c r="B83" s="298"/>
      <c r="C83" s="299"/>
      <c r="D83" s="300"/>
      <c r="E83" s="483"/>
      <c r="F83" s="483"/>
      <c r="G83" s="483"/>
      <c r="H83" s="300"/>
      <c r="I83" s="300"/>
      <c r="J83" s="300"/>
      <c r="K83" s="300"/>
      <c r="L83" s="300"/>
      <c r="M83" s="483"/>
      <c r="N83" s="483"/>
      <c r="O83" s="483"/>
      <c r="P83" s="483"/>
      <c r="Q83" s="483"/>
      <c r="R83" s="483"/>
      <c r="S83" s="483"/>
      <c r="T83" s="367"/>
      <c r="U83" s="300"/>
      <c r="V83" s="367"/>
      <c r="W83" s="367"/>
      <c r="X83" s="367"/>
      <c r="Y83" s="367"/>
      <c r="Z83" s="367"/>
      <c r="AA83" s="367"/>
      <c r="AB83" s="367"/>
      <c r="AC83" s="367"/>
      <c r="AD83" s="367"/>
      <c r="AE83" s="367"/>
      <c r="AF83" s="367"/>
      <c r="AG83" s="367"/>
      <c r="AH83" s="367"/>
      <c r="AI83" s="367"/>
      <c r="AJ83" s="367"/>
      <c r="AK83" s="367"/>
      <c r="AL83" s="367"/>
      <c r="AM83" s="367"/>
      <c r="AN83" s="367"/>
      <c r="AO83" s="367"/>
      <c r="AP83" s="367"/>
      <c r="AQ83" s="367"/>
      <c r="AR83" s="367"/>
      <c r="BK83" s="303"/>
      <c r="BL83" s="303"/>
      <c r="BM83" s="303"/>
      <c r="BN83" s="303"/>
      <c r="BO83" s="303"/>
      <c r="BP83" s="303"/>
      <c r="BQ83" s="303"/>
    </row>
    <row r="84" spans="1:69" s="296" customFormat="1" ht="17.25" customHeight="1" x14ac:dyDescent="0.15">
      <c r="A84" s="297"/>
      <c r="B84" s="298"/>
      <c r="C84" s="299"/>
      <c r="D84" s="300"/>
      <c r="E84" s="483"/>
      <c r="F84" s="483"/>
      <c r="G84" s="483"/>
      <c r="H84" s="300"/>
      <c r="I84" s="300"/>
      <c r="J84" s="300"/>
      <c r="K84" s="300"/>
      <c r="L84" s="300"/>
      <c r="M84" s="483"/>
      <c r="N84" s="483"/>
      <c r="O84" s="483"/>
      <c r="P84" s="483"/>
      <c r="Q84" s="483"/>
      <c r="R84" s="483"/>
      <c r="S84" s="483"/>
      <c r="T84" s="367"/>
      <c r="U84" s="300"/>
      <c r="V84" s="367"/>
      <c r="W84" s="367"/>
      <c r="X84" s="367"/>
      <c r="Y84" s="367"/>
      <c r="Z84" s="367"/>
      <c r="AA84" s="367"/>
      <c r="AB84" s="367"/>
      <c r="AC84" s="367"/>
      <c r="AD84" s="367"/>
      <c r="AE84" s="367"/>
      <c r="AF84" s="367"/>
      <c r="AG84" s="367"/>
      <c r="AH84" s="367"/>
      <c r="AI84" s="367"/>
      <c r="AJ84" s="367"/>
      <c r="AK84" s="367"/>
      <c r="AL84" s="367"/>
      <c r="AM84" s="367"/>
      <c r="AN84" s="367"/>
      <c r="AO84" s="367"/>
      <c r="AP84" s="367"/>
      <c r="AQ84" s="367"/>
      <c r="AR84" s="367"/>
      <c r="BK84" s="303"/>
      <c r="BL84" s="303"/>
      <c r="BM84" s="303"/>
      <c r="BN84" s="303"/>
      <c r="BO84" s="303"/>
      <c r="BP84" s="303"/>
      <c r="BQ84" s="303"/>
    </row>
    <row r="85" spans="1:69" s="296" customFormat="1" ht="17.25" customHeight="1" x14ac:dyDescent="0.15">
      <c r="A85" s="297"/>
      <c r="B85" s="298"/>
      <c r="C85" s="299"/>
      <c r="D85" s="300"/>
      <c r="E85" s="483"/>
      <c r="F85" s="483"/>
      <c r="G85" s="483"/>
      <c r="H85" s="300"/>
      <c r="I85" s="300"/>
      <c r="J85" s="300"/>
      <c r="K85" s="300"/>
      <c r="L85" s="300"/>
      <c r="M85" s="483"/>
      <c r="N85" s="483"/>
      <c r="O85" s="483"/>
      <c r="P85" s="483"/>
      <c r="Q85" s="483"/>
      <c r="R85" s="483"/>
      <c r="S85" s="483"/>
      <c r="T85" s="367"/>
      <c r="U85" s="300"/>
      <c r="V85" s="367"/>
      <c r="W85" s="367"/>
      <c r="X85" s="367"/>
      <c r="Y85" s="367"/>
      <c r="Z85" s="367"/>
      <c r="AA85" s="367"/>
      <c r="AB85" s="367"/>
      <c r="AC85" s="367"/>
      <c r="AD85" s="367"/>
      <c r="AE85" s="367"/>
      <c r="AF85" s="367"/>
      <c r="AG85" s="367"/>
      <c r="AH85" s="367"/>
      <c r="AI85" s="367"/>
      <c r="AJ85" s="367"/>
      <c r="AK85" s="367"/>
      <c r="AL85" s="367"/>
      <c r="AM85" s="367"/>
      <c r="AN85" s="367"/>
      <c r="AO85" s="367"/>
      <c r="AP85" s="367"/>
      <c r="AQ85" s="367"/>
      <c r="AR85" s="367"/>
      <c r="BK85" s="303"/>
      <c r="BL85" s="303"/>
      <c r="BM85" s="303"/>
      <c r="BN85" s="303"/>
      <c r="BO85" s="303"/>
      <c r="BP85" s="303"/>
      <c r="BQ85" s="303"/>
    </row>
    <row r="86" spans="1:69" s="296" customFormat="1" ht="17.25" customHeight="1" x14ac:dyDescent="0.15">
      <c r="A86" s="297"/>
      <c r="B86" s="298"/>
      <c r="C86" s="299"/>
      <c r="D86" s="300"/>
      <c r="E86" s="483"/>
      <c r="F86" s="483"/>
      <c r="G86" s="483"/>
      <c r="H86" s="300"/>
      <c r="I86" s="300"/>
      <c r="J86" s="300"/>
      <c r="K86" s="300"/>
      <c r="L86" s="300"/>
      <c r="M86" s="483"/>
      <c r="N86" s="483"/>
      <c r="O86" s="483"/>
      <c r="P86" s="483"/>
      <c r="Q86" s="483"/>
      <c r="R86" s="483"/>
      <c r="S86" s="483"/>
      <c r="T86" s="367"/>
      <c r="U86" s="300"/>
      <c r="V86" s="367"/>
      <c r="W86" s="367"/>
      <c r="X86" s="367"/>
      <c r="Y86" s="367"/>
      <c r="Z86" s="367"/>
      <c r="AA86" s="367"/>
      <c r="AB86" s="367"/>
      <c r="AC86" s="367"/>
      <c r="AD86" s="367"/>
      <c r="AE86" s="367"/>
      <c r="AF86" s="367"/>
      <c r="AG86" s="367"/>
      <c r="AH86" s="367"/>
      <c r="AI86" s="367"/>
      <c r="AJ86" s="367"/>
      <c r="AK86" s="367"/>
      <c r="AL86" s="367"/>
      <c r="AM86" s="367"/>
      <c r="AN86" s="367"/>
      <c r="AO86" s="367"/>
      <c r="AP86" s="367"/>
      <c r="AQ86" s="367"/>
      <c r="AR86" s="367"/>
      <c r="BK86" s="303"/>
      <c r="BL86" s="303"/>
      <c r="BM86" s="303"/>
      <c r="BN86" s="303"/>
      <c r="BO86" s="303"/>
      <c r="BP86" s="303"/>
      <c r="BQ86" s="303"/>
    </row>
    <row r="87" spans="1:69" s="296" customFormat="1" ht="17.25" customHeight="1" x14ac:dyDescent="0.15">
      <c r="A87" s="297"/>
      <c r="B87" s="298"/>
      <c r="C87" s="299"/>
      <c r="D87" s="300"/>
      <c r="E87" s="483"/>
      <c r="F87" s="483"/>
      <c r="G87" s="483"/>
      <c r="H87" s="300"/>
      <c r="I87" s="300"/>
      <c r="J87" s="300"/>
      <c r="K87" s="300"/>
      <c r="L87" s="300"/>
      <c r="M87" s="483"/>
      <c r="N87" s="483"/>
      <c r="O87" s="483"/>
      <c r="P87" s="483"/>
      <c r="Q87" s="483"/>
      <c r="R87" s="483"/>
      <c r="S87" s="483"/>
      <c r="T87" s="367"/>
      <c r="U87" s="300"/>
      <c r="V87" s="367"/>
      <c r="W87" s="367"/>
      <c r="X87" s="367"/>
      <c r="Y87" s="367"/>
      <c r="Z87" s="367"/>
      <c r="AA87" s="367"/>
      <c r="AB87" s="367"/>
      <c r="AC87" s="367"/>
      <c r="AD87" s="367"/>
      <c r="AE87" s="367"/>
      <c r="AF87" s="367"/>
      <c r="AG87" s="367"/>
      <c r="AH87" s="367"/>
      <c r="AI87" s="367"/>
      <c r="AJ87" s="367"/>
      <c r="AK87" s="367"/>
      <c r="AL87" s="367"/>
      <c r="AM87" s="367"/>
      <c r="AN87" s="367"/>
      <c r="AO87" s="367"/>
      <c r="AP87" s="367"/>
      <c r="AQ87" s="367"/>
      <c r="AR87" s="367"/>
      <c r="BK87" s="303"/>
      <c r="BL87" s="303"/>
      <c r="BM87" s="303"/>
      <c r="BN87" s="303"/>
      <c r="BO87" s="303"/>
      <c r="BP87" s="303"/>
      <c r="BQ87" s="303"/>
    </row>
    <row r="88" spans="1:69" s="296" customFormat="1" ht="17.25" customHeight="1" x14ac:dyDescent="0.15">
      <c r="A88" s="297"/>
      <c r="B88" s="298"/>
      <c r="C88" s="299"/>
      <c r="D88" s="300"/>
      <c r="E88" s="483"/>
      <c r="F88" s="483"/>
      <c r="G88" s="483"/>
      <c r="H88" s="300"/>
      <c r="I88" s="300"/>
      <c r="J88" s="300"/>
      <c r="K88" s="300"/>
      <c r="L88" s="300"/>
      <c r="M88" s="483"/>
      <c r="N88" s="483"/>
      <c r="O88" s="483"/>
      <c r="P88" s="483"/>
      <c r="Q88" s="483"/>
      <c r="R88" s="483"/>
      <c r="S88" s="483"/>
      <c r="T88" s="367"/>
      <c r="U88" s="300"/>
      <c r="V88" s="367"/>
      <c r="W88" s="367"/>
      <c r="X88" s="367"/>
      <c r="Y88" s="367"/>
      <c r="Z88" s="367"/>
      <c r="AA88" s="367"/>
      <c r="AB88" s="367"/>
      <c r="AC88" s="367"/>
      <c r="AD88" s="367"/>
      <c r="AE88" s="367"/>
      <c r="AF88" s="367"/>
      <c r="AG88" s="367"/>
      <c r="AH88" s="367"/>
      <c r="AI88" s="367"/>
      <c r="AJ88" s="367"/>
      <c r="AK88" s="367"/>
      <c r="AL88" s="367"/>
      <c r="AM88" s="367"/>
      <c r="AN88" s="367"/>
      <c r="AO88" s="367"/>
      <c r="AP88" s="367"/>
      <c r="AQ88" s="367"/>
      <c r="AR88" s="367"/>
      <c r="BK88" s="303"/>
      <c r="BL88" s="303"/>
      <c r="BM88" s="303"/>
      <c r="BN88" s="303"/>
      <c r="BO88" s="303"/>
      <c r="BP88" s="303"/>
      <c r="BQ88" s="303"/>
    </row>
    <row r="89" spans="1:69" s="296" customFormat="1" ht="17.25" customHeight="1" x14ac:dyDescent="0.15">
      <c r="A89" s="297"/>
      <c r="B89" s="298"/>
      <c r="C89" s="299"/>
      <c r="D89" s="300"/>
      <c r="E89" s="483"/>
      <c r="F89" s="483"/>
      <c r="G89" s="483"/>
      <c r="H89" s="300"/>
      <c r="I89" s="300"/>
      <c r="J89" s="300"/>
      <c r="K89" s="300"/>
      <c r="L89" s="300"/>
      <c r="M89" s="483"/>
      <c r="N89" s="483"/>
      <c r="O89" s="483"/>
      <c r="P89" s="483"/>
      <c r="Q89" s="483"/>
      <c r="R89" s="483"/>
      <c r="S89" s="483"/>
      <c r="T89" s="367"/>
      <c r="U89" s="300"/>
      <c r="V89" s="367"/>
      <c r="W89" s="367"/>
      <c r="X89" s="367"/>
      <c r="Y89" s="367"/>
      <c r="Z89" s="367"/>
      <c r="AA89" s="367"/>
      <c r="AB89" s="367"/>
      <c r="AC89" s="367"/>
      <c r="AD89" s="367"/>
      <c r="AE89" s="367"/>
      <c r="AF89" s="367"/>
      <c r="AG89" s="367"/>
      <c r="AH89" s="367"/>
      <c r="AI89" s="367"/>
      <c r="AJ89" s="367"/>
      <c r="AK89" s="367"/>
      <c r="AL89" s="367"/>
      <c r="AM89" s="367"/>
      <c r="AN89" s="367"/>
      <c r="AO89" s="367"/>
      <c r="AP89" s="367"/>
      <c r="AQ89" s="367"/>
      <c r="AR89" s="367"/>
      <c r="BK89" s="303"/>
      <c r="BL89" s="303"/>
      <c r="BM89" s="303"/>
      <c r="BN89" s="303"/>
      <c r="BO89" s="303"/>
      <c r="BP89" s="303"/>
      <c r="BQ89" s="303"/>
    </row>
    <row r="90" spans="1:69" s="296" customFormat="1" ht="17.25" customHeight="1" x14ac:dyDescent="0.15">
      <c r="A90" s="297"/>
      <c r="B90" s="298"/>
      <c r="C90" s="299"/>
      <c r="D90" s="300"/>
      <c r="E90" s="483"/>
      <c r="F90" s="483"/>
      <c r="G90" s="483"/>
      <c r="H90" s="300"/>
      <c r="I90" s="300"/>
      <c r="J90" s="300"/>
      <c r="K90" s="300"/>
      <c r="L90" s="300"/>
      <c r="M90" s="483"/>
      <c r="N90" s="483"/>
      <c r="O90" s="483"/>
      <c r="P90" s="483"/>
      <c r="Q90" s="483"/>
      <c r="R90" s="483"/>
      <c r="S90" s="483"/>
      <c r="T90" s="367"/>
      <c r="U90" s="300"/>
      <c r="V90" s="367"/>
      <c r="W90" s="367"/>
      <c r="X90" s="367"/>
      <c r="Y90" s="367"/>
      <c r="Z90" s="367"/>
      <c r="AA90" s="367"/>
      <c r="AB90" s="367"/>
      <c r="AC90" s="367"/>
      <c r="AD90" s="367"/>
      <c r="AE90" s="367"/>
      <c r="AF90" s="367"/>
      <c r="AG90" s="367"/>
      <c r="AH90" s="367"/>
      <c r="AI90" s="367"/>
      <c r="AJ90" s="367"/>
      <c r="AK90" s="367"/>
      <c r="AL90" s="367"/>
      <c r="AM90" s="367"/>
      <c r="AN90" s="367"/>
      <c r="AO90" s="367"/>
      <c r="AP90" s="367"/>
      <c r="AQ90" s="367"/>
      <c r="AR90" s="367"/>
      <c r="BK90" s="303"/>
      <c r="BL90" s="303"/>
      <c r="BM90" s="303"/>
      <c r="BN90" s="303"/>
      <c r="BO90" s="303"/>
      <c r="BP90" s="303"/>
      <c r="BQ90" s="303"/>
    </row>
    <row r="91" spans="1:69" s="296" customFormat="1" ht="17.25" customHeight="1" x14ac:dyDescent="0.15">
      <c r="A91" s="297"/>
      <c r="B91" s="298"/>
      <c r="C91" s="299"/>
      <c r="D91" s="300"/>
      <c r="E91" s="483"/>
      <c r="F91" s="483"/>
      <c r="G91" s="483"/>
      <c r="H91" s="300"/>
      <c r="I91" s="300"/>
      <c r="J91" s="300"/>
      <c r="K91" s="300"/>
      <c r="L91" s="300"/>
      <c r="M91" s="483"/>
      <c r="N91" s="483"/>
      <c r="O91" s="483"/>
      <c r="P91" s="483"/>
      <c r="Q91" s="483"/>
      <c r="R91" s="483"/>
      <c r="S91" s="483"/>
      <c r="T91" s="367"/>
      <c r="U91" s="300"/>
      <c r="V91" s="367"/>
      <c r="W91" s="367"/>
      <c r="X91" s="367"/>
      <c r="Y91" s="367"/>
      <c r="Z91" s="367"/>
      <c r="AA91" s="367"/>
      <c r="AB91" s="367"/>
      <c r="AC91" s="367"/>
      <c r="AD91" s="367"/>
      <c r="AE91" s="367"/>
      <c r="AF91" s="367"/>
      <c r="AG91" s="367"/>
      <c r="AH91" s="367"/>
      <c r="AI91" s="367"/>
      <c r="AJ91" s="367"/>
      <c r="AK91" s="367"/>
      <c r="AL91" s="367"/>
      <c r="AM91" s="367"/>
      <c r="AN91" s="367"/>
      <c r="AO91" s="367"/>
      <c r="AP91" s="367"/>
      <c r="AQ91" s="367"/>
      <c r="AR91" s="367"/>
      <c r="BK91" s="303"/>
      <c r="BL91" s="303"/>
      <c r="BM91" s="303"/>
      <c r="BN91" s="303"/>
      <c r="BO91" s="303"/>
      <c r="BP91" s="303"/>
      <c r="BQ91" s="303"/>
    </row>
    <row r="92" spans="1:69" s="296" customFormat="1" ht="17.25" customHeight="1" x14ac:dyDescent="0.15">
      <c r="A92" s="297"/>
      <c r="B92" s="298"/>
      <c r="C92" s="299"/>
      <c r="D92" s="300"/>
      <c r="E92" s="483"/>
      <c r="F92" s="483"/>
      <c r="G92" s="483"/>
      <c r="H92" s="300"/>
      <c r="I92" s="300"/>
      <c r="J92" s="300"/>
      <c r="K92" s="300"/>
      <c r="L92" s="300"/>
      <c r="M92" s="483"/>
      <c r="N92" s="483"/>
      <c r="O92" s="483"/>
      <c r="P92" s="483"/>
      <c r="Q92" s="483"/>
      <c r="R92" s="483"/>
      <c r="S92" s="483"/>
      <c r="T92" s="367"/>
      <c r="U92" s="300"/>
      <c r="V92" s="367"/>
      <c r="W92" s="367"/>
      <c r="X92" s="367"/>
      <c r="Y92" s="367"/>
      <c r="Z92" s="367"/>
      <c r="AA92" s="367"/>
      <c r="AB92" s="367"/>
      <c r="AC92" s="367"/>
      <c r="AD92" s="367"/>
      <c r="AE92" s="367"/>
      <c r="AF92" s="367"/>
      <c r="AG92" s="367"/>
      <c r="AH92" s="367"/>
      <c r="AI92" s="367"/>
      <c r="AJ92" s="367"/>
      <c r="AK92" s="367"/>
      <c r="AL92" s="367"/>
      <c r="AM92" s="367"/>
      <c r="AN92" s="367"/>
      <c r="AO92" s="367"/>
      <c r="AP92" s="367"/>
      <c r="AQ92" s="367"/>
      <c r="AR92" s="367"/>
      <c r="BK92" s="303"/>
      <c r="BL92" s="303"/>
      <c r="BM92" s="303"/>
      <c r="BN92" s="303"/>
      <c r="BO92" s="303"/>
      <c r="BP92" s="303"/>
      <c r="BQ92" s="303"/>
    </row>
    <row r="93" spans="1:69" s="296" customFormat="1" ht="17.25" customHeight="1" x14ac:dyDescent="0.15">
      <c r="A93" s="297"/>
      <c r="B93" s="298"/>
      <c r="C93" s="299"/>
      <c r="D93" s="300"/>
      <c r="E93" s="483"/>
      <c r="F93" s="483"/>
      <c r="G93" s="483"/>
      <c r="H93" s="300"/>
      <c r="I93" s="300"/>
      <c r="J93" s="300"/>
      <c r="K93" s="300"/>
      <c r="L93" s="300"/>
      <c r="M93" s="483"/>
      <c r="N93" s="483"/>
      <c r="O93" s="483"/>
      <c r="P93" s="483"/>
      <c r="Q93" s="483"/>
      <c r="R93" s="483"/>
      <c r="S93" s="483"/>
      <c r="T93" s="367"/>
      <c r="U93" s="300"/>
      <c r="V93" s="367"/>
      <c r="W93" s="367"/>
      <c r="X93" s="367"/>
      <c r="Y93" s="367"/>
      <c r="Z93" s="367"/>
      <c r="AA93" s="367"/>
      <c r="AB93" s="367"/>
      <c r="AC93" s="367"/>
      <c r="AD93" s="367"/>
      <c r="AE93" s="367"/>
      <c r="AF93" s="367"/>
      <c r="AG93" s="367"/>
      <c r="AH93" s="367"/>
      <c r="AI93" s="367"/>
      <c r="AJ93" s="367"/>
      <c r="AK93" s="367"/>
      <c r="AL93" s="367"/>
      <c r="AM93" s="367"/>
      <c r="AN93" s="367"/>
      <c r="AO93" s="367"/>
      <c r="AP93" s="367"/>
      <c r="AQ93" s="367"/>
      <c r="AR93" s="367"/>
      <c r="BK93" s="303"/>
      <c r="BL93" s="303"/>
      <c r="BM93" s="303"/>
      <c r="BN93" s="303"/>
      <c r="BO93" s="303"/>
      <c r="BP93" s="303"/>
      <c r="BQ93" s="303"/>
    </row>
    <row r="94" spans="1:69" s="296" customFormat="1" ht="17.25" customHeight="1" x14ac:dyDescent="0.15">
      <c r="A94" s="297"/>
      <c r="B94" s="298"/>
      <c r="C94" s="299"/>
      <c r="D94" s="300"/>
      <c r="E94" s="483"/>
      <c r="F94" s="483"/>
      <c r="G94" s="483"/>
      <c r="H94" s="300"/>
      <c r="I94" s="300"/>
      <c r="J94" s="300"/>
      <c r="K94" s="300"/>
      <c r="L94" s="300"/>
      <c r="M94" s="483"/>
      <c r="N94" s="483"/>
      <c r="O94" s="483"/>
      <c r="P94" s="483"/>
      <c r="Q94" s="483"/>
      <c r="R94" s="483"/>
      <c r="S94" s="483"/>
      <c r="T94" s="367"/>
      <c r="U94" s="300"/>
      <c r="V94" s="367"/>
      <c r="W94" s="367"/>
      <c r="X94" s="367"/>
      <c r="Y94" s="367"/>
      <c r="Z94" s="367"/>
      <c r="AA94" s="367"/>
      <c r="AB94" s="367"/>
      <c r="AC94" s="367"/>
      <c r="AD94" s="367"/>
      <c r="AE94" s="367"/>
      <c r="AF94" s="367"/>
      <c r="AG94" s="367"/>
      <c r="AH94" s="367"/>
      <c r="AI94" s="367"/>
      <c r="AJ94" s="367"/>
      <c r="AK94" s="367"/>
      <c r="AL94" s="367"/>
      <c r="AM94" s="367"/>
      <c r="AN94" s="367"/>
      <c r="AO94" s="367"/>
      <c r="AP94" s="367"/>
      <c r="AQ94" s="367"/>
      <c r="AR94" s="367"/>
      <c r="BK94" s="303"/>
      <c r="BL94" s="303"/>
      <c r="BM94" s="303"/>
      <c r="BN94" s="303"/>
      <c r="BO94" s="303"/>
      <c r="BP94" s="303"/>
      <c r="BQ94" s="303"/>
    </row>
    <row r="95" spans="1:69" s="296" customFormat="1" x14ac:dyDescent="0.2">
      <c r="A95" s="297"/>
      <c r="B95" s="298"/>
      <c r="C95" s="299"/>
      <c r="D95" s="300"/>
      <c r="E95" s="483"/>
      <c r="F95" s="483"/>
      <c r="G95" s="483"/>
      <c r="H95" s="300"/>
      <c r="I95" s="300"/>
      <c r="J95" s="300"/>
      <c r="K95" s="300"/>
      <c r="L95" s="300"/>
      <c r="M95" s="483"/>
      <c r="N95" s="483"/>
      <c r="O95" s="483"/>
      <c r="P95" s="483"/>
      <c r="Q95" s="483"/>
      <c r="R95" s="483"/>
      <c r="S95" s="483"/>
      <c r="T95" s="367"/>
      <c r="U95" s="300"/>
      <c r="V95" s="367"/>
      <c r="W95" s="295"/>
      <c r="X95" s="367"/>
      <c r="Y95" s="367"/>
      <c r="Z95" s="367"/>
      <c r="AA95" s="367"/>
      <c r="AB95" s="295"/>
      <c r="AC95" s="295"/>
      <c r="AD95" s="295"/>
      <c r="AE95" s="295"/>
      <c r="AF95" s="295"/>
      <c r="AG95" s="295"/>
      <c r="AH95" s="295"/>
      <c r="AI95" s="295"/>
      <c r="AJ95" s="295"/>
      <c r="AK95" s="295"/>
      <c r="AL95" s="295"/>
      <c r="AM95" s="295"/>
      <c r="AN95" s="295"/>
      <c r="AO95" s="295"/>
      <c r="AP95" s="295"/>
      <c r="AQ95" s="295"/>
      <c r="AR95" s="295"/>
      <c r="BK95" s="303"/>
      <c r="BL95" s="303"/>
      <c r="BM95" s="303"/>
      <c r="BN95" s="303"/>
      <c r="BO95" s="303"/>
      <c r="BP95" s="303"/>
      <c r="BQ95" s="303"/>
    </row>
    <row r="96" spans="1:69" customFormat="1" ht="28" customHeight="1" x14ac:dyDescent="0.2">
      <c r="E96" s="1"/>
      <c r="F96" s="1"/>
      <c r="G96" s="1"/>
      <c r="T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BK96" s="72"/>
      <c r="BL96" s="72"/>
      <c r="BM96" s="72"/>
      <c r="BN96" s="72"/>
      <c r="BO96" s="72"/>
      <c r="BP96" s="72"/>
      <c r="BQ96" s="72"/>
    </row>
    <row r="97" spans="5:69" customFormat="1" x14ac:dyDescent="0.2">
      <c r="E97" s="1"/>
      <c r="F97" s="1"/>
      <c r="G97" s="1"/>
      <c r="T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BK97" s="72"/>
      <c r="BL97" s="72"/>
      <c r="BM97" s="72"/>
      <c r="BN97" s="72"/>
      <c r="BO97" s="72"/>
      <c r="BP97" s="72"/>
      <c r="BQ97" s="72"/>
    </row>
    <row r="98" spans="5:69" customFormat="1" x14ac:dyDescent="0.2">
      <c r="E98" s="1"/>
      <c r="F98" s="1"/>
      <c r="G98" s="1"/>
      <c r="T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BK98" s="72"/>
      <c r="BL98" s="72"/>
      <c r="BM98" s="72"/>
      <c r="BN98" s="72"/>
      <c r="BO98" s="72"/>
      <c r="BP98" s="72"/>
      <c r="BQ98" s="72"/>
    </row>
    <row r="99" spans="5:69" customFormat="1" x14ac:dyDescent="0.2">
      <c r="E99" s="1"/>
      <c r="F99" s="1"/>
      <c r="G99" s="1"/>
      <c r="T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BK99" s="72"/>
      <c r="BL99" s="72"/>
      <c r="BM99" s="72"/>
      <c r="BN99" s="72"/>
      <c r="BO99" s="72"/>
      <c r="BP99" s="72"/>
      <c r="BQ99" s="72"/>
    </row>
    <row r="100" spans="5:69" customFormat="1" x14ac:dyDescent="0.2">
      <c r="E100" s="1"/>
      <c r="F100" s="1"/>
      <c r="G100" s="1"/>
      <c r="T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BK100" s="72"/>
      <c r="BL100" s="72"/>
      <c r="BM100" s="72"/>
      <c r="BN100" s="72"/>
      <c r="BO100" s="72"/>
      <c r="BP100" s="72"/>
      <c r="BQ100" s="72"/>
    </row>
    <row r="101" spans="5:69" customFormat="1" x14ac:dyDescent="0.2">
      <c r="E101" s="1"/>
      <c r="F101" s="1"/>
      <c r="G101" s="1"/>
      <c r="T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BK101" s="72"/>
      <c r="BL101" s="72"/>
      <c r="BM101" s="72"/>
      <c r="BN101" s="72"/>
      <c r="BO101" s="72"/>
      <c r="BP101" s="72"/>
      <c r="BQ101" s="72"/>
    </row>
    <row r="102" spans="5:69" customFormat="1" x14ac:dyDescent="0.2">
      <c r="E102" s="1"/>
      <c r="F102" s="1"/>
      <c r="G102" s="1"/>
      <c r="T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BK102" s="72"/>
      <c r="BL102" s="72"/>
      <c r="BM102" s="72"/>
      <c r="BN102" s="72"/>
      <c r="BO102" s="72"/>
      <c r="BP102" s="72"/>
      <c r="BQ102" s="72"/>
    </row>
    <row r="103" spans="5:69" customFormat="1" x14ac:dyDescent="0.2">
      <c r="E103" s="1"/>
      <c r="F103" s="1"/>
      <c r="G103" s="1"/>
      <c r="T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BK103" s="72"/>
      <c r="BL103" s="72"/>
      <c r="BM103" s="72"/>
      <c r="BN103" s="72"/>
      <c r="BO103" s="72"/>
      <c r="BP103" s="72"/>
      <c r="BQ103" s="72"/>
    </row>
    <row r="104" spans="5:69" customFormat="1" x14ac:dyDescent="0.2">
      <c r="E104" s="1"/>
      <c r="F104" s="1"/>
      <c r="G104" s="1"/>
      <c r="T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BK104" s="72"/>
      <c r="BL104" s="72"/>
      <c r="BM104" s="72"/>
      <c r="BN104" s="72"/>
      <c r="BO104" s="72"/>
      <c r="BP104" s="72"/>
      <c r="BQ104" s="72"/>
    </row>
    <row r="105" spans="5:69" customFormat="1" x14ac:dyDescent="0.2">
      <c r="E105" s="1"/>
      <c r="F105" s="1"/>
      <c r="G105" s="1"/>
      <c r="T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BK105" s="72"/>
      <c r="BL105" s="72"/>
      <c r="BM105" s="72"/>
      <c r="BN105" s="72"/>
      <c r="BO105" s="72"/>
      <c r="BP105" s="72"/>
      <c r="BQ105" s="72"/>
    </row>
    <row r="106" spans="5:69" customFormat="1" x14ac:dyDescent="0.2">
      <c r="E106" s="1"/>
      <c r="F106" s="1"/>
      <c r="G106" s="1"/>
      <c r="T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BK106" s="72"/>
      <c r="BL106" s="72"/>
      <c r="BM106" s="72"/>
      <c r="BN106" s="72"/>
      <c r="BO106" s="72"/>
      <c r="BP106" s="72"/>
      <c r="BQ106" s="72"/>
    </row>
    <row r="107" spans="5:69" customFormat="1" x14ac:dyDescent="0.2">
      <c r="E107" s="1"/>
      <c r="F107" s="1"/>
      <c r="G107" s="1"/>
      <c r="T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BK107" s="72"/>
      <c r="BL107" s="72"/>
      <c r="BM107" s="72"/>
      <c r="BN107" s="72"/>
      <c r="BO107" s="72"/>
      <c r="BP107" s="72"/>
      <c r="BQ107" s="72"/>
    </row>
    <row r="108" spans="5:69" customFormat="1" x14ac:dyDescent="0.2">
      <c r="E108" s="1"/>
      <c r="F108" s="1"/>
      <c r="G108" s="1"/>
      <c r="T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BK108" s="72"/>
      <c r="BL108" s="72"/>
      <c r="BM108" s="72"/>
      <c r="BN108" s="72"/>
      <c r="BO108" s="72"/>
      <c r="BP108" s="72"/>
      <c r="BQ108" s="72"/>
    </row>
    <row r="109" spans="5:69" customFormat="1" x14ac:dyDescent="0.2">
      <c r="E109" s="1"/>
      <c r="F109" s="1"/>
      <c r="G109" s="1"/>
      <c r="T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BK109" s="72"/>
      <c r="BL109" s="72"/>
      <c r="BM109" s="72"/>
      <c r="BN109" s="72"/>
      <c r="BO109" s="72"/>
      <c r="BP109" s="72"/>
      <c r="BQ109" s="72"/>
    </row>
    <row r="110" spans="5:69" customFormat="1" x14ac:dyDescent="0.2">
      <c r="E110" s="1"/>
      <c r="F110" s="1"/>
      <c r="G110" s="1"/>
      <c r="T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BK110" s="72"/>
      <c r="BL110" s="72"/>
      <c r="BM110" s="72"/>
      <c r="BN110" s="72"/>
      <c r="BO110" s="72"/>
      <c r="BP110" s="72"/>
      <c r="BQ110" s="72"/>
    </row>
    <row r="111" spans="5:69" customFormat="1" x14ac:dyDescent="0.2">
      <c r="E111" s="1"/>
      <c r="F111" s="1"/>
      <c r="G111" s="1"/>
      <c r="T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BK111" s="72"/>
      <c r="BL111" s="72"/>
      <c r="BM111" s="72"/>
      <c r="BN111" s="72"/>
      <c r="BO111" s="72"/>
      <c r="BP111" s="72"/>
      <c r="BQ111" s="72"/>
    </row>
    <row r="112" spans="5:69" customFormat="1" x14ac:dyDescent="0.2">
      <c r="E112" s="1"/>
      <c r="F112" s="1"/>
      <c r="G112" s="1"/>
      <c r="T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BK112" s="72"/>
      <c r="BL112" s="72"/>
      <c r="BM112" s="72"/>
      <c r="BN112" s="72"/>
      <c r="BO112" s="72"/>
      <c r="BP112" s="72"/>
      <c r="BQ112" s="72"/>
    </row>
    <row r="113" spans="5:69" customFormat="1" x14ac:dyDescent="0.2">
      <c r="E113" s="1"/>
      <c r="F113" s="1"/>
      <c r="G113" s="1"/>
      <c r="T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BK113" s="72"/>
      <c r="BL113" s="72"/>
      <c r="BM113" s="72"/>
      <c r="BN113" s="72"/>
      <c r="BO113" s="72"/>
      <c r="BP113" s="72"/>
      <c r="BQ113" s="72"/>
    </row>
    <row r="114" spans="5:69" customFormat="1" x14ac:dyDescent="0.2">
      <c r="E114" s="1"/>
      <c r="F114" s="1"/>
      <c r="G114" s="1"/>
      <c r="T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BK114" s="72"/>
      <c r="BL114" s="72"/>
      <c r="BM114" s="72"/>
      <c r="BN114" s="72"/>
      <c r="BO114" s="72"/>
      <c r="BP114" s="72"/>
      <c r="BQ114" s="72"/>
    </row>
    <row r="115" spans="5:69" customFormat="1" x14ac:dyDescent="0.2">
      <c r="E115" s="1"/>
      <c r="F115" s="1"/>
      <c r="G115" s="1"/>
      <c r="T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BK115" s="72"/>
      <c r="BL115" s="72"/>
      <c r="BM115" s="72"/>
      <c r="BN115" s="72"/>
      <c r="BO115" s="72"/>
      <c r="BP115" s="72"/>
      <c r="BQ115" s="72"/>
    </row>
    <row r="116" spans="5:69" customFormat="1" x14ac:dyDescent="0.2">
      <c r="E116" s="1"/>
      <c r="F116" s="1"/>
      <c r="G116" s="1"/>
      <c r="T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BK116" s="72"/>
      <c r="BL116" s="72"/>
      <c r="BM116" s="72"/>
      <c r="BN116" s="72"/>
      <c r="BO116" s="72"/>
      <c r="BP116" s="72"/>
      <c r="BQ116" s="72"/>
    </row>
    <row r="117" spans="5:69" customFormat="1" x14ac:dyDescent="0.2">
      <c r="E117" s="1"/>
      <c r="F117" s="1"/>
      <c r="G117" s="1"/>
      <c r="T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BK117" s="72"/>
      <c r="BL117" s="72"/>
      <c r="BM117" s="72"/>
      <c r="BN117" s="72"/>
      <c r="BO117" s="72"/>
      <c r="BP117" s="72"/>
      <c r="BQ117" s="72"/>
    </row>
    <row r="118" spans="5:69" customFormat="1" x14ac:dyDescent="0.2">
      <c r="E118" s="1"/>
      <c r="F118" s="1"/>
      <c r="G118" s="1"/>
      <c r="T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BK118" s="72"/>
      <c r="BL118" s="72"/>
      <c r="BM118" s="72"/>
      <c r="BN118" s="72"/>
      <c r="BO118" s="72"/>
      <c r="BP118" s="72"/>
      <c r="BQ118" s="72"/>
    </row>
    <row r="119" spans="5:69" customFormat="1" x14ac:dyDescent="0.2">
      <c r="E119" s="1"/>
      <c r="F119" s="1"/>
      <c r="G119" s="1"/>
      <c r="T119" s="74"/>
      <c r="V119" s="74"/>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BK119" s="72"/>
      <c r="BL119" s="72"/>
      <c r="BM119" s="72"/>
      <c r="BN119" s="72"/>
      <c r="BO119" s="72"/>
      <c r="BP119" s="72"/>
      <c r="BQ119" s="72"/>
    </row>
    <row r="120" spans="5:69" customFormat="1" x14ac:dyDescent="0.2">
      <c r="E120" s="1"/>
      <c r="F120" s="1"/>
      <c r="G120" s="1"/>
      <c r="T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BK120" s="72"/>
      <c r="BL120" s="72"/>
      <c r="BM120" s="72"/>
      <c r="BN120" s="72"/>
      <c r="BO120" s="72"/>
      <c r="BP120" s="72"/>
      <c r="BQ120" s="72"/>
    </row>
    <row r="121" spans="5:69" customFormat="1" x14ac:dyDescent="0.2">
      <c r="E121" s="1"/>
      <c r="F121" s="1"/>
      <c r="G121" s="1"/>
      <c r="T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BK121" s="72"/>
      <c r="BL121" s="72"/>
      <c r="BM121" s="72"/>
      <c r="BN121" s="72"/>
      <c r="BO121" s="72"/>
      <c r="BP121" s="72"/>
      <c r="BQ121" s="72"/>
    </row>
    <row r="122" spans="5:69" customFormat="1" x14ac:dyDescent="0.2">
      <c r="E122" s="1"/>
      <c r="F122" s="1"/>
      <c r="G122" s="1"/>
      <c r="T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BK122" s="72"/>
      <c r="BL122" s="72"/>
      <c r="BM122" s="72"/>
      <c r="BN122" s="72"/>
      <c r="BO122" s="72"/>
      <c r="BP122" s="72"/>
      <c r="BQ122" s="72"/>
    </row>
    <row r="123" spans="5:69" customFormat="1" x14ac:dyDescent="0.2">
      <c r="E123" s="1"/>
      <c r="F123" s="1"/>
      <c r="G123" s="1"/>
      <c r="T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BK123" s="72"/>
      <c r="BL123" s="72"/>
      <c r="BM123" s="72"/>
      <c r="BN123" s="72"/>
      <c r="BO123" s="72"/>
      <c r="BP123" s="72"/>
      <c r="BQ123" s="72"/>
    </row>
    <row r="124" spans="5:69" customFormat="1" x14ac:dyDescent="0.2">
      <c r="E124" s="1"/>
      <c r="F124" s="1"/>
      <c r="G124" s="1"/>
      <c r="T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BK124" s="72"/>
      <c r="BL124" s="72"/>
      <c r="BM124" s="72"/>
      <c r="BN124" s="72"/>
      <c r="BO124" s="72"/>
      <c r="BP124" s="72"/>
      <c r="BQ124" s="72"/>
    </row>
    <row r="125" spans="5:69" customFormat="1" x14ac:dyDescent="0.2">
      <c r="E125" s="1"/>
      <c r="F125" s="1"/>
      <c r="G125" s="1"/>
      <c r="T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BK125" s="72"/>
      <c r="BL125" s="72"/>
      <c r="BM125" s="72"/>
      <c r="BN125" s="72"/>
      <c r="BO125" s="72"/>
      <c r="BP125" s="72"/>
      <c r="BQ125" s="72"/>
    </row>
    <row r="126" spans="5:69" customFormat="1" x14ac:dyDescent="0.2">
      <c r="E126" s="1"/>
      <c r="F126" s="1"/>
      <c r="G126" s="1"/>
      <c r="T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BK126" s="72"/>
      <c r="BL126" s="72"/>
      <c r="BM126" s="72"/>
      <c r="BN126" s="72"/>
      <c r="BO126" s="72"/>
      <c r="BP126" s="72"/>
      <c r="BQ126" s="72"/>
    </row>
    <row r="127" spans="5:69" customFormat="1" x14ac:dyDescent="0.2">
      <c r="E127" s="1"/>
      <c r="F127" s="1"/>
      <c r="G127" s="1"/>
      <c r="T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BK127" s="72"/>
      <c r="BL127" s="72"/>
      <c r="BM127" s="72"/>
      <c r="BN127" s="72"/>
      <c r="BO127" s="72"/>
      <c r="BP127" s="72"/>
      <c r="BQ127" s="72"/>
    </row>
    <row r="128" spans="5:69" customFormat="1" x14ac:dyDescent="0.2">
      <c r="E128" s="1"/>
      <c r="F128" s="1"/>
      <c r="G128" s="1"/>
      <c r="T128" s="74"/>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BK128" s="72"/>
      <c r="BL128" s="72"/>
      <c r="BM128" s="72"/>
      <c r="BN128" s="72"/>
      <c r="BO128" s="72"/>
      <c r="BP128" s="72"/>
      <c r="BQ128" s="72"/>
    </row>
    <row r="129" spans="5:69" customFormat="1" x14ac:dyDescent="0.2">
      <c r="E129" s="1"/>
      <c r="F129" s="1"/>
      <c r="G129" s="1"/>
      <c r="T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BK129" s="72"/>
      <c r="BL129" s="72"/>
      <c r="BM129" s="72"/>
      <c r="BN129" s="72"/>
      <c r="BO129" s="72"/>
      <c r="BP129" s="72"/>
      <c r="BQ129" s="72"/>
    </row>
    <row r="130" spans="5:69" customFormat="1" x14ac:dyDescent="0.2">
      <c r="E130" s="1"/>
      <c r="F130" s="1"/>
      <c r="G130" s="1"/>
      <c r="T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BK130" s="72"/>
      <c r="BL130" s="72"/>
      <c r="BM130" s="72"/>
      <c r="BN130" s="72"/>
      <c r="BO130" s="72"/>
      <c r="BP130" s="72"/>
      <c r="BQ130" s="72"/>
    </row>
    <row r="131" spans="5:69" customFormat="1" x14ac:dyDescent="0.2">
      <c r="E131" s="1"/>
      <c r="F131" s="1"/>
      <c r="G131" s="1"/>
      <c r="T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BK131" s="72"/>
      <c r="BL131" s="72"/>
      <c r="BM131" s="72"/>
      <c r="BN131" s="72"/>
      <c r="BO131" s="72"/>
      <c r="BP131" s="72"/>
      <c r="BQ131" s="72"/>
    </row>
    <row r="132" spans="5:69" customFormat="1" x14ac:dyDescent="0.2">
      <c r="E132" s="1"/>
      <c r="F132" s="1"/>
      <c r="G132" s="1"/>
      <c r="T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BK132" s="72"/>
      <c r="BL132" s="72"/>
      <c r="BM132" s="72"/>
      <c r="BN132" s="72"/>
      <c r="BO132" s="72"/>
      <c r="BP132" s="72"/>
      <c r="BQ132" s="72"/>
    </row>
    <row r="133" spans="5:69" customFormat="1" x14ac:dyDescent="0.2">
      <c r="E133" s="1"/>
      <c r="F133" s="1"/>
      <c r="G133" s="1"/>
      <c r="T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BK133" s="72"/>
      <c r="BL133" s="72"/>
      <c r="BM133" s="72"/>
      <c r="BN133" s="72"/>
      <c r="BO133" s="72"/>
      <c r="BP133" s="72"/>
      <c r="BQ133" s="72"/>
    </row>
    <row r="134" spans="5:69" customFormat="1" x14ac:dyDescent="0.2">
      <c r="E134" s="1"/>
      <c r="F134" s="1"/>
      <c r="G134" s="1"/>
      <c r="T134" s="74"/>
      <c r="V134" s="74"/>
      <c r="W134" s="74"/>
      <c r="X134" s="74"/>
      <c r="Y134" s="74"/>
      <c r="Z134" s="74"/>
      <c r="AA134" s="74"/>
      <c r="AB134" s="74"/>
      <c r="AC134" s="74"/>
      <c r="AD134" s="74"/>
      <c r="AE134" s="74"/>
      <c r="AF134" s="74"/>
      <c r="AG134" s="74"/>
      <c r="AH134" s="74"/>
      <c r="AI134" s="74"/>
      <c r="AJ134" s="74"/>
      <c r="AK134" s="74"/>
      <c r="AL134" s="74"/>
      <c r="AM134" s="74"/>
      <c r="AN134" s="74"/>
      <c r="AO134" s="74"/>
      <c r="AP134" s="74"/>
      <c r="AQ134" s="74"/>
      <c r="AR134" s="74"/>
      <c r="BK134" s="72"/>
      <c r="BL134" s="72"/>
      <c r="BM134" s="72"/>
      <c r="BN134" s="72"/>
      <c r="BO134" s="72"/>
      <c r="BP134" s="72"/>
      <c r="BQ134" s="72"/>
    </row>
    <row r="135" spans="5:69" customFormat="1" x14ac:dyDescent="0.2">
      <c r="E135" s="1"/>
      <c r="F135" s="1"/>
      <c r="G135" s="1"/>
      <c r="T135" s="74"/>
      <c r="V135" s="74"/>
      <c r="W135" s="74"/>
      <c r="X135" s="74"/>
      <c r="Y135" s="74"/>
      <c r="Z135" s="74"/>
      <c r="AA135" s="74"/>
      <c r="AB135" s="74"/>
      <c r="AC135" s="74"/>
      <c r="AD135" s="74"/>
      <c r="AE135" s="74"/>
      <c r="AF135" s="74"/>
      <c r="AG135" s="74"/>
      <c r="AH135" s="74"/>
      <c r="AI135" s="74"/>
      <c r="AJ135" s="74"/>
      <c r="AK135" s="74"/>
      <c r="AL135" s="74"/>
      <c r="AM135" s="74"/>
      <c r="AN135" s="74"/>
      <c r="AO135" s="74"/>
      <c r="AP135" s="74"/>
      <c r="AQ135" s="74"/>
      <c r="AR135" s="74"/>
      <c r="BK135" s="72"/>
      <c r="BL135" s="72"/>
      <c r="BM135" s="72"/>
      <c r="BN135" s="72"/>
      <c r="BO135" s="72"/>
      <c r="BP135" s="72"/>
      <c r="BQ135" s="72"/>
    </row>
    <row r="136" spans="5:69" customFormat="1" x14ac:dyDescent="0.2">
      <c r="E136" s="1"/>
      <c r="F136" s="1"/>
      <c r="G136" s="1"/>
      <c r="T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BK136" s="72"/>
      <c r="BL136" s="72"/>
      <c r="BM136" s="72"/>
      <c r="BN136" s="72"/>
      <c r="BO136" s="72"/>
      <c r="BP136" s="72"/>
      <c r="BQ136" s="72"/>
    </row>
    <row r="137" spans="5:69" customFormat="1" x14ac:dyDescent="0.2">
      <c r="E137" s="1"/>
      <c r="F137" s="1"/>
      <c r="G137" s="1"/>
      <c r="T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BK137" s="72"/>
      <c r="BL137" s="72"/>
      <c r="BM137" s="72"/>
      <c r="BN137" s="72"/>
      <c r="BO137" s="72"/>
      <c r="BP137" s="72"/>
      <c r="BQ137" s="72"/>
    </row>
    <row r="138" spans="5:69" customFormat="1" x14ac:dyDescent="0.2">
      <c r="E138" s="1"/>
      <c r="F138" s="1"/>
      <c r="G138" s="1"/>
      <c r="T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BK138" s="72"/>
      <c r="BL138" s="72"/>
      <c r="BM138" s="72"/>
      <c r="BN138" s="72"/>
      <c r="BO138" s="72"/>
      <c r="BP138" s="72"/>
      <c r="BQ138" s="72"/>
    </row>
    <row r="139" spans="5:69" customFormat="1" x14ac:dyDescent="0.2">
      <c r="E139" s="1"/>
      <c r="F139" s="1"/>
      <c r="G139" s="1"/>
      <c r="T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BK139" s="72"/>
      <c r="BL139" s="72"/>
      <c r="BM139" s="72"/>
      <c r="BN139" s="72"/>
      <c r="BO139" s="72"/>
      <c r="BP139" s="72"/>
      <c r="BQ139" s="72"/>
    </row>
    <row r="140" spans="5:69" customFormat="1" x14ac:dyDescent="0.2">
      <c r="E140" s="1"/>
      <c r="F140" s="1"/>
      <c r="G140" s="1"/>
      <c r="T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BK140" s="72"/>
      <c r="BL140" s="72"/>
      <c r="BM140" s="72"/>
      <c r="BN140" s="72"/>
      <c r="BO140" s="72"/>
      <c r="BP140" s="72"/>
      <c r="BQ140" s="72"/>
    </row>
    <row r="141" spans="5:69" customFormat="1" x14ac:dyDescent="0.2">
      <c r="E141" s="1"/>
      <c r="F141" s="1"/>
      <c r="G141" s="1"/>
      <c r="T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BK141" s="72"/>
      <c r="BL141" s="72"/>
      <c r="BM141" s="72"/>
      <c r="BN141" s="72"/>
      <c r="BO141" s="72"/>
      <c r="BP141" s="72"/>
      <c r="BQ141" s="72"/>
    </row>
    <row r="142" spans="5:69" customFormat="1" x14ac:dyDescent="0.2">
      <c r="E142" s="1"/>
      <c r="F142" s="1"/>
      <c r="G142" s="1"/>
      <c r="T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BK142" s="72"/>
      <c r="BL142" s="72"/>
      <c r="BM142" s="72"/>
      <c r="BN142" s="72"/>
      <c r="BO142" s="72"/>
      <c r="BP142" s="72"/>
      <c r="BQ142" s="72"/>
    </row>
    <row r="143" spans="5:69" customFormat="1" x14ac:dyDescent="0.2">
      <c r="E143" s="1"/>
      <c r="F143" s="1"/>
      <c r="G143" s="1"/>
      <c r="T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BK143" s="72"/>
      <c r="BL143" s="72"/>
      <c r="BM143" s="72"/>
      <c r="BN143" s="72"/>
      <c r="BO143" s="72"/>
      <c r="BP143" s="72"/>
      <c r="BQ143" s="72"/>
    </row>
    <row r="144" spans="5:69" customFormat="1" x14ac:dyDescent="0.2">
      <c r="E144" s="1"/>
      <c r="F144" s="1"/>
      <c r="G144" s="1"/>
      <c r="T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BK144" s="72"/>
      <c r="BL144" s="72"/>
      <c r="BM144" s="72"/>
      <c r="BN144" s="72"/>
      <c r="BO144" s="72"/>
      <c r="BP144" s="72"/>
      <c r="BQ144" s="72"/>
    </row>
    <row r="145" spans="5:69" customFormat="1" x14ac:dyDescent="0.2">
      <c r="E145" s="1"/>
      <c r="F145" s="1"/>
      <c r="G145" s="1"/>
      <c r="T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BK145" s="72"/>
      <c r="BL145" s="72"/>
      <c r="BM145" s="72"/>
      <c r="BN145" s="72"/>
      <c r="BO145" s="72"/>
      <c r="BP145" s="72"/>
      <c r="BQ145" s="72"/>
    </row>
    <row r="146" spans="5:69" customFormat="1" x14ac:dyDescent="0.2">
      <c r="E146" s="1"/>
      <c r="F146" s="1"/>
      <c r="G146" s="1"/>
      <c r="T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BK146" s="72"/>
      <c r="BL146" s="72"/>
      <c r="BM146" s="72"/>
      <c r="BN146" s="72"/>
      <c r="BO146" s="72"/>
      <c r="BP146" s="72"/>
      <c r="BQ146" s="72"/>
    </row>
    <row r="147" spans="5:69" customFormat="1" x14ac:dyDescent="0.2">
      <c r="E147" s="1"/>
      <c r="F147" s="1"/>
      <c r="G147" s="1"/>
      <c r="T147" s="74"/>
      <c r="V147" s="74"/>
      <c r="W147" s="74"/>
      <c r="X147" s="74"/>
      <c r="Y147" s="74"/>
      <c r="Z147" s="74"/>
      <c r="AA147" s="74"/>
      <c r="AB147" s="74"/>
      <c r="AC147" s="74"/>
      <c r="AD147" s="74"/>
      <c r="AE147" s="74"/>
      <c r="AF147" s="74"/>
      <c r="AG147" s="74"/>
      <c r="AH147" s="74"/>
      <c r="AI147" s="74"/>
      <c r="AJ147" s="74"/>
      <c r="AK147" s="74"/>
      <c r="AL147" s="74"/>
      <c r="AM147" s="74"/>
      <c r="AN147" s="74"/>
      <c r="AO147" s="74"/>
      <c r="AP147" s="74"/>
      <c r="AQ147" s="74"/>
      <c r="AR147" s="74"/>
      <c r="BK147" s="72"/>
      <c r="BL147" s="72"/>
      <c r="BM147" s="72"/>
      <c r="BN147" s="72"/>
      <c r="BO147" s="72"/>
      <c r="BP147" s="72"/>
      <c r="BQ147" s="72"/>
    </row>
    <row r="148" spans="5:69" customFormat="1" x14ac:dyDescent="0.2">
      <c r="E148" s="1"/>
      <c r="F148" s="1"/>
      <c r="G148" s="1"/>
      <c r="T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BK148" s="72"/>
      <c r="BL148" s="72"/>
      <c r="BM148" s="72"/>
      <c r="BN148" s="72"/>
      <c r="BO148" s="72"/>
      <c r="BP148" s="72"/>
      <c r="BQ148" s="72"/>
    </row>
    <row r="149" spans="5:69" customFormat="1" x14ac:dyDescent="0.2">
      <c r="E149" s="1"/>
      <c r="F149" s="1"/>
      <c r="G149" s="1"/>
      <c r="T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BK149" s="72"/>
      <c r="BL149" s="72"/>
      <c r="BM149" s="72"/>
      <c r="BN149" s="72"/>
      <c r="BO149" s="72"/>
      <c r="BP149" s="72"/>
      <c r="BQ149" s="72"/>
    </row>
    <row r="150" spans="5:69" customFormat="1" x14ac:dyDescent="0.2">
      <c r="E150" s="1"/>
      <c r="F150" s="1"/>
      <c r="G150" s="1"/>
      <c r="T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BK150" s="72"/>
      <c r="BL150" s="72"/>
      <c r="BM150" s="72"/>
      <c r="BN150" s="72"/>
      <c r="BO150" s="72"/>
      <c r="BP150" s="72"/>
      <c r="BQ150" s="72"/>
    </row>
    <row r="151" spans="5:69" customFormat="1" x14ac:dyDescent="0.2">
      <c r="E151" s="1"/>
      <c r="F151" s="1"/>
      <c r="G151" s="1"/>
      <c r="T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BK151" s="72"/>
      <c r="BL151" s="72"/>
      <c r="BM151" s="72"/>
      <c r="BN151" s="72"/>
      <c r="BO151" s="72"/>
      <c r="BP151" s="72"/>
      <c r="BQ151" s="72"/>
    </row>
    <row r="152" spans="5:69" customFormat="1" x14ac:dyDescent="0.2">
      <c r="E152" s="1"/>
      <c r="F152" s="1"/>
      <c r="G152" s="1"/>
      <c r="T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BK152" s="72"/>
      <c r="BL152" s="72"/>
      <c r="BM152" s="72"/>
      <c r="BN152" s="72"/>
      <c r="BO152" s="72"/>
      <c r="BP152" s="72"/>
      <c r="BQ152" s="72"/>
    </row>
    <row r="153" spans="5:69" customFormat="1" x14ac:dyDescent="0.2">
      <c r="E153" s="1"/>
      <c r="F153" s="1"/>
      <c r="G153" s="1"/>
      <c r="T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BK153" s="72"/>
      <c r="BL153" s="72"/>
      <c r="BM153" s="72"/>
      <c r="BN153" s="72"/>
      <c r="BO153" s="72"/>
      <c r="BP153" s="72"/>
      <c r="BQ153" s="72"/>
    </row>
    <row r="154" spans="5:69" customFormat="1" x14ac:dyDescent="0.2">
      <c r="E154" s="1"/>
      <c r="F154" s="1"/>
      <c r="G154" s="1"/>
      <c r="T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BK154" s="72"/>
      <c r="BL154" s="72"/>
      <c r="BM154" s="72"/>
      <c r="BN154" s="72"/>
      <c r="BO154" s="72"/>
      <c r="BP154" s="72"/>
      <c r="BQ154" s="72"/>
    </row>
    <row r="155" spans="5:69" customFormat="1" x14ac:dyDescent="0.2">
      <c r="E155" s="1"/>
      <c r="F155" s="1"/>
      <c r="G155" s="1"/>
      <c r="T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BK155" s="72"/>
      <c r="BL155" s="72"/>
      <c r="BM155" s="72"/>
      <c r="BN155" s="72"/>
      <c r="BO155" s="72"/>
      <c r="BP155" s="72"/>
      <c r="BQ155" s="72"/>
    </row>
    <row r="156" spans="5:69" customFormat="1" x14ac:dyDescent="0.2">
      <c r="E156" s="1"/>
      <c r="F156" s="1"/>
      <c r="G156" s="1"/>
      <c r="T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BK156" s="72"/>
      <c r="BL156" s="72"/>
      <c r="BM156" s="72"/>
      <c r="BN156" s="72"/>
      <c r="BO156" s="72"/>
      <c r="BP156" s="72"/>
      <c r="BQ156" s="72"/>
    </row>
    <row r="157" spans="5:69" customFormat="1" x14ac:dyDescent="0.2">
      <c r="E157" s="1"/>
      <c r="F157" s="1"/>
      <c r="G157" s="1"/>
      <c r="T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BK157" s="72"/>
      <c r="BL157" s="72"/>
      <c r="BM157" s="72"/>
      <c r="BN157" s="72"/>
      <c r="BO157" s="72"/>
      <c r="BP157" s="72"/>
      <c r="BQ157" s="72"/>
    </row>
    <row r="158" spans="5:69" customFormat="1" x14ac:dyDescent="0.2">
      <c r="E158" s="1"/>
      <c r="F158" s="1"/>
      <c r="G158" s="1"/>
      <c r="T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BK158" s="72"/>
      <c r="BL158" s="72"/>
      <c r="BM158" s="72"/>
      <c r="BN158" s="72"/>
      <c r="BO158" s="72"/>
      <c r="BP158" s="72"/>
      <c r="BQ158" s="72"/>
    </row>
    <row r="159" spans="5:69" customFormat="1" x14ac:dyDescent="0.2">
      <c r="E159" s="1"/>
      <c r="F159" s="1"/>
      <c r="G159" s="1"/>
      <c r="T159" s="74"/>
      <c r="V159" s="74"/>
      <c r="W159" s="74"/>
      <c r="X159" s="74"/>
      <c r="Y159" s="74"/>
      <c r="Z159" s="74"/>
      <c r="AA159" s="74"/>
      <c r="AB159" s="74"/>
      <c r="AC159" s="74"/>
      <c r="AD159" s="74"/>
      <c r="AE159" s="74"/>
      <c r="AF159" s="74"/>
      <c r="AG159" s="74"/>
      <c r="AH159" s="74"/>
      <c r="AI159" s="74"/>
      <c r="AJ159" s="74"/>
      <c r="AK159" s="74"/>
      <c r="AL159" s="74"/>
      <c r="AM159" s="74"/>
      <c r="AN159" s="74"/>
      <c r="AO159" s="74"/>
      <c r="AP159" s="74"/>
      <c r="AQ159" s="74"/>
      <c r="AR159" s="74"/>
      <c r="BK159" s="72"/>
      <c r="BL159" s="72"/>
      <c r="BM159" s="72"/>
      <c r="BN159" s="72"/>
      <c r="BO159" s="72"/>
      <c r="BP159" s="72"/>
      <c r="BQ159" s="72"/>
    </row>
    <row r="160" spans="5:69" customFormat="1" x14ac:dyDescent="0.2">
      <c r="E160" s="1"/>
      <c r="F160" s="1"/>
      <c r="G160" s="1"/>
      <c r="T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BK160" s="72"/>
      <c r="BL160" s="72"/>
      <c r="BM160" s="72"/>
      <c r="BN160" s="72"/>
      <c r="BO160" s="72"/>
      <c r="BP160" s="72"/>
      <c r="BQ160" s="72"/>
    </row>
    <row r="161" spans="5:69" customFormat="1" x14ac:dyDescent="0.2">
      <c r="E161" s="1"/>
      <c r="F161" s="1"/>
      <c r="G161" s="1"/>
      <c r="T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BK161" s="72"/>
      <c r="BL161" s="72"/>
      <c r="BM161" s="72"/>
      <c r="BN161" s="72"/>
      <c r="BO161" s="72"/>
      <c r="BP161" s="72"/>
      <c r="BQ161" s="72"/>
    </row>
    <row r="162" spans="5:69" customFormat="1" x14ac:dyDescent="0.2">
      <c r="E162" s="1"/>
      <c r="F162" s="1"/>
      <c r="G162" s="1"/>
      <c r="T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BK162" s="72"/>
      <c r="BL162" s="72"/>
      <c r="BM162" s="72"/>
      <c r="BN162" s="72"/>
      <c r="BO162" s="72"/>
      <c r="BP162" s="72"/>
      <c r="BQ162" s="72"/>
    </row>
    <row r="163" spans="5:69" customFormat="1" x14ac:dyDescent="0.2">
      <c r="E163" s="1"/>
      <c r="F163" s="1"/>
      <c r="G163" s="1"/>
      <c r="T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BK163" s="72"/>
      <c r="BL163" s="72"/>
      <c r="BM163" s="72"/>
      <c r="BN163" s="72"/>
      <c r="BO163" s="72"/>
      <c r="BP163" s="72"/>
      <c r="BQ163" s="72"/>
    </row>
    <row r="164" spans="5:69" customFormat="1" x14ac:dyDescent="0.2">
      <c r="E164" s="1"/>
      <c r="F164" s="1"/>
      <c r="G164" s="1"/>
      <c r="T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BK164" s="72"/>
      <c r="BL164" s="72"/>
      <c r="BM164" s="72"/>
      <c r="BN164" s="72"/>
      <c r="BO164" s="72"/>
      <c r="BP164" s="72"/>
      <c r="BQ164" s="72"/>
    </row>
    <row r="165" spans="5:69" customFormat="1" x14ac:dyDescent="0.2">
      <c r="E165" s="1"/>
      <c r="F165" s="1"/>
      <c r="G165" s="1"/>
      <c r="T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BK165" s="72"/>
      <c r="BL165" s="72"/>
      <c r="BM165" s="72"/>
      <c r="BN165" s="72"/>
      <c r="BO165" s="72"/>
      <c r="BP165" s="72"/>
      <c r="BQ165" s="72"/>
    </row>
    <row r="166" spans="5:69" customFormat="1" x14ac:dyDescent="0.2">
      <c r="E166" s="1"/>
      <c r="F166" s="1"/>
      <c r="G166" s="1"/>
      <c r="T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BK166" s="72"/>
      <c r="BL166" s="72"/>
      <c r="BM166" s="72"/>
      <c r="BN166" s="72"/>
      <c r="BO166" s="72"/>
      <c r="BP166" s="72"/>
      <c r="BQ166" s="72"/>
    </row>
    <row r="167" spans="5:69" customFormat="1" x14ac:dyDescent="0.2">
      <c r="E167" s="1"/>
      <c r="F167" s="1"/>
      <c r="G167" s="1"/>
      <c r="T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BK167" s="72"/>
      <c r="BL167" s="72"/>
      <c r="BM167" s="72"/>
      <c r="BN167" s="72"/>
      <c r="BO167" s="72"/>
      <c r="BP167" s="72"/>
      <c r="BQ167" s="72"/>
    </row>
    <row r="168" spans="5:69" customFormat="1" x14ac:dyDescent="0.2">
      <c r="E168" s="1"/>
      <c r="F168" s="1"/>
      <c r="G168" s="1"/>
      <c r="T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BK168" s="72"/>
      <c r="BL168" s="72"/>
      <c r="BM168" s="72"/>
      <c r="BN168" s="72"/>
      <c r="BO168" s="72"/>
      <c r="BP168" s="72"/>
      <c r="BQ168" s="72"/>
    </row>
    <row r="169" spans="5:69" customFormat="1" x14ac:dyDescent="0.2">
      <c r="E169" s="1"/>
      <c r="F169" s="1"/>
      <c r="G169" s="1"/>
      <c r="T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BK169" s="72"/>
      <c r="BL169" s="72"/>
      <c r="BM169" s="72"/>
      <c r="BN169" s="72"/>
      <c r="BO169" s="72"/>
      <c r="BP169" s="72"/>
      <c r="BQ169" s="72"/>
    </row>
    <row r="170" spans="5:69" customFormat="1" x14ac:dyDescent="0.2">
      <c r="E170" s="1"/>
      <c r="F170" s="1"/>
      <c r="G170" s="1"/>
      <c r="T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BK170" s="72"/>
      <c r="BL170" s="72"/>
      <c r="BM170" s="72"/>
      <c r="BN170" s="72"/>
      <c r="BO170" s="72"/>
      <c r="BP170" s="72"/>
      <c r="BQ170" s="72"/>
    </row>
    <row r="171" spans="5:69" customFormat="1" x14ac:dyDescent="0.2">
      <c r="E171" s="1"/>
      <c r="F171" s="1"/>
      <c r="G171" s="1"/>
      <c r="T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BK171" s="72"/>
      <c r="BL171" s="72"/>
      <c r="BM171" s="72"/>
      <c r="BN171" s="72"/>
      <c r="BO171" s="72"/>
      <c r="BP171" s="72"/>
      <c r="BQ171" s="72"/>
    </row>
    <row r="172" spans="5:69" customFormat="1" x14ac:dyDescent="0.2">
      <c r="E172" s="1"/>
      <c r="F172" s="1"/>
      <c r="G172" s="1"/>
      <c r="T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BK172" s="72"/>
      <c r="BL172" s="72"/>
      <c r="BM172" s="72"/>
      <c r="BN172" s="72"/>
      <c r="BO172" s="72"/>
      <c r="BP172" s="72"/>
      <c r="BQ172" s="72"/>
    </row>
    <row r="173" spans="5:69" customFormat="1" x14ac:dyDescent="0.2">
      <c r="E173" s="1"/>
      <c r="F173" s="1"/>
      <c r="G173" s="1"/>
      <c r="T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BK173" s="72"/>
      <c r="BL173" s="72"/>
      <c r="BM173" s="72"/>
      <c r="BN173" s="72"/>
      <c r="BO173" s="72"/>
      <c r="BP173" s="72"/>
      <c r="BQ173" s="72"/>
    </row>
    <row r="174" spans="5:69" customFormat="1" x14ac:dyDescent="0.2">
      <c r="E174" s="1"/>
      <c r="F174" s="1"/>
      <c r="G174" s="1"/>
      <c r="T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BK174" s="72"/>
      <c r="BL174" s="72"/>
      <c r="BM174" s="72"/>
      <c r="BN174" s="72"/>
      <c r="BO174" s="72"/>
      <c r="BP174" s="72"/>
      <c r="BQ174" s="72"/>
    </row>
    <row r="175" spans="5:69" customFormat="1" x14ac:dyDescent="0.2">
      <c r="E175" s="1"/>
      <c r="F175" s="1"/>
      <c r="G175" s="1"/>
      <c r="T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BK175" s="72"/>
      <c r="BL175" s="72"/>
      <c r="BM175" s="72"/>
      <c r="BN175" s="72"/>
      <c r="BO175" s="72"/>
      <c r="BP175" s="72"/>
      <c r="BQ175" s="72"/>
    </row>
    <row r="176" spans="5:69" customFormat="1" x14ac:dyDescent="0.2">
      <c r="E176" s="1"/>
      <c r="F176" s="1"/>
      <c r="G176" s="1"/>
      <c r="T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BK176" s="72"/>
      <c r="BL176" s="72"/>
      <c r="BM176" s="72"/>
      <c r="BN176" s="72"/>
      <c r="BO176" s="72"/>
      <c r="BP176" s="72"/>
      <c r="BQ176" s="72"/>
    </row>
    <row r="177" spans="5:69" customFormat="1" x14ac:dyDescent="0.2">
      <c r="E177" s="1"/>
      <c r="F177" s="1"/>
      <c r="G177" s="1"/>
      <c r="T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BK177" s="72"/>
      <c r="BL177" s="72"/>
      <c r="BM177" s="72"/>
      <c r="BN177" s="72"/>
      <c r="BO177" s="72"/>
      <c r="BP177" s="72"/>
      <c r="BQ177" s="72"/>
    </row>
    <row r="178" spans="5:69" customFormat="1" x14ac:dyDescent="0.2">
      <c r="E178" s="1"/>
      <c r="F178" s="1"/>
      <c r="G178" s="1"/>
      <c r="T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BK178" s="72"/>
      <c r="BL178" s="72"/>
      <c r="BM178" s="72"/>
      <c r="BN178" s="72"/>
      <c r="BO178" s="72"/>
      <c r="BP178" s="72"/>
      <c r="BQ178" s="72"/>
    </row>
    <row r="179" spans="5:69" customFormat="1" x14ac:dyDescent="0.2">
      <c r="E179" s="1"/>
      <c r="F179" s="1"/>
      <c r="G179" s="1"/>
      <c r="T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BK179" s="72"/>
      <c r="BL179" s="72"/>
      <c r="BM179" s="72"/>
      <c r="BN179" s="72"/>
      <c r="BO179" s="72"/>
      <c r="BP179" s="72"/>
      <c r="BQ179" s="72"/>
    </row>
    <row r="180" spans="5:69" customFormat="1" x14ac:dyDescent="0.2">
      <c r="E180" s="1"/>
      <c r="F180" s="1"/>
      <c r="G180" s="1"/>
      <c r="T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BK180" s="72"/>
      <c r="BL180" s="72"/>
      <c r="BM180" s="72"/>
      <c r="BN180" s="72"/>
      <c r="BO180" s="72"/>
      <c r="BP180" s="72"/>
      <c r="BQ180" s="72"/>
    </row>
    <row r="181" spans="5:69" customFormat="1" x14ac:dyDescent="0.2">
      <c r="E181" s="1"/>
      <c r="F181" s="1"/>
      <c r="G181" s="1"/>
      <c r="T181" s="74"/>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74"/>
      <c r="BK181" s="72"/>
      <c r="BL181" s="72"/>
      <c r="BM181" s="72"/>
      <c r="BN181" s="72"/>
      <c r="BO181" s="72"/>
      <c r="BP181" s="72"/>
      <c r="BQ181" s="72"/>
    </row>
    <row r="182" spans="5:69" customFormat="1" x14ac:dyDescent="0.2">
      <c r="E182" s="1"/>
      <c r="F182" s="1"/>
      <c r="G182" s="1"/>
      <c r="T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BK182" s="72"/>
      <c r="BL182" s="72"/>
      <c r="BM182" s="72"/>
      <c r="BN182" s="72"/>
      <c r="BO182" s="72"/>
      <c r="BP182" s="72"/>
      <c r="BQ182" s="72"/>
    </row>
    <row r="183" spans="5:69" customFormat="1" x14ac:dyDescent="0.2">
      <c r="E183" s="1"/>
      <c r="F183" s="1"/>
      <c r="G183" s="1"/>
      <c r="T183" s="74"/>
      <c r="V183" s="74"/>
      <c r="W183" s="74"/>
      <c r="X183" s="74"/>
      <c r="Y183" s="74"/>
      <c r="Z183" s="74"/>
      <c r="AA183" s="74"/>
      <c r="AB183" s="74"/>
      <c r="AC183" s="74"/>
      <c r="AD183" s="74"/>
      <c r="AE183" s="74"/>
      <c r="AF183" s="74"/>
      <c r="AG183" s="74"/>
      <c r="AH183" s="74"/>
      <c r="AI183" s="74"/>
      <c r="AJ183" s="74"/>
      <c r="AK183" s="74"/>
      <c r="AL183" s="74"/>
      <c r="AM183" s="74"/>
      <c r="AN183" s="74"/>
      <c r="AO183" s="74"/>
      <c r="AP183" s="74"/>
      <c r="AQ183" s="74"/>
      <c r="AR183" s="74"/>
      <c r="BK183" s="72"/>
      <c r="BL183" s="72"/>
      <c r="BM183" s="72"/>
      <c r="BN183" s="72"/>
      <c r="BO183" s="72"/>
      <c r="BP183" s="72"/>
      <c r="BQ183" s="72"/>
    </row>
    <row r="184" spans="5:69" customFormat="1" x14ac:dyDescent="0.2">
      <c r="E184" s="1"/>
      <c r="F184" s="1"/>
      <c r="G184" s="1"/>
      <c r="T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BK184" s="72"/>
      <c r="BL184" s="72"/>
      <c r="BM184" s="72"/>
      <c r="BN184" s="72"/>
      <c r="BO184" s="72"/>
      <c r="BP184" s="72"/>
      <c r="BQ184" s="72"/>
    </row>
    <row r="185" spans="5:69" customFormat="1" x14ac:dyDescent="0.2">
      <c r="E185" s="1"/>
      <c r="F185" s="1"/>
      <c r="G185" s="1"/>
      <c r="T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BK185" s="72"/>
      <c r="BL185" s="72"/>
      <c r="BM185" s="72"/>
      <c r="BN185" s="72"/>
      <c r="BO185" s="72"/>
      <c r="BP185" s="72"/>
      <c r="BQ185" s="72"/>
    </row>
    <row r="186" spans="5:69" customFormat="1" x14ac:dyDescent="0.2">
      <c r="E186" s="1"/>
      <c r="F186" s="1"/>
      <c r="G186" s="1"/>
      <c r="T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BK186" s="72"/>
      <c r="BL186" s="72"/>
      <c r="BM186" s="72"/>
      <c r="BN186" s="72"/>
      <c r="BO186" s="72"/>
      <c r="BP186" s="72"/>
      <c r="BQ186" s="72"/>
    </row>
    <row r="187" spans="5:69" customFormat="1" x14ac:dyDescent="0.2">
      <c r="E187" s="1"/>
      <c r="F187" s="1"/>
      <c r="G187" s="1"/>
      <c r="T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BK187" s="72"/>
      <c r="BL187" s="72"/>
      <c r="BM187" s="72"/>
      <c r="BN187" s="72"/>
      <c r="BO187" s="72"/>
      <c r="BP187" s="72"/>
      <c r="BQ187" s="72"/>
    </row>
    <row r="188" spans="5:69" customFormat="1" x14ac:dyDescent="0.2">
      <c r="E188" s="1"/>
      <c r="F188" s="1"/>
      <c r="G188" s="1"/>
      <c r="T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BK188" s="72"/>
      <c r="BL188" s="72"/>
      <c r="BM188" s="72"/>
      <c r="BN188" s="72"/>
      <c r="BO188" s="72"/>
      <c r="BP188" s="72"/>
      <c r="BQ188" s="72"/>
    </row>
    <row r="189" spans="5:69" customFormat="1" x14ac:dyDescent="0.2">
      <c r="E189" s="1"/>
      <c r="F189" s="1"/>
      <c r="G189" s="1"/>
      <c r="T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BK189" s="72"/>
      <c r="BL189" s="72"/>
      <c r="BM189" s="72"/>
      <c r="BN189" s="72"/>
      <c r="BO189" s="72"/>
      <c r="BP189" s="72"/>
      <c r="BQ189" s="72"/>
    </row>
    <row r="190" spans="5:69" customFormat="1" x14ac:dyDescent="0.2">
      <c r="E190" s="1"/>
      <c r="F190" s="1"/>
      <c r="G190" s="1"/>
      <c r="T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BK190" s="72"/>
      <c r="BL190" s="72"/>
      <c r="BM190" s="72"/>
      <c r="BN190" s="72"/>
      <c r="BO190" s="72"/>
      <c r="BP190" s="72"/>
      <c r="BQ190" s="72"/>
    </row>
    <row r="191" spans="5:69" customFormat="1" x14ac:dyDescent="0.2">
      <c r="E191" s="1"/>
      <c r="F191" s="1"/>
      <c r="G191" s="1"/>
      <c r="T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BK191" s="72"/>
      <c r="BL191" s="72"/>
      <c r="BM191" s="72"/>
      <c r="BN191" s="72"/>
      <c r="BO191" s="72"/>
      <c r="BP191" s="72"/>
      <c r="BQ191" s="72"/>
    </row>
    <row r="192" spans="5:69" customFormat="1" x14ac:dyDescent="0.2">
      <c r="E192" s="1"/>
      <c r="F192" s="1"/>
      <c r="G192" s="1"/>
      <c r="T192" s="74"/>
      <c r="V192" s="74"/>
      <c r="W192" s="74"/>
      <c r="X192" s="74"/>
      <c r="Y192" s="74"/>
      <c r="Z192" s="74"/>
      <c r="AA192" s="74"/>
      <c r="AB192" s="74"/>
      <c r="AC192" s="74"/>
      <c r="AD192" s="74"/>
      <c r="AE192" s="74"/>
      <c r="AF192" s="74"/>
      <c r="AG192" s="74"/>
      <c r="AH192" s="74"/>
      <c r="AI192" s="74"/>
      <c r="AJ192" s="74"/>
      <c r="AK192" s="74"/>
      <c r="AL192" s="74"/>
      <c r="AM192" s="74"/>
      <c r="AN192" s="74"/>
      <c r="AO192" s="74"/>
      <c r="AP192" s="74"/>
      <c r="AQ192" s="74"/>
      <c r="AR192" s="74"/>
      <c r="BK192" s="72"/>
      <c r="BL192" s="72"/>
      <c r="BM192" s="72"/>
      <c r="BN192" s="72"/>
      <c r="BO192" s="72"/>
      <c r="BP192" s="72"/>
      <c r="BQ192" s="72"/>
    </row>
    <row r="193" spans="5:69" customFormat="1" x14ac:dyDescent="0.2">
      <c r="E193" s="1"/>
      <c r="F193" s="1"/>
      <c r="G193" s="1"/>
      <c r="T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BK193" s="72"/>
      <c r="BL193" s="72"/>
      <c r="BM193" s="72"/>
      <c r="BN193" s="72"/>
      <c r="BO193" s="72"/>
      <c r="BP193" s="72"/>
      <c r="BQ193" s="72"/>
    </row>
    <row r="194" spans="5:69" customFormat="1" x14ac:dyDescent="0.2">
      <c r="E194" s="1"/>
      <c r="F194" s="1"/>
      <c r="G194" s="1"/>
      <c r="T194" s="74"/>
      <c r="V194" s="74"/>
      <c r="W194" s="74"/>
      <c r="X194" s="74"/>
      <c r="Y194" s="74"/>
      <c r="Z194" s="74"/>
      <c r="AA194" s="74"/>
      <c r="AB194" s="74"/>
      <c r="AC194" s="74"/>
      <c r="AD194" s="74"/>
      <c r="AE194" s="74"/>
      <c r="AF194" s="74"/>
      <c r="AG194" s="74"/>
      <c r="AH194" s="74"/>
      <c r="AI194" s="74"/>
      <c r="AJ194" s="74"/>
      <c r="AK194" s="74"/>
      <c r="AL194" s="74"/>
      <c r="AM194" s="74"/>
      <c r="AN194" s="74"/>
      <c r="AO194" s="74"/>
      <c r="AP194" s="74"/>
      <c r="AQ194" s="74"/>
      <c r="AR194" s="74"/>
      <c r="BK194" s="72"/>
      <c r="BL194" s="72"/>
      <c r="BM194" s="72"/>
      <c r="BN194" s="72"/>
      <c r="BO194" s="72"/>
      <c r="BP194" s="72"/>
      <c r="BQ194" s="72"/>
    </row>
    <row r="195" spans="5:69" customFormat="1" x14ac:dyDescent="0.2">
      <c r="E195" s="1"/>
      <c r="F195" s="1"/>
      <c r="G195" s="1"/>
      <c r="T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BK195" s="72"/>
      <c r="BL195" s="72"/>
      <c r="BM195" s="72"/>
      <c r="BN195" s="72"/>
      <c r="BO195" s="72"/>
      <c r="BP195" s="72"/>
      <c r="BQ195" s="72"/>
    </row>
    <row r="196" spans="5:69" customFormat="1" x14ac:dyDescent="0.2">
      <c r="E196" s="1"/>
      <c r="F196" s="1"/>
      <c r="G196" s="1"/>
      <c r="T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BK196" s="72"/>
      <c r="BL196" s="72"/>
      <c r="BM196" s="72"/>
      <c r="BN196" s="72"/>
      <c r="BO196" s="72"/>
      <c r="BP196" s="72"/>
      <c r="BQ196" s="72"/>
    </row>
    <row r="197" spans="5:69" customFormat="1" x14ac:dyDescent="0.2">
      <c r="E197" s="1"/>
      <c r="F197" s="1"/>
      <c r="G197" s="1"/>
      <c r="T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BK197" s="72"/>
      <c r="BL197" s="72"/>
      <c r="BM197" s="72"/>
      <c r="BN197" s="72"/>
      <c r="BO197" s="72"/>
      <c r="BP197" s="72"/>
      <c r="BQ197" s="72"/>
    </row>
    <row r="198" spans="5:69" customFormat="1" x14ac:dyDescent="0.2">
      <c r="E198" s="1"/>
      <c r="F198" s="1"/>
      <c r="G198" s="1"/>
      <c r="T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BK198" s="72"/>
      <c r="BL198" s="72"/>
      <c r="BM198" s="72"/>
      <c r="BN198" s="72"/>
      <c r="BO198" s="72"/>
      <c r="BP198" s="72"/>
      <c r="BQ198" s="72"/>
    </row>
    <row r="199" spans="5:69" customFormat="1" x14ac:dyDescent="0.2">
      <c r="E199" s="1"/>
      <c r="F199" s="1"/>
      <c r="G199" s="1"/>
      <c r="T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BK199" s="72"/>
      <c r="BL199" s="72"/>
      <c r="BM199" s="72"/>
      <c r="BN199" s="72"/>
      <c r="BO199" s="72"/>
      <c r="BP199" s="72"/>
      <c r="BQ199" s="72"/>
    </row>
    <row r="200" spans="5:69" customFormat="1" x14ac:dyDescent="0.2">
      <c r="E200" s="1"/>
      <c r="F200" s="1"/>
      <c r="G200" s="1"/>
      <c r="T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BK200" s="72"/>
      <c r="BL200" s="72"/>
      <c r="BM200" s="72"/>
      <c r="BN200" s="72"/>
      <c r="BO200" s="72"/>
      <c r="BP200" s="72"/>
      <c r="BQ200" s="72"/>
    </row>
    <row r="201" spans="5:69" customFormat="1" x14ac:dyDescent="0.2">
      <c r="E201" s="1"/>
      <c r="F201" s="1"/>
      <c r="G201" s="1"/>
      <c r="T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BK201" s="72"/>
      <c r="BL201" s="72"/>
      <c r="BM201" s="72"/>
      <c r="BN201" s="72"/>
      <c r="BO201" s="72"/>
      <c r="BP201" s="72"/>
      <c r="BQ201" s="72"/>
    </row>
    <row r="202" spans="5:69" customFormat="1" x14ac:dyDescent="0.2">
      <c r="E202" s="1"/>
      <c r="F202" s="1"/>
      <c r="G202" s="1"/>
      <c r="T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BK202" s="72"/>
      <c r="BL202" s="72"/>
      <c r="BM202" s="72"/>
      <c r="BN202" s="72"/>
      <c r="BO202" s="72"/>
      <c r="BP202" s="72"/>
      <c r="BQ202" s="72"/>
    </row>
    <row r="203" spans="5:69" customFormat="1" x14ac:dyDescent="0.2">
      <c r="E203" s="1"/>
      <c r="F203" s="1"/>
      <c r="G203" s="1"/>
      <c r="T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BK203" s="72"/>
      <c r="BL203" s="72"/>
      <c r="BM203" s="72"/>
      <c r="BN203" s="72"/>
      <c r="BO203" s="72"/>
      <c r="BP203" s="72"/>
      <c r="BQ203" s="72"/>
    </row>
    <row r="204" spans="5:69" customFormat="1" x14ac:dyDescent="0.2">
      <c r="E204" s="1"/>
      <c r="F204" s="1"/>
      <c r="G204" s="1"/>
      <c r="T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BK204" s="72"/>
      <c r="BL204" s="72"/>
      <c r="BM204" s="72"/>
      <c r="BN204" s="72"/>
      <c r="BO204" s="72"/>
      <c r="BP204" s="72"/>
      <c r="BQ204" s="72"/>
    </row>
    <row r="205" spans="5:69" customFormat="1" x14ac:dyDescent="0.2">
      <c r="E205" s="1"/>
      <c r="F205" s="1"/>
      <c r="G205" s="1"/>
      <c r="T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BK205" s="72"/>
      <c r="BL205" s="72"/>
      <c r="BM205" s="72"/>
      <c r="BN205" s="72"/>
      <c r="BO205" s="72"/>
      <c r="BP205" s="72"/>
      <c r="BQ205" s="72"/>
    </row>
    <row r="206" spans="5:69" customFormat="1" x14ac:dyDescent="0.2">
      <c r="E206" s="1"/>
      <c r="F206" s="1"/>
      <c r="G206" s="1"/>
      <c r="T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BK206" s="72"/>
      <c r="BL206" s="72"/>
      <c r="BM206" s="72"/>
      <c r="BN206" s="72"/>
      <c r="BO206" s="72"/>
      <c r="BP206" s="72"/>
      <c r="BQ206" s="72"/>
    </row>
    <row r="207" spans="5:69" customFormat="1" x14ac:dyDescent="0.2">
      <c r="E207" s="1"/>
      <c r="F207" s="1"/>
      <c r="G207" s="1"/>
      <c r="T207" s="74"/>
      <c r="V207" s="74"/>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BK207" s="72"/>
      <c r="BL207" s="72"/>
      <c r="BM207" s="72"/>
      <c r="BN207" s="72"/>
      <c r="BO207" s="72"/>
      <c r="BP207" s="72"/>
      <c r="BQ207" s="72"/>
    </row>
    <row r="208" spans="5:69" customFormat="1" x14ac:dyDescent="0.2">
      <c r="E208" s="1"/>
      <c r="F208" s="1"/>
      <c r="G208" s="1"/>
      <c r="T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BK208" s="72"/>
      <c r="BL208" s="72"/>
      <c r="BM208" s="72"/>
      <c r="BN208" s="72"/>
      <c r="BO208" s="72"/>
      <c r="BP208" s="72"/>
      <c r="BQ208" s="72"/>
    </row>
    <row r="209" spans="5:69" customFormat="1" x14ac:dyDescent="0.2">
      <c r="E209" s="1"/>
      <c r="F209" s="1"/>
      <c r="G209" s="1"/>
      <c r="T209" s="74"/>
      <c r="V209" s="74"/>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BK209" s="72"/>
      <c r="BL209" s="72"/>
      <c r="BM209" s="72"/>
      <c r="BN209" s="72"/>
      <c r="BO209" s="72"/>
      <c r="BP209" s="72"/>
      <c r="BQ209" s="72"/>
    </row>
    <row r="210" spans="5:69" customFormat="1" x14ac:dyDescent="0.2">
      <c r="E210" s="1"/>
      <c r="F210" s="1"/>
      <c r="G210" s="1"/>
      <c r="T210" s="74"/>
      <c r="V210" s="74"/>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BK210" s="72"/>
      <c r="BL210" s="72"/>
      <c r="BM210" s="72"/>
      <c r="BN210" s="72"/>
      <c r="BO210" s="72"/>
      <c r="BP210" s="72"/>
      <c r="BQ210" s="72"/>
    </row>
    <row r="211" spans="5:69" customFormat="1" x14ac:dyDescent="0.2">
      <c r="E211" s="1"/>
      <c r="F211" s="1"/>
      <c r="G211" s="1"/>
      <c r="T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BK211" s="72"/>
      <c r="BL211" s="72"/>
      <c r="BM211" s="72"/>
      <c r="BN211" s="72"/>
      <c r="BO211" s="72"/>
      <c r="BP211" s="72"/>
      <c r="BQ211" s="72"/>
    </row>
    <row r="212" spans="5:69" customFormat="1" x14ac:dyDescent="0.2">
      <c r="E212" s="1"/>
      <c r="F212" s="1"/>
      <c r="G212" s="1"/>
      <c r="T212" s="74"/>
      <c r="V212" s="74"/>
      <c r="W212" s="74"/>
      <c r="X212" s="74"/>
      <c r="Y212" s="74"/>
      <c r="Z212" s="74"/>
      <c r="AA212" s="74"/>
      <c r="AB212" s="74"/>
      <c r="AC212" s="74"/>
      <c r="AD212" s="74"/>
      <c r="AE212" s="74"/>
      <c r="AF212" s="74"/>
      <c r="AG212" s="74"/>
      <c r="AH212" s="74"/>
      <c r="AI212" s="74"/>
      <c r="AJ212" s="74"/>
      <c r="AK212" s="74"/>
      <c r="AL212" s="74"/>
      <c r="AM212" s="74"/>
      <c r="AN212" s="74"/>
      <c r="AO212" s="74"/>
      <c r="AP212" s="74"/>
      <c r="AQ212" s="74"/>
      <c r="AR212" s="74"/>
      <c r="BK212" s="72"/>
      <c r="BL212" s="72"/>
      <c r="BM212" s="72"/>
      <c r="BN212" s="72"/>
      <c r="BO212" s="72"/>
      <c r="BP212" s="72"/>
      <c r="BQ212" s="72"/>
    </row>
    <row r="213" spans="5:69" customFormat="1" x14ac:dyDescent="0.2">
      <c r="E213" s="1"/>
      <c r="F213" s="1"/>
      <c r="G213" s="1"/>
      <c r="T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BK213" s="72"/>
      <c r="BL213" s="72"/>
      <c r="BM213" s="72"/>
      <c r="BN213" s="72"/>
      <c r="BO213" s="72"/>
      <c r="BP213" s="72"/>
      <c r="BQ213" s="72"/>
    </row>
    <row r="214" spans="5:69" customFormat="1" x14ac:dyDescent="0.2">
      <c r="E214" s="1"/>
      <c r="F214" s="1"/>
      <c r="G214" s="1"/>
      <c r="T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BK214" s="72"/>
      <c r="BL214" s="72"/>
      <c r="BM214" s="72"/>
      <c r="BN214" s="72"/>
      <c r="BO214" s="72"/>
      <c r="BP214" s="72"/>
      <c r="BQ214" s="72"/>
    </row>
    <row r="215" spans="5:69" customFormat="1" x14ac:dyDescent="0.2">
      <c r="E215" s="1"/>
      <c r="F215" s="1"/>
      <c r="G215" s="1"/>
      <c r="T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BK215" s="72"/>
      <c r="BL215" s="72"/>
      <c r="BM215" s="72"/>
      <c r="BN215" s="72"/>
      <c r="BO215" s="72"/>
      <c r="BP215" s="72"/>
      <c r="BQ215" s="72"/>
    </row>
    <row r="216" spans="5:69" customFormat="1" x14ac:dyDescent="0.2">
      <c r="E216" s="1"/>
      <c r="F216" s="1"/>
      <c r="G216" s="1"/>
      <c r="T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BK216" s="72"/>
      <c r="BL216" s="72"/>
      <c r="BM216" s="72"/>
      <c r="BN216" s="72"/>
      <c r="BO216" s="72"/>
      <c r="BP216" s="72"/>
      <c r="BQ216" s="72"/>
    </row>
  </sheetData>
  <sheetProtection algorithmName="SHA-512" hashValue="mmlNfvI+lYz0SOYcTCYRqJlyDijY9wUIHgw8TNqe7Trwtfjd5zAQiJQ9u2d+fIqTHq02c0K54+0mPsuz+glg6g==" saltValue="NtyYjvkaTR/W99VICwN36g==" spinCount="100000" sheet="1" objects="1" scenarios="1"/>
  <mergeCells count="27">
    <mergeCell ref="O5:P5"/>
    <mergeCell ref="E5:G5"/>
    <mergeCell ref="O4:P4"/>
    <mergeCell ref="A1:C2"/>
    <mergeCell ref="A4:B4"/>
    <mergeCell ref="K5:N5"/>
    <mergeCell ref="H4:I4"/>
    <mergeCell ref="H5:I5"/>
    <mergeCell ref="K4:N4"/>
    <mergeCell ref="X3:AB3"/>
    <mergeCell ref="X4:AB4"/>
    <mergeCell ref="E4:G4"/>
    <mergeCell ref="E3:I3"/>
    <mergeCell ref="K3:P3"/>
    <mergeCell ref="BR6:BX6"/>
    <mergeCell ref="CA7:CE7"/>
    <mergeCell ref="BJ6:BP6"/>
    <mergeCell ref="E7:G7"/>
    <mergeCell ref="H7:J7"/>
    <mergeCell ref="N7:P7"/>
    <mergeCell ref="Q7:S7"/>
    <mergeCell ref="K7:M7"/>
    <mergeCell ref="A39:J39"/>
    <mergeCell ref="AH13:AH16"/>
    <mergeCell ref="AE22:AF22"/>
    <mergeCell ref="AE21:AG21"/>
    <mergeCell ref="AG23:AJ23"/>
  </mergeCells>
  <phoneticPr fontId="0" type="noConversion"/>
  <conditionalFormatting sqref="D9:D37">
    <cfRule type="cellIs" dxfId="13" priority="2" stopIfTrue="1" operator="greaterThan">
      <formula>"p1"</formula>
    </cfRule>
  </conditionalFormatting>
  <conditionalFormatting sqref="O5:P5">
    <cfRule type="cellIs" dxfId="12" priority="11" stopIfTrue="1" operator="greaterThan">
      <formula>$Q$5</formula>
    </cfRule>
  </conditionalFormatting>
  <conditionalFormatting sqref="U9:U36 U40:U95">
    <cfRule type="cellIs" dxfId="11" priority="5" stopIfTrue="1" operator="equal">
      <formula>"YES"</formula>
    </cfRule>
    <cfRule type="cellIs" dxfId="10" priority="6" stopIfTrue="1" operator="equal">
      <formula>"NO"</formula>
    </cfRule>
  </conditionalFormatting>
  <conditionalFormatting sqref="AE8:AG8 AN8:AO8 AB9:AB14 V9:AA15 T9:T95 AD10:AG10 AI10:AR10 AE11:AG11 AN11:AO11 AC14:AD14 AK14:AM15 AB15:AD15 AI15:AJ15 AN15:AR15 AE15:AG16 AN16:AO16 V16:AB39 AC19:AD19 AL19:AM19 AK19:AK22 AD20:AJ20 AP20:AR21 AM20:AO22 AH21:AJ21 AC21:AE22 AL21:AL22 AG22 AQ25:AR25 AC26:AG26 AK26:AO26 AQ30:AR38 AK33:AP33 U37:U38 AM38:AP38 AO39:AT39 V40:W81 AB40:AR94 X40:AA95 W82:W94 V82:V95">
    <cfRule type="cellIs" dxfId="9" priority="1" stopIfTrue="1" operator="equal">
      <formula>"M"</formula>
    </cfRule>
  </conditionalFormatting>
  <pageMargins left="0.75" right="0.75" top="0.75" bottom="0.75" header="0.5" footer="0.5"/>
  <pageSetup scale="63" fitToHeight="5" orientation="landscape" r:id="rId1"/>
  <headerFooter alignWithMargins="0">
    <oddHeader>&amp;L&amp;"Berlin Sans FB Demi,Bold"&amp;12Site No: ____ ____ ____&amp;C&amp;"Berlin Sans FB Demi,Bold"&amp;12Subject ID: ____ ____ ____ ____&amp;R&amp;"Berlin Sans FB Demi,Bold"&amp;12Alpha Code: ____ ____ ____ ____</oddHeader>
    <oddFooter>&amp;L&amp;P&amp;CNCIG-002&amp;R&amp;D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8"/>
  <sheetViews>
    <sheetView workbookViewId="0">
      <selection activeCell="L28" sqref="L28"/>
    </sheetView>
  </sheetViews>
  <sheetFormatPr baseColWidth="10" defaultColWidth="8.83203125" defaultRowHeight="13" x14ac:dyDescent="0.15"/>
  <cols>
    <col min="1" max="1" width="13.5" style="149" customWidth="1"/>
    <col min="2" max="2" width="12" style="149" customWidth="1"/>
    <col min="3" max="3" width="11.5" style="149" customWidth="1"/>
    <col min="4" max="4" width="9.1640625" style="378" customWidth="1"/>
    <col min="5" max="16384" width="8.83203125" style="3"/>
  </cols>
  <sheetData>
    <row r="1" spans="1:4" x14ac:dyDescent="0.15">
      <c r="A1" s="149" t="s">
        <v>53</v>
      </c>
      <c r="B1" s="149" t="s">
        <v>316</v>
      </c>
      <c r="C1" s="377" t="s">
        <v>52</v>
      </c>
      <c r="D1" s="378" t="s">
        <v>375</v>
      </c>
    </row>
    <row r="2" spans="1:4" x14ac:dyDescent="0.15">
      <c r="A2" s="149">
        <f>Calculator!H4</f>
        <v>0</v>
      </c>
      <c r="B2" s="150">
        <f>Calculator!A9</f>
        <v>-28</v>
      </c>
      <c r="C2" s="377">
        <f>Calculator!C9</f>
        <v>-28</v>
      </c>
      <c r="D2" s="378" t="str">
        <f>Calculator!T9</f>
        <v>M</v>
      </c>
    </row>
    <row r="3" spans="1:4" x14ac:dyDescent="0.15">
      <c r="A3" s="149">
        <f>A2</f>
        <v>0</v>
      </c>
      <c r="B3" s="150">
        <f>Calculator!A10</f>
        <v>-27</v>
      </c>
      <c r="C3" s="377">
        <f>Calculator!C10</f>
        <v>-27</v>
      </c>
      <c r="D3" s="378" t="str">
        <f>Calculator!T10</f>
        <v>M</v>
      </c>
    </row>
    <row r="4" spans="1:4" x14ac:dyDescent="0.15">
      <c r="A4" s="149">
        <f t="shared" ref="A4:A29" si="0">A3</f>
        <v>0</v>
      </c>
      <c r="B4" s="150">
        <f>Calculator!A11</f>
        <v>-26</v>
      </c>
      <c r="C4" s="377">
        <f>Calculator!C11</f>
        <v>-26</v>
      </c>
      <c r="D4" s="378" t="str">
        <f>Calculator!T11</f>
        <v>M</v>
      </c>
    </row>
    <row r="5" spans="1:4" x14ac:dyDescent="0.15">
      <c r="A5" s="149">
        <f t="shared" si="0"/>
        <v>0</v>
      </c>
      <c r="B5" s="150">
        <f>Calculator!A12</f>
        <v>-25</v>
      </c>
      <c r="C5" s="377">
        <f>Calculator!C12</f>
        <v>-25</v>
      </c>
      <c r="D5" s="378" t="str">
        <f>Calculator!T12</f>
        <v>M</v>
      </c>
    </row>
    <row r="6" spans="1:4" x14ac:dyDescent="0.15">
      <c r="A6" s="149">
        <f t="shared" si="0"/>
        <v>0</v>
      </c>
      <c r="B6" s="150">
        <f>Calculator!A13</f>
        <v>-24</v>
      </c>
      <c r="C6" s="377">
        <f>Calculator!C13</f>
        <v>-24</v>
      </c>
      <c r="D6" s="378" t="str">
        <f>Calculator!T13</f>
        <v>M</v>
      </c>
    </row>
    <row r="7" spans="1:4" x14ac:dyDescent="0.15">
      <c r="A7" s="149">
        <f t="shared" si="0"/>
        <v>0</v>
      </c>
      <c r="B7" s="150">
        <f>Calculator!A14</f>
        <v>-23</v>
      </c>
      <c r="C7" s="377">
        <f>Calculator!C14</f>
        <v>-23</v>
      </c>
      <c r="D7" s="378" t="str">
        <f>Calculator!T14</f>
        <v>M</v>
      </c>
    </row>
    <row r="8" spans="1:4" x14ac:dyDescent="0.15">
      <c r="A8" s="149">
        <f t="shared" si="0"/>
        <v>0</v>
      </c>
      <c r="B8" s="150">
        <f>Calculator!A15</f>
        <v>-22</v>
      </c>
      <c r="C8" s="377">
        <f>Calculator!C15</f>
        <v>-22</v>
      </c>
      <c r="D8" s="378" t="str">
        <f>Calculator!T15</f>
        <v>M</v>
      </c>
    </row>
    <row r="9" spans="1:4" x14ac:dyDescent="0.15">
      <c r="A9" s="149">
        <f t="shared" si="0"/>
        <v>0</v>
      </c>
      <c r="B9" s="150">
        <f>Calculator!A16</f>
        <v>-21</v>
      </c>
      <c r="C9" s="377">
        <f>Calculator!C16</f>
        <v>-21</v>
      </c>
      <c r="D9" s="378" t="str">
        <f>Calculator!T16</f>
        <v>M</v>
      </c>
    </row>
    <row r="10" spans="1:4" x14ac:dyDescent="0.15">
      <c r="A10" s="149">
        <f t="shared" si="0"/>
        <v>0</v>
      </c>
      <c r="B10" s="150">
        <f>Calculator!A17</f>
        <v>-20</v>
      </c>
      <c r="C10" s="377">
        <f>Calculator!C17</f>
        <v>-20</v>
      </c>
      <c r="D10" s="378" t="str">
        <f>Calculator!T17</f>
        <v>M</v>
      </c>
    </row>
    <row r="11" spans="1:4" x14ac:dyDescent="0.15">
      <c r="A11" s="149">
        <f t="shared" si="0"/>
        <v>0</v>
      </c>
      <c r="B11" s="150">
        <f>Calculator!A18</f>
        <v>-19</v>
      </c>
      <c r="C11" s="377">
        <f>Calculator!C18</f>
        <v>-19</v>
      </c>
      <c r="D11" s="378" t="str">
        <f>Calculator!T18</f>
        <v>M</v>
      </c>
    </row>
    <row r="12" spans="1:4" x14ac:dyDescent="0.15">
      <c r="A12" s="149">
        <f t="shared" si="0"/>
        <v>0</v>
      </c>
      <c r="B12" s="150">
        <f>Calculator!A19</f>
        <v>-18</v>
      </c>
      <c r="C12" s="377">
        <f>Calculator!C19</f>
        <v>-18</v>
      </c>
      <c r="D12" s="378" t="str">
        <f>Calculator!T19</f>
        <v>M</v>
      </c>
    </row>
    <row r="13" spans="1:4" x14ac:dyDescent="0.15">
      <c r="A13" s="149">
        <f t="shared" si="0"/>
        <v>0</v>
      </c>
      <c r="B13" s="150">
        <f>Calculator!A20</f>
        <v>-17</v>
      </c>
      <c r="C13" s="377">
        <f>Calculator!C20</f>
        <v>-17</v>
      </c>
      <c r="D13" s="378" t="str">
        <f>Calculator!T20</f>
        <v>M</v>
      </c>
    </row>
    <row r="14" spans="1:4" x14ac:dyDescent="0.15">
      <c r="A14" s="149">
        <f t="shared" si="0"/>
        <v>0</v>
      </c>
      <c r="B14" s="150">
        <f>Calculator!A21</f>
        <v>-16</v>
      </c>
      <c r="C14" s="377">
        <f>Calculator!C21</f>
        <v>-16</v>
      </c>
      <c r="D14" s="378" t="str">
        <f>Calculator!T21</f>
        <v>M</v>
      </c>
    </row>
    <row r="15" spans="1:4" x14ac:dyDescent="0.15">
      <c r="A15" s="149">
        <f t="shared" si="0"/>
        <v>0</v>
      </c>
      <c r="B15" s="150">
        <f>Calculator!A22</f>
        <v>-15</v>
      </c>
      <c r="C15" s="377">
        <f>Calculator!C22</f>
        <v>-15</v>
      </c>
      <c r="D15" s="378" t="str">
        <f>Calculator!T22</f>
        <v>M</v>
      </c>
    </row>
    <row r="16" spans="1:4" x14ac:dyDescent="0.15">
      <c r="A16" s="149">
        <f t="shared" si="0"/>
        <v>0</v>
      </c>
      <c r="B16" s="150">
        <f>Calculator!A23</f>
        <v>-14</v>
      </c>
      <c r="C16" s="377">
        <f>Calculator!C23</f>
        <v>-14</v>
      </c>
      <c r="D16" s="378" t="str">
        <f>Calculator!T23</f>
        <v>M</v>
      </c>
    </row>
    <row r="17" spans="1:4" x14ac:dyDescent="0.15">
      <c r="A17" s="149">
        <f t="shared" si="0"/>
        <v>0</v>
      </c>
      <c r="B17" s="150">
        <f>Calculator!A24</f>
        <v>-13</v>
      </c>
      <c r="C17" s="377">
        <f>Calculator!C24</f>
        <v>-13</v>
      </c>
      <c r="D17" s="378" t="str">
        <f>Calculator!T24</f>
        <v>M</v>
      </c>
    </row>
    <row r="18" spans="1:4" x14ac:dyDescent="0.15">
      <c r="A18" s="149">
        <f t="shared" si="0"/>
        <v>0</v>
      </c>
      <c r="B18" s="150">
        <f>Calculator!A25</f>
        <v>-12</v>
      </c>
      <c r="C18" s="377">
        <f>Calculator!C25</f>
        <v>-12</v>
      </c>
      <c r="D18" s="378" t="str">
        <f>Calculator!T25</f>
        <v>M</v>
      </c>
    </row>
    <row r="19" spans="1:4" x14ac:dyDescent="0.15">
      <c r="A19" s="149">
        <f t="shared" si="0"/>
        <v>0</v>
      </c>
      <c r="B19" s="150">
        <f>Calculator!A26</f>
        <v>-11</v>
      </c>
      <c r="C19" s="377">
        <f>Calculator!C26</f>
        <v>-11</v>
      </c>
      <c r="D19" s="378" t="str">
        <f>Calculator!T26</f>
        <v>M</v>
      </c>
    </row>
    <row r="20" spans="1:4" x14ac:dyDescent="0.15">
      <c r="A20" s="149">
        <f t="shared" si="0"/>
        <v>0</v>
      </c>
      <c r="B20" s="150">
        <f>Calculator!A27</f>
        <v>-10</v>
      </c>
      <c r="C20" s="377">
        <f>Calculator!C27</f>
        <v>-10</v>
      </c>
      <c r="D20" s="378" t="str">
        <f>Calculator!T27</f>
        <v>M</v>
      </c>
    </row>
    <row r="21" spans="1:4" x14ac:dyDescent="0.15">
      <c r="A21" s="149">
        <f t="shared" si="0"/>
        <v>0</v>
      </c>
      <c r="B21" s="150">
        <f>Calculator!A28</f>
        <v>-9</v>
      </c>
      <c r="C21" s="377">
        <f>Calculator!C28</f>
        <v>-9</v>
      </c>
      <c r="D21" s="378" t="str">
        <f>Calculator!T28</f>
        <v>M</v>
      </c>
    </row>
    <row r="22" spans="1:4" x14ac:dyDescent="0.15">
      <c r="A22" s="149">
        <f t="shared" si="0"/>
        <v>0</v>
      </c>
      <c r="B22" s="150">
        <f>Calculator!A29</f>
        <v>-8</v>
      </c>
      <c r="C22" s="377">
        <f>Calculator!C29</f>
        <v>-8</v>
      </c>
      <c r="D22" s="378" t="str">
        <f>Calculator!T29</f>
        <v>M</v>
      </c>
    </row>
    <row r="23" spans="1:4" x14ac:dyDescent="0.15">
      <c r="A23" s="149">
        <f t="shared" si="0"/>
        <v>0</v>
      </c>
      <c r="B23" s="150">
        <f>Calculator!A30</f>
        <v>-7</v>
      </c>
      <c r="C23" s="377">
        <f>Calculator!C30</f>
        <v>-7</v>
      </c>
      <c r="D23" s="378" t="str">
        <f>Calculator!T30</f>
        <v>M</v>
      </c>
    </row>
    <row r="24" spans="1:4" x14ac:dyDescent="0.15">
      <c r="A24" s="149">
        <f t="shared" si="0"/>
        <v>0</v>
      </c>
      <c r="B24" s="150">
        <f>Calculator!A31</f>
        <v>-6</v>
      </c>
      <c r="C24" s="377">
        <f>Calculator!C31</f>
        <v>-6</v>
      </c>
      <c r="D24" s="378" t="str">
        <f>Calculator!T31</f>
        <v>M</v>
      </c>
    </row>
    <row r="25" spans="1:4" x14ac:dyDescent="0.15">
      <c r="A25" s="149">
        <f t="shared" si="0"/>
        <v>0</v>
      </c>
      <c r="B25" s="150">
        <f>Calculator!A32</f>
        <v>-5</v>
      </c>
      <c r="C25" s="377">
        <f>Calculator!C32</f>
        <v>-5</v>
      </c>
      <c r="D25" s="378" t="str">
        <f>Calculator!T32</f>
        <v>M</v>
      </c>
    </row>
    <row r="26" spans="1:4" x14ac:dyDescent="0.15">
      <c r="A26" s="149">
        <f t="shared" si="0"/>
        <v>0</v>
      </c>
      <c r="B26" s="150">
        <f>Calculator!A33</f>
        <v>-4</v>
      </c>
      <c r="C26" s="377">
        <f>Calculator!C33</f>
        <v>-4</v>
      </c>
      <c r="D26" s="378" t="str">
        <f>Calculator!T33</f>
        <v>M</v>
      </c>
    </row>
    <row r="27" spans="1:4" x14ac:dyDescent="0.15">
      <c r="A27" s="149">
        <f t="shared" si="0"/>
        <v>0</v>
      </c>
      <c r="B27" s="150">
        <f>Calculator!A34</f>
        <v>-3</v>
      </c>
      <c r="C27" s="377">
        <f>Calculator!C34</f>
        <v>-3</v>
      </c>
      <c r="D27" s="378" t="str">
        <f>Calculator!T34</f>
        <v>M</v>
      </c>
    </row>
    <row r="28" spans="1:4" x14ac:dyDescent="0.15">
      <c r="A28" s="149">
        <f t="shared" si="0"/>
        <v>0</v>
      </c>
      <c r="B28" s="150">
        <f>Calculator!A35</f>
        <v>-2</v>
      </c>
      <c r="C28" s="377">
        <f>Calculator!C35</f>
        <v>-2</v>
      </c>
      <c r="D28" s="378" t="str">
        <f>Calculator!T35</f>
        <v>M</v>
      </c>
    </row>
    <row r="29" spans="1:4" x14ac:dyDescent="0.15">
      <c r="A29" s="149">
        <f t="shared" si="0"/>
        <v>0</v>
      </c>
      <c r="B29" s="150">
        <f>Calculator!A36</f>
        <v>-1</v>
      </c>
      <c r="C29" s="377">
        <f>Calculator!C36</f>
        <v>-1</v>
      </c>
      <c r="D29" s="378" t="str">
        <f>Calculator!T36</f>
        <v>M</v>
      </c>
    </row>
    <row r="30" spans="1:4" x14ac:dyDescent="0.15">
      <c r="B30" s="150"/>
      <c r="C30" s="377"/>
    </row>
    <row r="31" spans="1:4" x14ac:dyDescent="0.15">
      <c r="B31" s="150"/>
      <c r="C31" s="377"/>
    </row>
    <row r="32" spans="1:4" x14ac:dyDescent="0.15">
      <c r="B32" s="150"/>
      <c r="C32" s="377"/>
    </row>
    <row r="33" spans="2:3" x14ac:dyDescent="0.15">
      <c r="B33" s="150"/>
      <c r="C33" s="377"/>
    </row>
    <row r="34" spans="2:3" x14ac:dyDescent="0.15">
      <c r="B34" s="150"/>
      <c r="C34" s="377"/>
    </row>
    <row r="35" spans="2:3" x14ac:dyDescent="0.15">
      <c r="B35" s="150"/>
      <c r="C35" s="377"/>
    </row>
    <row r="36" spans="2:3" x14ac:dyDescent="0.15">
      <c r="B36" s="150"/>
      <c r="C36" s="377"/>
    </row>
    <row r="37" spans="2:3" x14ac:dyDescent="0.15">
      <c r="B37" s="150"/>
      <c r="C37" s="377"/>
    </row>
    <row r="38" spans="2:3" x14ac:dyDescent="0.15">
      <c r="B38" s="150"/>
      <c r="C38" s="377"/>
    </row>
    <row r="39" spans="2:3" x14ac:dyDescent="0.15">
      <c r="B39" s="150"/>
      <c r="C39" s="377"/>
    </row>
    <row r="40" spans="2:3" x14ac:dyDescent="0.15">
      <c r="B40" s="150"/>
      <c r="C40" s="377"/>
    </row>
    <row r="41" spans="2:3" x14ac:dyDescent="0.15">
      <c r="B41" s="150"/>
      <c r="C41" s="377"/>
    </row>
    <row r="42" spans="2:3" x14ac:dyDescent="0.15">
      <c r="B42" s="150"/>
      <c r="C42" s="377"/>
    </row>
    <row r="43" spans="2:3" x14ac:dyDescent="0.15">
      <c r="B43" s="150"/>
      <c r="C43" s="377"/>
    </row>
    <row r="44" spans="2:3" x14ac:dyDescent="0.15">
      <c r="B44" s="150"/>
      <c r="C44" s="377"/>
    </row>
    <row r="45" spans="2:3" x14ac:dyDescent="0.15">
      <c r="B45" s="150"/>
      <c r="C45" s="377"/>
    </row>
    <row r="46" spans="2:3" x14ac:dyDescent="0.15">
      <c r="B46" s="150"/>
      <c r="C46" s="377"/>
    </row>
    <row r="47" spans="2:3" x14ac:dyDescent="0.15">
      <c r="B47" s="150"/>
      <c r="C47" s="377"/>
    </row>
    <row r="48" spans="2:3" x14ac:dyDescent="0.15">
      <c r="B48" s="150"/>
      <c r="C48" s="377"/>
    </row>
    <row r="49" spans="2:3" x14ac:dyDescent="0.15">
      <c r="B49" s="150"/>
      <c r="C49" s="377"/>
    </row>
    <row r="50" spans="2:3" x14ac:dyDescent="0.15">
      <c r="B50" s="150"/>
      <c r="C50" s="377"/>
    </row>
    <row r="51" spans="2:3" ht="14" customHeight="1" x14ac:dyDescent="0.15">
      <c r="B51" s="150"/>
      <c r="C51" s="377"/>
    </row>
    <row r="52" spans="2:3" x14ac:dyDescent="0.15">
      <c r="B52" s="150"/>
      <c r="C52" s="377"/>
    </row>
    <row r="53" spans="2:3" x14ac:dyDescent="0.15">
      <c r="B53" s="150"/>
      <c r="C53" s="377"/>
    </row>
    <row r="54" spans="2:3" x14ac:dyDescent="0.15">
      <c r="B54" s="150"/>
      <c r="C54" s="377"/>
    </row>
    <row r="55" spans="2:3" x14ac:dyDescent="0.15">
      <c r="B55" s="150"/>
      <c r="C55" s="377"/>
    </row>
    <row r="56" spans="2:3" x14ac:dyDescent="0.15">
      <c r="B56" s="150"/>
      <c r="C56" s="377"/>
    </row>
    <row r="57" spans="2:3" x14ac:dyDescent="0.15">
      <c r="B57" s="150"/>
      <c r="C57" s="377"/>
    </row>
    <row r="58" spans="2:3" x14ac:dyDescent="0.15">
      <c r="B58" s="150"/>
      <c r="C58" s="377"/>
    </row>
    <row r="59" spans="2:3" x14ac:dyDescent="0.15">
      <c r="B59" s="150"/>
      <c r="C59" s="377"/>
    </row>
    <row r="60" spans="2:3" x14ac:dyDescent="0.15">
      <c r="B60" s="150"/>
      <c r="C60" s="377"/>
    </row>
    <row r="61" spans="2:3" x14ac:dyDescent="0.15">
      <c r="B61" s="150"/>
      <c r="C61" s="377"/>
    </row>
    <row r="62" spans="2:3" x14ac:dyDescent="0.15">
      <c r="B62" s="150"/>
      <c r="C62" s="377"/>
    </row>
    <row r="63" spans="2:3" x14ac:dyDescent="0.15">
      <c r="B63" s="150"/>
      <c r="C63" s="377"/>
    </row>
    <row r="64" spans="2:3" x14ac:dyDescent="0.15">
      <c r="B64" s="150"/>
      <c r="C64" s="377"/>
    </row>
    <row r="65" spans="2:3" x14ac:dyDescent="0.15">
      <c r="B65" s="150"/>
      <c r="C65" s="377"/>
    </row>
    <row r="66" spans="2:3" x14ac:dyDescent="0.15">
      <c r="B66" s="150"/>
      <c r="C66" s="377"/>
    </row>
    <row r="67" spans="2:3" x14ac:dyDescent="0.15">
      <c r="B67" s="150"/>
      <c r="C67" s="377"/>
    </row>
    <row r="68" spans="2:3" x14ac:dyDescent="0.15">
      <c r="B68" s="150"/>
      <c r="C68" s="377"/>
    </row>
    <row r="69" spans="2:3" x14ac:dyDescent="0.15">
      <c r="B69" s="150"/>
      <c r="C69" s="377"/>
    </row>
    <row r="70" spans="2:3" x14ac:dyDescent="0.15">
      <c r="B70" s="150"/>
      <c r="C70" s="377"/>
    </row>
    <row r="71" spans="2:3" x14ac:dyDescent="0.15">
      <c r="B71" s="150"/>
      <c r="C71" s="377"/>
    </row>
    <row r="72" spans="2:3" x14ac:dyDescent="0.15">
      <c r="B72" s="150"/>
      <c r="C72" s="377"/>
    </row>
    <row r="73" spans="2:3" x14ac:dyDescent="0.15">
      <c r="B73" s="150"/>
      <c r="C73" s="377"/>
    </row>
    <row r="74" spans="2:3" x14ac:dyDescent="0.15">
      <c r="B74" s="150"/>
      <c r="C74" s="377"/>
    </row>
    <row r="75" spans="2:3" x14ac:dyDescent="0.15">
      <c r="B75" s="150"/>
      <c r="C75" s="377"/>
    </row>
    <row r="76" spans="2:3" x14ac:dyDescent="0.15">
      <c r="B76" s="150"/>
      <c r="C76" s="377"/>
    </row>
    <row r="77" spans="2:3" x14ac:dyDescent="0.15">
      <c r="B77" s="150"/>
      <c r="C77" s="377"/>
    </row>
    <row r="78" spans="2:3" x14ac:dyDescent="0.15">
      <c r="B78" s="150"/>
      <c r="C78" s="377"/>
    </row>
    <row r="79" spans="2:3" x14ac:dyDescent="0.15">
      <c r="B79" s="150"/>
      <c r="C79" s="377"/>
    </row>
    <row r="80" spans="2:3" x14ac:dyDescent="0.15">
      <c r="B80" s="150"/>
      <c r="C80" s="377"/>
    </row>
    <row r="81" spans="2:3" x14ac:dyDescent="0.15">
      <c r="B81" s="150"/>
      <c r="C81" s="377"/>
    </row>
    <row r="82" spans="2:3" x14ac:dyDescent="0.15">
      <c r="B82" s="150"/>
      <c r="C82" s="377"/>
    </row>
    <row r="83" spans="2:3" x14ac:dyDescent="0.15">
      <c r="B83" s="150"/>
      <c r="C83" s="377"/>
    </row>
    <row r="84" spans="2:3" x14ac:dyDescent="0.15">
      <c r="B84" s="150"/>
      <c r="C84" s="377"/>
    </row>
    <row r="85" spans="2:3" x14ac:dyDescent="0.15">
      <c r="B85" s="150"/>
      <c r="C85" s="377"/>
    </row>
    <row r="86" spans="2:3" x14ac:dyDescent="0.15">
      <c r="B86" s="150"/>
      <c r="C86" s="377"/>
    </row>
    <row r="87" spans="2:3" x14ac:dyDescent="0.15">
      <c r="B87" s="150"/>
      <c r="C87" s="377"/>
    </row>
    <row r="88" spans="2:3" x14ac:dyDescent="0.15">
      <c r="B88" s="150"/>
      <c r="C88" s="377"/>
    </row>
    <row r="89" spans="2:3" x14ac:dyDescent="0.15">
      <c r="B89" s="150"/>
      <c r="C89" s="377"/>
    </row>
    <row r="90" spans="2:3" x14ac:dyDescent="0.15">
      <c r="B90" s="150"/>
      <c r="C90" s="377"/>
    </row>
    <row r="91" spans="2:3" x14ac:dyDescent="0.15">
      <c r="B91" s="150"/>
      <c r="C91" s="377"/>
    </row>
    <row r="92" spans="2:3" x14ac:dyDescent="0.15">
      <c r="B92" s="150"/>
      <c r="C92" s="377"/>
    </row>
    <row r="93" spans="2:3" x14ac:dyDescent="0.15">
      <c r="B93" s="150"/>
      <c r="C93" s="377"/>
    </row>
    <row r="94" spans="2:3" x14ac:dyDescent="0.15">
      <c r="B94" s="150"/>
      <c r="C94" s="377"/>
    </row>
    <row r="95" spans="2:3" x14ac:dyDescent="0.15">
      <c r="B95" s="150"/>
      <c r="C95" s="377"/>
    </row>
    <row r="96" spans="2:3" x14ac:dyDescent="0.15">
      <c r="B96" s="150"/>
      <c r="C96" s="377"/>
    </row>
    <row r="97" spans="2:3" x14ac:dyDescent="0.15">
      <c r="B97" s="150"/>
      <c r="C97" s="377"/>
    </row>
    <row r="98" spans="2:3" x14ac:dyDescent="0.15">
      <c r="B98" s="150"/>
      <c r="C98" s="377"/>
    </row>
    <row r="99" spans="2:3" x14ac:dyDescent="0.15">
      <c r="B99" s="150"/>
      <c r="C99" s="377"/>
    </row>
    <row r="100" spans="2:3" x14ac:dyDescent="0.15">
      <c r="B100" s="150"/>
      <c r="C100" s="377"/>
    </row>
    <row r="101" spans="2:3" x14ac:dyDescent="0.15">
      <c r="B101" s="150"/>
      <c r="C101" s="377"/>
    </row>
    <row r="102" spans="2:3" x14ac:dyDescent="0.15">
      <c r="B102" s="150"/>
      <c r="C102" s="377"/>
    </row>
    <row r="103" spans="2:3" x14ac:dyDescent="0.15">
      <c r="B103" s="150"/>
      <c r="C103" s="377"/>
    </row>
    <row r="104" spans="2:3" x14ac:dyDescent="0.15">
      <c r="B104" s="150"/>
      <c r="C104" s="377"/>
    </row>
    <row r="105" spans="2:3" x14ac:dyDescent="0.15">
      <c r="B105" s="150"/>
      <c r="C105" s="377"/>
    </row>
    <row r="106" spans="2:3" x14ac:dyDescent="0.15">
      <c r="B106" s="150"/>
      <c r="C106" s="377"/>
    </row>
    <row r="107" spans="2:3" x14ac:dyDescent="0.15">
      <c r="B107" s="150"/>
      <c r="C107" s="377"/>
    </row>
    <row r="108" spans="2:3" x14ac:dyDescent="0.15">
      <c r="B108" s="150"/>
      <c r="C108" s="377"/>
    </row>
    <row r="109" spans="2:3" x14ac:dyDescent="0.15">
      <c r="B109" s="150"/>
      <c r="C109" s="377"/>
    </row>
    <row r="110" spans="2:3" x14ac:dyDescent="0.15">
      <c r="B110" s="150"/>
      <c r="C110" s="377"/>
    </row>
    <row r="111" spans="2:3" x14ac:dyDescent="0.15">
      <c r="B111" s="150"/>
      <c r="C111" s="377"/>
    </row>
    <row r="112" spans="2:3" x14ac:dyDescent="0.15">
      <c r="B112" s="150"/>
      <c r="C112" s="377"/>
    </row>
    <row r="113" spans="2:3" x14ac:dyDescent="0.15">
      <c r="B113" s="150"/>
      <c r="C113" s="377"/>
    </row>
    <row r="114" spans="2:3" x14ac:dyDescent="0.15">
      <c r="B114" s="150"/>
      <c r="C114" s="377"/>
    </row>
    <row r="115" spans="2:3" x14ac:dyDescent="0.15">
      <c r="B115" s="150"/>
      <c r="C115" s="377"/>
    </row>
    <row r="116" spans="2:3" x14ac:dyDescent="0.15">
      <c r="B116" s="150"/>
      <c r="C116" s="377"/>
    </row>
    <row r="117" spans="2:3" x14ac:dyDescent="0.15">
      <c r="B117" s="150"/>
      <c r="C117" s="377"/>
    </row>
    <row r="118" spans="2:3" x14ac:dyDescent="0.15">
      <c r="B118" s="150"/>
      <c r="C118" s="377"/>
    </row>
  </sheetData>
  <sheetProtection algorithmName="SHA-512" hashValue="XncrOZVLDCg8mWLsgTv5A2tR+/crHweYnGTfPdCe8TlDIomTdraTu1+AxSufoyTPdK9vr6HxrEYpQC3kpXv0Zw==" saltValue="YvHWXLF/hrrfol4AvVwaXg==" spinCount="100000" sheet="1"/>
  <phoneticPr fontId="42" type="noConversion"/>
  <pageMargins left="0.75" right="0.75" top="1" bottom="1" header="0.5" footer="0.5"/>
  <pageSetup orientation="portrait" horizontalDpi="0" verticalDpi="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86"/>
  <sheetViews>
    <sheetView topLeftCell="A7" zoomScale="75" zoomScaleNormal="75" workbookViewId="0">
      <selection activeCell="I1" sqref="I1"/>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8.1640625" style="27" customWidth="1"/>
    <col min="5" max="5" width="4.5" customWidth="1"/>
    <col min="6" max="6" width="12.1640625" style="26" customWidth="1"/>
    <col min="7" max="7" width="17.33203125" style="26" bestFit="1" customWidth="1"/>
    <col min="8" max="8" width="2.33203125" style="26" customWidth="1"/>
    <col min="9" max="9" width="7.1640625" style="26" customWidth="1"/>
  </cols>
  <sheetData>
    <row r="1" spans="1:9" ht="27.75" customHeight="1" x14ac:dyDescent="0.15">
      <c r="A1" s="38"/>
      <c r="B1" s="634" t="s">
        <v>208</v>
      </c>
      <c r="C1" s="635"/>
      <c r="D1" s="635"/>
      <c r="E1" s="635"/>
      <c r="F1" s="635"/>
      <c r="G1" s="635"/>
      <c r="H1" s="635"/>
    </row>
    <row r="2" spans="1:9" ht="27.75" customHeight="1" x14ac:dyDescent="0.15">
      <c r="A2" s="38"/>
      <c r="B2" s="632" t="s">
        <v>323</v>
      </c>
      <c r="C2" s="633"/>
      <c r="D2" s="633"/>
      <c r="E2" s="633"/>
      <c r="F2" s="633"/>
      <c r="G2" s="633"/>
      <c r="H2" s="633"/>
    </row>
    <row r="3" spans="1:9" ht="27.75" customHeight="1" x14ac:dyDescent="0.15">
      <c r="A3" s="38"/>
      <c r="B3" s="30"/>
      <c r="C3" s="50"/>
      <c r="D3" s="50"/>
      <c r="E3" s="50"/>
      <c r="F3" s="50"/>
      <c r="G3" s="50"/>
      <c r="H3" s="50"/>
    </row>
    <row r="4" spans="1:9" ht="27.75" customHeight="1" x14ac:dyDescent="0.15">
      <c r="A4" s="38"/>
      <c r="B4" s="30"/>
      <c r="C4" s="50"/>
      <c r="D4" s="50"/>
      <c r="E4" s="50"/>
      <c r="F4" s="50"/>
      <c r="G4" s="50"/>
      <c r="H4" s="50"/>
    </row>
    <row r="5" spans="1:9" ht="21.75" customHeight="1" x14ac:dyDescent="0.15">
      <c r="A5" s="38"/>
      <c r="B5" s="30"/>
      <c r="C5" s="50"/>
      <c r="D5" s="50"/>
      <c r="E5" s="50"/>
      <c r="F5" s="50"/>
      <c r="G5" s="50"/>
      <c r="H5" s="50"/>
    </row>
    <row r="6" spans="1:9" ht="27.75" customHeight="1" x14ac:dyDescent="0.15">
      <c r="A6" s="38"/>
      <c r="B6" s="30"/>
      <c r="C6" s="50"/>
      <c r="D6" s="50"/>
      <c r="E6" s="50"/>
      <c r="F6" s="50"/>
      <c r="G6" s="50"/>
      <c r="H6" s="50"/>
    </row>
    <row r="7" spans="1:9" ht="27.75" customHeight="1" x14ac:dyDescent="0.15">
      <c r="A7" s="38"/>
      <c r="B7" s="30"/>
      <c r="C7" s="50"/>
      <c r="D7" s="50"/>
      <c r="E7" s="50"/>
      <c r="F7" s="50"/>
      <c r="G7" s="50"/>
      <c r="H7" s="50"/>
    </row>
    <row r="8" spans="1:9" ht="27.75" customHeight="1" x14ac:dyDescent="0.15">
      <c r="A8" s="636">
        <f>Calculator!H4</f>
        <v>0</v>
      </c>
      <c r="B8" s="637"/>
      <c r="C8" s="50"/>
      <c r="D8" s="50"/>
      <c r="E8" s="50"/>
      <c r="F8" s="50"/>
      <c r="G8" s="50"/>
      <c r="H8" s="50"/>
    </row>
    <row r="9" spans="1:9" ht="27.75" customHeight="1" x14ac:dyDescent="0.15">
      <c r="A9" s="38"/>
      <c r="D9" s="520" t="s">
        <v>324</v>
      </c>
      <c r="E9" s="635"/>
      <c r="F9" s="635"/>
      <c r="I9"/>
    </row>
    <row r="10" spans="1:9" ht="27" customHeight="1" x14ac:dyDescent="0.15">
      <c r="A10" s="39" t="s">
        <v>320</v>
      </c>
      <c r="B10" s="39" t="s">
        <v>321</v>
      </c>
      <c r="C10" s="40"/>
      <c r="D10" s="41" t="str">
        <f>Input!C3</f>
        <v>M</v>
      </c>
      <c r="E10" s="42"/>
      <c r="F10" s="39" t="s">
        <v>70</v>
      </c>
      <c r="G10" s="39" t="s">
        <v>321</v>
      </c>
      <c r="H10" s="40"/>
      <c r="I10" s="41" t="str">
        <f>Input!C18</f>
        <v>M</v>
      </c>
    </row>
    <row r="11" spans="1:9" ht="27.75" customHeight="1" x14ac:dyDescent="0.15">
      <c r="A11" s="39" t="s">
        <v>56</v>
      </c>
      <c r="B11" s="39" t="s">
        <v>321</v>
      </c>
      <c r="C11" s="40"/>
      <c r="D11" s="41" t="str">
        <f>Input!C4</f>
        <v>M</v>
      </c>
      <c r="E11" s="42"/>
      <c r="F11" s="39" t="s">
        <v>71</v>
      </c>
      <c r="G11" s="39" t="s">
        <v>321</v>
      </c>
      <c r="H11" s="40"/>
      <c r="I11" s="41" t="str">
        <f>Input!C19</f>
        <v>M</v>
      </c>
    </row>
    <row r="12" spans="1:9" ht="27.75" customHeight="1" x14ac:dyDescent="0.15">
      <c r="A12" s="39" t="s">
        <v>57</v>
      </c>
      <c r="B12" s="39" t="s">
        <v>321</v>
      </c>
      <c r="C12" s="40"/>
      <c r="D12" s="41" t="str">
        <f>Input!C5</f>
        <v>M</v>
      </c>
      <c r="E12" s="42"/>
      <c r="F12" s="39" t="s">
        <v>72</v>
      </c>
      <c r="G12" s="39" t="s">
        <v>321</v>
      </c>
      <c r="H12" s="40"/>
      <c r="I12" s="41" t="str">
        <f>Input!C20</f>
        <v>M</v>
      </c>
    </row>
    <row r="13" spans="1:9" ht="27.75" customHeight="1" x14ac:dyDescent="0.15">
      <c r="A13" s="39" t="s">
        <v>58</v>
      </c>
      <c r="B13" s="39" t="s">
        <v>321</v>
      </c>
      <c r="C13" s="40"/>
      <c r="D13" s="41" t="str">
        <f>Input!C6</f>
        <v>M</v>
      </c>
      <c r="E13" s="42"/>
      <c r="F13" s="39" t="s">
        <v>73</v>
      </c>
      <c r="G13" s="39" t="s">
        <v>321</v>
      </c>
      <c r="H13" s="40"/>
      <c r="I13" s="41" t="str">
        <f>Input!C21</f>
        <v>M</v>
      </c>
    </row>
    <row r="14" spans="1:9" ht="27.75" customHeight="1" x14ac:dyDescent="0.15">
      <c r="A14" s="39" t="s">
        <v>59</v>
      </c>
      <c r="B14" s="39" t="s">
        <v>321</v>
      </c>
      <c r="C14" s="40"/>
      <c r="D14" s="41" t="str">
        <f>Input!C7</f>
        <v>M</v>
      </c>
      <c r="E14" s="42"/>
      <c r="F14" s="39" t="s">
        <v>74</v>
      </c>
      <c r="G14" s="39" t="s">
        <v>321</v>
      </c>
      <c r="H14" s="40"/>
      <c r="I14" s="41" t="str">
        <f>Input!C22</f>
        <v>M</v>
      </c>
    </row>
    <row r="15" spans="1:9" ht="27.75" customHeight="1" x14ac:dyDescent="0.15">
      <c r="A15" s="39" t="s">
        <v>60</v>
      </c>
      <c r="B15" s="39" t="s">
        <v>321</v>
      </c>
      <c r="C15" s="40"/>
      <c r="D15" s="41" t="str">
        <f>Input!C8</f>
        <v>M</v>
      </c>
      <c r="E15" s="42"/>
      <c r="F15" s="39" t="s">
        <v>75</v>
      </c>
      <c r="G15" s="39" t="s">
        <v>321</v>
      </c>
      <c r="H15" s="40"/>
      <c r="I15" s="41" t="str">
        <f>Input!C23</f>
        <v>M</v>
      </c>
    </row>
    <row r="16" spans="1:9" ht="27.75" customHeight="1" x14ac:dyDescent="0.15">
      <c r="A16" s="39" t="s">
        <v>61</v>
      </c>
      <c r="B16" s="39" t="s">
        <v>321</v>
      </c>
      <c r="C16" s="40"/>
      <c r="D16" s="41" t="str">
        <f>Input!C9</f>
        <v>M</v>
      </c>
      <c r="E16" s="42"/>
      <c r="F16" s="39" t="s">
        <v>76</v>
      </c>
      <c r="G16" s="39" t="s">
        <v>321</v>
      </c>
      <c r="H16" s="40"/>
      <c r="I16" s="41" t="str">
        <f>Input!C24</f>
        <v>M</v>
      </c>
    </row>
    <row r="17" spans="1:9" ht="27.75" customHeight="1" x14ac:dyDescent="0.15">
      <c r="A17" s="39" t="s">
        <v>62</v>
      </c>
      <c r="B17" s="39" t="s">
        <v>321</v>
      </c>
      <c r="C17" s="40"/>
      <c r="D17" s="41" t="str">
        <f>Input!C10</f>
        <v>M</v>
      </c>
      <c r="E17" s="42"/>
      <c r="F17" s="39" t="s">
        <v>77</v>
      </c>
      <c r="G17" s="39" t="s">
        <v>321</v>
      </c>
      <c r="H17" s="40"/>
      <c r="I17" s="41" t="str">
        <f>Input!C25</f>
        <v>M</v>
      </c>
    </row>
    <row r="18" spans="1:9" ht="27.75" customHeight="1" x14ac:dyDescent="0.15">
      <c r="A18" s="39" t="s">
        <v>63</v>
      </c>
      <c r="B18" s="39" t="s">
        <v>321</v>
      </c>
      <c r="C18" s="40"/>
      <c r="D18" s="41" t="str">
        <f>Input!C11</f>
        <v>M</v>
      </c>
      <c r="E18" s="42"/>
      <c r="F18" s="39" t="s">
        <v>78</v>
      </c>
      <c r="G18" s="39" t="s">
        <v>321</v>
      </c>
      <c r="H18" s="40"/>
      <c r="I18" s="41" t="str">
        <f>Input!C26</f>
        <v>M</v>
      </c>
    </row>
    <row r="19" spans="1:9" ht="27.75" customHeight="1" x14ac:dyDescent="0.15">
      <c r="A19" s="39" t="s">
        <v>64</v>
      </c>
      <c r="B19" s="39" t="s">
        <v>321</v>
      </c>
      <c r="C19" s="40"/>
      <c r="D19" s="41" t="str">
        <f>Input!C12</f>
        <v>M</v>
      </c>
      <c r="E19" s="42"/>
      <c r="F19" s="39" t="s">
        <v>79</v>
      </c>
      <c r="G19" s="39" t="s">
        <v>321</v>
      </c>
      <c r="H19" s="40"/>
      <c r="I19" s="41" t="str">
        <f>Input!C27</f>
        <v>M</v>
      </c>
    </row>
    <row r="20" spans="1:9" ht="27.75" customHeight="1" x14ac:dyDescent="0.15">
      <c r="A20" s="39" t="s">
        <v>65</v>
      </c>
      <c r="B20" s="39" t="s">
        <v>321</v>
      </c>
      <c r="C20" s="40"/>
      <c r="D20" s="41" t="str">
        <f>Input!C13</f>
        <v>M</v>
      </c>
      <c r="E20" s="42"/>
      <c r="F20" s="39" t="s">
        <v>80</v>
      </c>
      <c r="G20" s="39" t="s">
        <v>321</v>
      </c>
      <c r="H20" s="40"/>
      <c r="I20" s="41" t="str">
        <f>Input!C28</f>
        <v>M</v>
      </c>
    </row>
    <row r="21" spans="1:9" ht="27.75" customHeight="1" x14ac:dyDescent="0.15">
      <c r="A21" s="39" t="s">
        <v>66</v>
      </c>
      <c r="B21" s="39" t="s">
        <v>321</v>
      </c>
      <c r="C21" s="40"/>
      <c r="D21" s="41" t="str">
        <f>Input!C14</f>
        <v>M</v>
      </c>
      <c r="E21" s="42"/>
      <c r="F21" s="39" t="s">
        <v>81</v>
      </c>
      <c r="G21" s="39" t="s">
        <v>321</v>
      </c>
      <c r="H21" s="40"/>
      <c r="I21" s="41" t="str">
        <f>Input!C29</f>
        <v>M</v>
      </c>
    </row>
    <row r="22" spans="1:9" ht="27.75" customHeight="1" x14ac:dyDescent="0.15">
      <c r="A22" s="39" t="s">
        <v>67</v>
      </c>
      <c r="B22" s="39" t="s">
        <v>321</v>
      </c>
      <c r="C22" s="40"/>
      <c r="D22" s="41" t="str">
        <f>Input!C15</f>
        <v>M</v>
      </c>
      <c r="E22" s="42"/>
      <c r="F22" s="39" t="s">
        <v>82</v>
      </c>
      <c r="G22" s="39" t="s">
        <v>321</v>
      </c>
      <c r="H22" s="40"/>
      <c r="I22" s="41" t="str">
        <f>Input!C30</f>
        <v>M</v>
      </c>
    </row>
    <row r="23" spans="1:9" ht="27.75" customHeight="1" x14ac:dyDescent="0.15">
      <c r="A23" s="39" t="s">
        <v>68</v>
      </c>
      <c r="B23" s="39" t="s">
        <v>321</v>
      </c>
      <c r="C23" s="40"/>
      <c r="D23" s="41" t="str">
        <f>Input!C16</f>
        <v>M</v>
      </c>
      <c r="E23" s="42"/>
      <c r="F23" s="39" t="s">
        <v>410</v>
      </c>
      <c r="G23" s="39" t="s">
        <v>321</v>
      </c>
      <c r="H23" s="40"/>
      <c r="I23" s="41">
        <f>Input!C31</f>
        <v>0</v>
      </c>
    </row>
    <row r="24" spans="1:9" ht="27.75" customHeight="1" x14ac:dyDescent="0.15">
      <c r="A24" s="39" t="s">
        <v>69</v>
      </c>
      <c r="B24" s="39" t="s">
        <v>321</v>
      </c>
      <c r="C24" s="40"/>
      <c r="D24" s="41" t="str">
        <f>Input!C17</f>
        <v>M</v>
      </c>
      <c r="E24" s="42"/>
      <c r="F24" s="39" t="s">
        <v>411</v>
      </c>
      <c r="G24" s="39" t="s">
        <v>321</v>
      </c>
      <c r="H24" s="40"/>
      <c r="I24" s="41">
        <f>Input!C32</f>
        <v>0</v>
      </c>
    </row>
    <row r="25" spans="1:9" ht="27.75" customHeight="1" x14ac:dyDescent="0.15">
      <c r="A25" s="38"/>
      <c r="B25" s="634" t="s">
        <v>208</v>
      </c>
      <c r="C25" s="635"/>
      <c r="D25" s="635"/>
      <c r="E25" s="635"/>
      <c r="F25" s="635"/>
      <c r="G25" s="635"/>
      <c r="H25" s="635"/>
    </row>
    <row r="26" spans="1:9" ht="27.75" customHeight="1" x14ac:dyDescent="0.15">
      <c r="A26" s="38"/>
      <c r="B26" s="632" t="s">
        <v>323</v>
      </c>
      <c r="C26" s="633"/>
      <c r="D26" s="633"/>
      <c r="E26" s="633"/>
      <c r="F26" s="633"/>
      <c r="G26" s="633"/>
      <c r="H26" s="633"/>
    </row>
    <row r="27" spans="1:9" ht="15.75" customHeight="1" x14ac:dyDescent="0.15">
      <c r="A27" s="38"/>
      <c r="B27" s="30"/>
      <c r="C27" s="50"/>
      <c r="D27" s="50"/>
      <c r="E27" s="50"/>
      <c r="F27" s="50"/>
      <c r="G27" s="50"/>
      <c r="H27" s="50"/>
    </row>
    <row r="28" spans="1:9" ht="21" customHeight="1" x14ac:dyDescent="0.15">
      <c r="A28" s="38"/>
      <c r="B28" s="30"/>
      <c r="C28" s="50"/>
      <c r="D28" s="50"/>
      <c r="E28" s="50"/>
      <c r="F28" s="50"/>
      <c r="G28" s="50"/>
      <c r="H28" s="50"/>
    </row>
    <row r="29" spans="1:9" ht="27.75" customHeight="1" x14ac:dyDescent="0.15">
      <c r="A29" s="636">
        <f>Calculator!H4</f>
        <v>0</v>
      </c>
      <c r="B29" s="637"/>
      <c r="C29" s="50"/>
      <c r="D29" s="50"/>
      <c r="E29" s="50"/>
      <c r="F29" s="50"/>
      <c r="G29" s="50"/>
      <c r="H29" s="50"/>
    </row>
    <row r="30" spans="1:9" ht="27.75" customHeight="1" x14ac:dyDescent="0.15">
      <c r="A30" s="38"/>
      <c r="D30" s="520" t="s">
        <v>325</v>
      </c>
      <c r="E30" s="635"/>
      <c r="F30" s="635"/>
    </row>
    <row r="31" spans="1:9" ht="27" customHeight="1" x14ac:dyDescent="0.15">
      <c r="A31" s="39" t="s">
        <v>412</v>
      </c>
      <c r="B31" s="39" t="s">
        <v>321</v>
      </c>
      <c r="C31" s="40"/>
      <c r="D31" s="41">
        <f>Input!C33</f>
        <v>0</v>
      </c>
      <c r="E31" s="42"/>
      <c r="F31" s="39" t="s">
        <v>116</v>
      </c>
      <c r="G31" s="39" t="s">
        <v>321</v>
      </c>
      <c r="H31" s="40"/>
      <c r="I31" s="41" t="e">
        <f>Input!C48</f>
        <v>#REF!</v>
      </c>
    </row>
    <row r="32" spans="1:9" ht="27" customHeight="1" x14ac:dyDescent="0.15">
      <c r="A32" s="39" t="s">
        <v>413</v>
      </c>
      <c r="B32" s="39" t="s">
        <v>321</v>
      </c>
      <c r="C32" s="40"/>
      <c r="D32" s="41" t="e">
        <f>Input!C34</f>
        <v>#REF!</v>
      </c>
      <c r="E32" s="42"/>
      <c r="F32" s="39" t="s">
        <v>117</v>
      </c>
      <c r="G32" s="39" t="s">
        <v>321</v>
      </c>
      <c r="H32" s="40"/>
      <c r="I32" s="41" t="e">
        <f>Input!C49</f>
        <v>#REF!</v>
      </c>
    </row>
    <row r="33" spans="1:9" ht="27" customHeight="1" x14ac:dyDescent="0.15">
      <c r="A33" s="39" t="s">
        <v>414</v>
      </c>
      <c r="B33" s="39" t="s">
        <v>321</v>
      </c>
      <c r="C33" s="40"/>
      <c r="D33" s="41" t="e">
        <f>Input!C35</f>
        <v>#REF!</v>
      </c>
      <c r="E33" s="42"/>
      <c r="F33" s="39" t="s">
        <v>118</v>
      </c>
      <c r="G33" s="39" t="s">
        <v>321</v>
      </c>
      <c r="H33" s="40"/>
      <c r="I33" s="41" t="e">
        <f>Input!C50</f>
        <v>#REF!</v>
      </c>
    </row>
    <row r="34" spans="1:9" ht="27" customHeight="1" x14ac:dyDescent="0.15">
      <c r="A34" s="39" t="s">
        <v>415</v>
      </c>
      <c r="B34" s="39" t="s">
        <v>321</v>
      </c>
      <c r="C34" s="40"/>
      <c r="D34" s="41" t="e">
        <f>Input!C36</f>
        <v>#REF!</v>
      </c>
      <c r="E34" s="42"/>
      <c r="F34" s="39" t="s">
        <v>119</v>
      </c>
      <c r="G34" s="39" t="s">
        <v>321</v>
      </c>
      <c r="H34" s="40"/>
      <c r="I34" s="41" t="e">
        <f>Input!C51</f>
        <v>#REF!</v>
      </c>
    </row>
    <row r="35" spans="1:9" ht="27" customHeight="1" x14ac:dyDescent="0.15">
      <c r="A35" s="39" t="s">
        <v>416</v>
      </c>
      <c r="B35" s="39" t="s">
        <v>321</v>
      </c>
      <c r="C35" s="40"/>
      <c r="D35" s="41" t="e">
        <f>Input!C37</f>
        <v>#REF!</v>
      </c>
      <c r="E35" s="42"/>
      <c r="F35" s="39" t="s">
        <v>120</v>
      </c>
      <c r="G35" s="39" t="s">
        <v>321</v>
      </c>
      <c r="H35" s="40"/>
      <c r="I35" s="41" t="e">
        <f>Input!C52</f>
        <v>#REF!</v>
      </c>
    </row>
    <row r="36" spans="1:9" ht="27" customHeight="1" x14ac:dyDescent="0.15">
      <c r="A36" s="39" t="s">
        <v>417</v>
      </c>
      <c r="B36" s="39" t="s">
        <v>321</v>
      </c>
      <c r="C36" s="40"/>
      <c r="D36" s="41" t="e">
        <f>Input!C38</f>
        <v>#REF!</v>
      </c>
      <c r="E36" s="42"/>
      <c r="F36" s="39" t="s">
        <v>121</v>
      </c>
      <c r="G36" s="39" t="s">
        <v>321</v>
      </c>
      <c r="H36" s="40"/>
      <c r="I36" s="41" t="e">
        <f>Input!C53</f>
        <v>#REF!</v>
      </c>
    </row>
    <row r="37" spans="1:9" ht="27" customHeight="1" x14ac:dyDescent="0.15">
      <c r="A37" s="39" t="s">
        <v>418</v>
      </c>
      <c r="B37" s="39" t="s">
        <v>321</v>
      </c>
      <c r="C37" s="40"/>
      <c r="D37" s="41" t="e">
        <f>Input!C39</f>
        <v>#REF!</v>
      </c>
      <c r="E37" s="42"/>
      <c r="F37" s="39" t="s">
        <v>122</v>
      </c>
      <c r="G37" s="39" t="s">
        <v>321</v>
      </c>
      <c r="H37" s="40"/>
      <c r="I37" s="41" t="e">
        <f>Input!C54</f>
        <v>#REF!</v>
      </c>
    </row>
    <row r="38" spans="1:9" ht="27" customHeight="1" x14ac:dyDescent="0.15">
      <c r="A38" s="39" t="s">
        <v>419</v>
      </c>
      <c r="B38" s="39" t="s">
        <v>321</v>
      </c>
      <c r="C38" s="40"/>
      <c r="D38" s="41" t="e">
        <f>Input!C40</f>
        <v>#REF!</v>
      </c>
      <c r="E38" s="42"/>
      <c r="F38" s="39" t="s">
        <v>123</v>
      </c>
      <c r="G38" s="39" t="s">
        <v>321</v>
      </c>
      <c r="H38" s="40"/>
      <c r="I38" s="41" t="e">
        <f>Input!C55</f>
        <v>#REF!</v>
      </c>
    </row>
    <row r="39" spans="1:9" ht="27" customHeight="1" x14ac:dyDescent="0.15">
      <c r="A39" s="39" t="s">
        <v>420</v>
      </c>
      <c r="B39" s="39" t="s">
        <v>321</v>
      </c>
      <c r="C39" s="40"/>
      <c r="D39" s="41" t="e">
        <f>Input!C41</f>
        <v>#REF!</v>
      </c>
      <c r="E39" s="42"/>
      <c r="F39" s="39" t="s">
        <v>124</v>
      </c>
      <c r="G39" s="39" t="s">
        <v>321</v>
      </c>
      <c r="H39" s="40"/>
      <c r="I39" s="41" t="e">
        <f>Input!C56</f>
        <v>#REF!</v>
      </c>
    </row>
    <row r="40" spans="1:9" ht="27" customHeight="1" x14ac:dyDescent="0.15">
      <c r="A40" s="39" t="s">
        <v>110</v>
      </c>
      <c r="B40" s="39" t="s">
        <v>321</v>
      </c>
      <c r="C40" s="40"/>
      <c r="D40" s="41" t="e">
        <f>Input!C42</f>
        <v>#REF!</v>
      </c>
      <c r="E40" s="42"/>
      <c r="F40" s="39" t="s">
        <v>125</v>
      </c>
      <c r="G40" s="39" t="s">
        <v>321</v>
      </c>
      <c r="H40" s="40"/>
      <c r="I40" s="41" t="e">
        <f>Input!C57</f>
        <v>#REF!</v>
      </c>
    </row>
    <row r="41" spans="1:9" ht="27" customHeight="1" x14ac:dyDescent="0.15">
      <c r="A41" s="39" t="s">
        <v>111</v>
      </c>
      <c r="B41" s="39" t="s">
        <v>321</v>
      </c>
      <c r="C41" s="40"/>
      <c r="D41" s="41" t="e">
        <f>Input!C43</f>
        <v>#REF!</v>
      </c>
      <c r="E41" s="42"/>
      <c r="F41" s="39" t="s">
        <v>126</v>
      </c>
      <c r="G41" s="39" t="s">
        <v>321</v>
      </c>
      <c r="H41" s="40"/>
      <c r="I41" s="41" t="e">
        <f>Input!C58</f>
        <v>#REF!</v>
      </c>
    </row>
    <row r="42" spans="1:9" ht="27" customHeight="1" x14ac:dyDescent="0.15">
      <c r="A42" s="39" t="s">
        <v>112</v>
      </c>
      <c r="B42" s="39" t="s">
        <v>321</v>
      </c>
      <c r="C42" s="40"/>
      <c r="D42" s="41" t="e">
        <f>Input!C44</f>
        <v>#REF!</v>
      </c>
      <c r="E42" s="42"/>
      <c r="F42" s="39" t="s">
        <v>127</v>
      </c>
      <c r="G42" s="39" t="s">
        <v>321</v>
      </c>
      <c r="H42" s="40"/>
      <c r="I42" s="41" t="e">
        <f>Input!C59</f>
        <v>#REF!</v>
      </c>
    </row>
    <row r="43" spans="1:9" ht="27" customHeight="1" x14ac:dyDescent="0.15">
      <c r="A43" s="39" t="s">
        <v>113</v>
      </c>
      <c r="B43" s="39" t="s">
        <v>321</v>
      </c>
      <c r="C43" s="40"/>
      <c r="D43" s="41" t="e">
        <f>Input!C45</f>
        <v>#REF!</v>
      </c>
      <c r="E43" s="42"/>
      <c r="F43" s="39" t="s">
        <v>128</v>
      </c>
      <c r="G43" s="39" t="s">
        <v>321</v>
      </c>
      <c r="H43" s="40"/>
      <c r="I43" s="41" t="e">
        <f>Input!C60</f>
        <v>#REF!</v>
      </c>
    </row>
    <row r="44" spans="1:9" ht="27" customHeight="1" x14ac:dyDescent="0.15">
      <c r="A44" s="39" t="s">
        <v>114</v>
      </c>
      <c r="B44" s="39" t="s">
        <v>321</v>
      </c>
      <c r="C44" s="40"/>
      <c r="D44" s="41" t="e">
        <f>Input!C46</f>
        <v>#REF!</v>
      </c>
      <c r="E44" s="42"/>
      <c r="F44" s="39" t="s">
        <v>129</v>
      </c>
      <c r="G44" s="39" t="s">
        <v>321</v>
      </c>
      <c r="H44" s="40"/>
      <c r="I44" s="41" t="e">
        <f>Input!C61</f>
        <v>#REF!</v>
      </c>
    </row>
    <row r="45" spans="1:9" ht="27" customHeight="1" x14ac:dyDescent="0.15">
      <c r="A45" s="39" t="s">
        <v>115</v>
      </c>
      <c r="B45" s="39" t="s">
        <v>321</v>
      </c>
      <c r="C45" s="40"/>
      <c r="D45" s="41" t="e">
        <f>Input!C47</f>
        <v>#REF!</v>
      </c>
      <c r="E45" s="42"/>
      <c r="F45" s="39" t="s">
        <v>130</v>
      </c>
      <c r="G45" s="39" t="s">
        <v>321</v>
      </c>
      <c r="H45" s="40"/>
      <c r="I45" s="41" t="e">
        <f>Input!C62</f>
        <v>#REF!</v>
      </c>
    </row>
    <row r="49" spans="1:9" ht="27.75" customHeight="1" x14ac:dyDescent="0.15">
      <c r="B49" s="617" t="s">
        <v>207</v>
      </c>
      <c r="C49" s="617"/>
      <c r="D49" s="640"/>
      <c r="E49" s="564"/>
      <c r="F49" s="617"/>
      <c r="G49" s="617"/>
      <c r="H49" s="617"/>
    </row>
    <row r="50" spans="1:9" ht="27.75" customHeight="1" x14ac:dyDescent="0.15">
      <c r="B50" s="641" t="s">
        <v>323</v>
      </c>
      <c r="C50" s="642"/>
      <c r="D50" s="642"/>
      <c r="E50" s="642"/>
      <c r="F50" s="642"/>
      <c r="G50" s="642"/>
      <c r="H50" s="642"/>
    </row>
    <row r="51" spans="1:9" ht="16.5" customHeight="1" x14ac:dyDescent="0.15">
      <c r="B51" s="32"/>
      <c r="C51" s="49"/>
      <c r="D51" s="49"/>
      <c r="E51" s="49"/>
      <c r="F51" s="49"/>
      <c r="G51" s="49"/>
      <c r="H51" s="49"/>
    </row>
    <row r="52" spans="1:9" ht="22.5" customHeight="1" x14ac:dyDescent="0.15">
      <c r="A52" s="636">
        <f>Calculator!H4</f>
        <v>0</v>
      </c>
      <c r="B52" s="637"/>
      <c r="C52" s="49"/>
      <c r="D52" s="49"/>
      <c r="E52" s="49"/>
      <c r="F52" s="49"/>
      <c r="G52" s="49"/>
      <c r="H52" s="49"/>
    </row>
    <row r="53" spans="1:9" ht="27.75" customHeight="1" x14ac:dyDescent="0.15">
      <c r="B53" s="31"/>
      <c r="C53" s="31"/>
      <c r="D53" s="638" t="s">
        <v>92</v>
      </c>
      <c r="E53" s="639"/>
      <c r="F53" s="639"/>
      <c r="G53" s="31"/>
      <c r="H53" s="31"/>
    </row>
    <row r="54" spans="1:9" ht="27" customHeight="1" x14ac:dyDescent="0.15">
      <c r="A54" s="39" t="s">
        <v>347</v>
      </c>
      <c r="B54" s="39" t="s">
        <v>321</v>
      </c>
      <c r="C54" s="43"/>
      <c r="D54" s="41" t="e">
        <f>Calculator!#REF!</f>
        <v>#REF!</v>
      </c>
      <c r="E54" s="42"/>
      <c r="F54" s="39" t="s">
        <v>89</v>
      </c>
      <c r="G54" s="39" t="s">
        <v>321</v>
      </c>
      <c r="H54" s="43"/>
      <c r="I54" s="41" t="e">
        <f>Calculator!#REF!</f>
        <v>#REF!</v>
      </c>
    </row>
    <row r="55" spans="1:9" ht="27" customHeight="1" x14ac:dyDescent="0.15">
      <c r="A55" s="39" t="s">
        <v>348</v>
      </c>
      <c r="B55" s="39" t="s">
        <v>321</v>
      </c>
      <c r="C55" s="43"/>
      <c r="D55" s="41" t="e">
        <f>Calculator!#REF!</f>
        <v>#REF!</v>
      </c>
      <c r="E55" s="42"/>
      <c r="F55" s="39" t="s">
        <v>135</v>
      </c>
      <c r="G55" s="39" t="s">
        <v>321</v>
      </c>
      <c r="H55" s="43"/>
      <c r="I55" s="41" t="e">
        <f>Calculator!#REF!</f>
        <v>#REF!</v>
      </c>
    </row>
    <row r="56" spans="1:9" ht="27" customHeight="1" x14ac:dyDescent="0.15">
      <c r="A56" s="39" t="s">
        <v>349</v>
      </c>
      <c r="B56" s="39" t="s">
        <v>321</v>
      </c>
      <c r="C56" s="43"/>
      <c r="D56" s="41" t="e">
        <f>Calculator!#REF!</f>
        <v>#REF!</v>
      </c>
      <c r="E56" s="42"/>
      <c r="F56" s="39" t="s">
        <v>136</v>
      </c>
      <c r="G56" s="39" t="s">
        <v>321</v>
      </c>
      <c r="H56" s="43"/>
      <c r="I56" s="41" t="e">
        <f>Calculator!#REF!</f>
        <v>#REF!</v>
      </c>
    </row>
    <row r="57" spans="1:9" ht="27" customHeight="1" x14ac:dyDescent="0.15">
      <c r="A57" s="39" t="s">
        <v>350</v>
      </c>
      <c r="B57" s="39" t="s">
        <v>321</v>
      </c>
      <c r="C57" s="43"/>
      <c r="D57" s="41" t="e">
        <f>Calculator!#REF!</f>
        <v>#REF!</v>
      </c>
      <c r="E57" s="42"/>
      <c r="F57" s="39" t="s">
        <v>137</v>
      </c>
      <c r="G57" s="39" t="s">
        <v>321</v>
      </c>
      <c r="H57" s="43"/>
      <c r="I57" s="41" t="e">
        <f>Calculator!#REF!</f>
        <v>#REF!</v>
      </c>
    </row>
    <row r="58" spans="1:9" ht="27" customHeight="1" x14ac:dyDescent="0.15">
      <c r="A58" s="39" t="s">
        <v>351</v>
      </c>
      <c r="B58" s="39" t="s">
        <v>321</v>
      </c>
      <c r="C58" s="43"/>
      <c r="D58" s="41" t="e">
        <f>Calculator!#REF!</f>
        <v>#REF!</v>
      </c>
      <c r="E58" s="42"/>
      <c r="F58" s="39" t="s">
        <v>138</v>
      </c>
      <c r="G58" s="39" t="s">
        <v>321</v>
      </c>
      <c r="H58" s="43"/>
      <c r="I58" s="41" t="e">
        <f>Calculator!#REF!</f>
        <v>#REF!</v>
      </c>
    </row>
    <row r="59" spans="1:9" ht="27" customHeight="1" x14ac:dyDescent="0.15">
      <c r="A59" s="39" t="s">
        <v>352</v>
      </c>
      <c r="B59" s="39" t="s">
        <v>321</v>
      </c>
      <c r="C59" s="43"/>
      <c r="D59" s="41" t="e">
        <f>Calculator!#REF!</f>
        <v>#REF!</v>
      </c>
      <c r="E59" s="42"/>
      <c r="F59" s="39" t="s">
        <v>139</v>
      </c>
      <c r="G59" s="39" t="s">
        <v>321</v>
      </c>
      <c r="H59" s="43"/>
      <c r="I59" s="41" t="e">
        <f>Calculator!#REF!</f>
        <v>#REF!</v>
      </c>
    </row>
    <row r="60" spans="1:9" ht="27" customHeight="1" x14ac:dyDescent="0.15">
      <c r="A60" s="39" t="s">
        <v>353</v>
      </c>
      <c r="B60" s="39" t="s">
        <v>321</v>
      </c>
      <c r="C60" s="43"/>
      <c r="D60" s="41" t="e">
        <f>Calculator!#REF!</f>
        <v>#REF!</v>
      </c>
      <c r="E60" s="42"/>
      <c r="F60" s="39" t="s">
        <v>140</v>
      </c>
      <c r="G60" s="39" t="s">
        <v>321</v>
      </c>
      <c r="H60" s="43"/>
      <c r="I60" s="41" t="e">
        <f>Calculator!#REF!</f>
        <v>#REF!</v>
      </c>
    </row>
    <row r="61" spans="1:9" ht="27" customHeight="1" x14ac:dyDescent="0.15">
      <c r="A61" s="39" t="s">
        <v>354</v>
      </c>
      <c r="B61" s="39" t="s">
        <v>321</v>
      </c>
      <c r="C61" s="43"/>
      <c r="D61" s="41" t="e">
        <f>Calculator!#REF!</f>
        <v>#REF!</v>
      </c>
      <c r="E61" s="42"/>
      <c r="F61" s="39" t="s">
        <v>141</v>
      </c>
      <c r="G61" s="39" t="s">
        <v>321</v>
      </c>
      <c r="H61" s="43"/>
      <c r="I61" s="41" t="e">
        <f>Calculator!#REF!</f>
        <v>#REF!</v>
      </c>
    </row>
    <row r="62" spans="1:9" ht="27" customHeight="1" x14ac:dyDescent="0.15">
      <c r="A62" s="39" t="s">
        <v>355</v>
      </c>
      <c r="B62" s="39" t="s">
        <v>321</v>
      </c>
      <c r="C62" s="43"/>
      <c r="D62" s="41" t="e">
        <f>Calculator!#REF!</f>
        <v>#REF!</v>
      </c>
      <c r="E62" s="42"/>
      <c r="F62" s="39" t="s">
        <v>142</v>
      </c>
      <c r="G62" s="39" t="s">
        <v>321</v>
      </c>
      <c r="H62" s="43"/>
      <c r="I62" s="41" t="e">
        <f>Calculator!#REF!</f>
        <v>#REF!</v>
      </c>
    </row>
    <row r="63" spans="1:9" ht="27" customHeight="1" x14ac:dyDescent="0.15">
      <c r="A63" s="39" t="s">
        <v>83</v>
      </c>
      <c r="B63" s="39" t="s">
        <v>321</v>
      </c>
      <c r="C63" s="43"/>
      <c r="D63" s="41" t="e">
        <f>Calculator!#REF!</f>
        <v>#REF!</v>
      </c>
      <c r="E63" s="42"/>
      <c r="F63" s="39" t="s">
        <v>143</v>
      </c>
      <c r="G63" s="39" t="s">
        <v>321</v>
      </c>
      <c r="H63" s="43"/>
      <c r="I63" s="41" t="e">
        <f>Calculator!#REF!</f>
        <v>#REF!</v>
      </c>
    </row>
    <row r="64" spans="1:9" ht="27" customHeight="1" x14ac:dyDescent="0.15">
      <c r="A64" s="39" t="s">
        <v>84</v>
      </c>
      <c r="B64" s="39" t="s">
        <v>321</v>
      </c>
      <c r="C64" s="43"/>
      <c r="D64" s="41" t="e">
        <f>Calculator!#REF!</f>
        <v>#REF!</v>
      </c>
      <c r="E64" s="42"/>
      <c r="F64" s="39" t="s">
        <v>144</v>
      </c>
      <c r="G64" s="39" t="s">
        <v>321</v>
      </c>
      <c r="H64" s="43"/>
      <c r="I64" s="41" t="e">
        <f>Calculator!#REF!</f>
        <v>#REF!</v>
      </c>
    </row>
    <row r="65" spans="1:9" ht="27" customHeight="1" x14ac:dyDescent="0.15">
      <c r="A65" s="39" t="s">
        <v>85</v>
      </c>
      <c r="B65" s="39" t="s">
        <v>321</v>
      </c>
      <c r="C65" s="43"/>
      <c r="D65" s="41" t="e">
        <f>Calculator!#REF!</f>
        <v>#REF!</v>
      </c>
      <c r="E65" s="42"/>
      <c r="F65" s="39" t="s">
        <v>145</v>
      </c>
      <c r="G65" s="39" t="s">
        <v>321</v>
      </c>
      <c r="H65" s="43"/>
      <c r="I65" s="41" t="e">
        <f>Calculator!#REF!</f>
        <v>#REF!</v>
      </c>
    </row>
    <row r="66" spans="1:9" ht="27" customHeight="1" x14ac:dyDescent="0.15">
      <c r="A66" s="39" t="s">
        <v>86</v>
      </c>
      <c r="B66" s="39" t="s">
        <v>321</v>
      </c>
      <c r="C66" s="43"/>
      <c r="D66" s="41" t="e">
        <f>Calculator!#REF!</f>
        <v>#REF!</v>
      </c>
      <c r="E66" s="42"/>
      <c r="F66" s="39" t="s">
        <v>146</v>
      </c>
      <c r="G66" s="39" t="s">
        <v>321</v>
      </c>
      <c r="H66" s="43"/>
      <c r="I66" s="41" t="e">
        <f>Calculator!#REF!</f>
        <v>#REF!</v>
      </c>
    </row>
    <row r="67" spans="1:9" ht="27" customHeight="1" x14ac:dyDescent="0.15">
      <c r="A67" s="39" t="s">
        <v>87</v>
      </c>
      <c r="B67" s="39" t="s">
        <v>321</v>
      </c>
      <c r="C67" s="43"/>
      <c r="D67" s="41" t="e">
        <f>Calculator!#REF!</f>
        <v>#REF!</v>
      </c>
      <c r="E67" s="42"/>
      <c r="F67" s="39" t="s">
        <v>147</v>
      </c>
      <c r="G67" s="39" t="s">
        <v>321</v>
      </c>
      <c r="H67" s="43"/>
      <c r="I67" s="41" t="e">
        <f>Calculator!#REF!</f>
        <v>#REF!</v>
      </c>
    </row>
    <row r="68" spans="1:9" ht="27" customHeight="1" x14ac:dyDescent="0.15">
      <c r="A68" s="39" t="s">
        <v>88</v>
      </c>
      <c r="B68" s="39" t="s">
        <v>321</v>
      </c>
      <c r="C68" s="43"/>
      <c r="D68" s="41" t="e">
        <f>Calculator!#REF!</f>
        <v>#REF!</v>
      </c>
      <c r="E68" s="42"/>
      <c r="F68" s="39" t="s">
        <v>90</v>
      </c>
      <c r="G68" s="39" t="s">
        <v>321</v>
      </c>
      <c r="H68" s="43"/>
      <c r="I68" s="41" t="e">
        <f>Calculator!#REF!</f>
        <v>#REF!</v>
      </c>
    </row>
    <row r="69" spans="1:9" ht="27.75" customHeight="1" x14ac:dyDescent="0.15">
      <c r="A69" s="30"/>
      <c r="B69" s="30"/>
      <c r="D69" s="28"/>
      <c r="F69" s="30"/>
      <c r="G69" s="30"/>
      <c r="I69" s="28"/>
    </row>
    <row r="70" spans="1:9" ht="27.75" customHeight="1" x14ac:dyDescent="0.15">
      <c r="A70" s="31"/>
    </row>
    <row r="71" spans="1:9" ht="27.75" customHeight="1" x14ac:dyDescent="0.15">
      <c r="A71" s="31"/>
    </row>
    <row r="72" spans="1:9" ht="27.75" customHeight="1" x14ac:dyDescent="0.15">
      <c r="A72" s="31"/>
    </row>
    <row r="73" spans="1:9" ht="27.75" customHeight="1" x14ac:dyDescent="0.15">
      <c r="A73" s="31"/>
    </row>
    <row r="74" spans="1:9" ht="27.75" customHeight="1" x14ac:dyDescent="0.15">
      <c r="A74" s="31"/>
    </row>
    <row r="75" spans="1:9" ht="27.75" customHeight="1" x14ac:dyDescent="0.15">
      <c r="A75" s="31"/>
    </row>
    <row r="76" spans="1:9" ht="27.75" customHeight="1" x14ac:dyDescent="0.15">
      <c r="A76" s="31"/>
    </row>
    <row r="77" spans="1:9" ht="27.75" customHeight="1" x14ac:dyDescent="0.15">
      <c r="A77" s="31"/>
    </row>
    <row r="78" spans="1:9" ht="27.75" customHeight="1" x14ac:dyDescent="0.15">
      <c r="A78" s="31"/>
    </row>
    <row r="79" spans="1:9" ht="27.75" customHeight="1" x14ac:dyDescent="0.15">
      <c r="A79" s="31"/>
    </row>
    <row r="80" spans="1:9" ht="27.75" customHeight="1" x14ac:dyDescent="0.15">
      <c r="A80" s="31"/>
    </row>
    <row r="81" spans="1:1" ht="27.75" customHeight="1" x14ac:dyDescent="0.15">
      <c r="A81" s="31"/>
    </row>
    <row r="82" spans="1:1" ht="27.75" customHeight="1" x14ac:dyDescent="0.15">
      <c r="A82" s="31"/>
    </row>
    <row r="83" spans="1:1" ht="27.75" customHeight="1" x14ac:dyDescent="0.15">
      <c r="A83" s="31"/>
    </row>
    <row r="84" spans="1:1" ht="27.75" customHeight="1" x14ac:dyDescent="0.15">
      <c r="A84" s="31"/>
    </row>
    <row r="85" spans="1:1" ht="27.75" customHeight="1" x14ac:dyDescent="0.15">
      <c r="A85" s="31"/>
    </row>
    <row r="86" spans="1:1" ht="27.75" customHeight="1" x14ac:dyDescent="0.15">
      <c r="A86" s="31"/>
    </row>
  </sheetData>
  <sheetProtection password="C7DC" sheet="1" objects="1" scenarios="1"/>
  <mergeCells count="12">
    <mergeCell ref="D53:F53"/>
    <mergeCell ref="B26:H26"/>
    <mergeCell ref="D30:F30"/>
    <mergeCell ref="A52:B52"/>
    <mergeCell ref="A29:B29"/>
    <mergeCell ref="B49:H49"/>
    <mergeCell ref="B50:H50"/>
    <mergeCell ref="B2:H2"/>
    <mergeCell ref="B1:H1"/>
    <mergeCell ref="D9:F9"/>
    <mergeCell ref="B25:H25"/>
    <mergeCell ref="A8:B8"/>
  </mergeCells>
  <phoneticPr fontId="0" type="noConversion"/>
  <printOptions horizontalCentered="1"/>
  <pageMargins left="0.5" right="0.75" top="1" bottom="1" header="0.5" footer="0.5"/>
  <pageSetup orientation="portrait"/>
  <headerFooter alignWithMargins="0">
    <oddFooter>&amp;CProtocol H-27544
Boston Research on Anticonvulsants in Alcoholism INitiative</oddFooter>
  </headerFooter>
  <rowBreaks count="2" manualBreakCount="2">
    <brk id="24" max="16383" man="1"/>
    <brk id="4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77"/>
  <sheetViews>
    <sheetView topLeftCell="A4" zoomScale="75" workbookViewId="0">
      <selection activeCell="A7" sqref="A7:B7"/>
    </sheetView>
  </sheetViews>
  <sheetFormatPr baseColWidth="10" defaultColWidth="8.83203125" defaultRowHeight="27.75" customHeight="1" x14ac:dyDescent="0.15"/>
  <cols>
    <col min="1" max="1" width="9.83203125" style="26" customWidth="1"/>
    <col min="2" max="2" width="17.33203125" style="26" bestFit="1" customWidth="1"/>
    <col min="3" max="3" width="2.33203125" style="26" customWidth="1"/>
    <col min="4" max="4" width="8.6640625" style="27"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15">
      <c r="A1" s="38"/>
      <c r="B1" s="38"/>
      <c r="F1" s="38"/>
      <c r="G1" s="38"/>
    </row>
    <row r="2" spans="1:9" ht="27.75" customHeight="1" x14ac:dyDescent="0.15">
      <c r="A2" s="30"/>
      <c r="B2" s="632" t="s">
        <v>322</v>
      </c>
      <c r="C2" s="635"/>
      <c r="D2" s="635"/>
      <c r="E2" s="635"/>
      <c r="F2" s="635"/>
      <c r="G2" s="635"/>
      <c r="H2" s="635"/>
      <c r="I2" s="28"/>
    </row>
    <row r="3" spans="1:9" ht="27.75" customHeight="1" x14ac:dyDescent="0.15">
      <c r="B3" s="520" t="s">
        <v>287</v>
      </c>
      <c r="C3" s="520"/>
      <c r="D3" s="643"/>
      <c r="E3" s="635"/>
      <c r="F3" s="520"/>
      <c r="G3" s="520"/>
    </row>
    <row r="7" spans="1:9" ht="27.75" customHeight="1" x14ac:dyDescent="0.15">
      <c r="A7" s="636">
        <f>Calculator!H4</f>
        <v>0</v>
      </c>
      <c r="B7" s="637"/>
    </row>
    <row r="8" spans="1:9" ht="27.75" customHeight="1" x14ac:dyDescent="0.15">
      <c r="B8" s="33"/>
    </row>
    <row r="9" spans="1:9" ht="27.75" customHeight="1" x14ac:dyDescent="0.15">
      <c r="A9" s="43" t="s">
        <v>285</v>
      </c>
      <c r="B9" s="39" t="s">
        <v>321</v>
      </c>
      <c r="C9" s="43"/>
      <c r="D9" s="40" t="e">
        <f>Calculator!#REF!</f>
        <v>#REF!</v>
      </c>
      <c r="E9" s="42"/>
      <c r="F9" s="43" t="s">
        <v>37</v>
      </c>
      <c r="G9" s="39" t="s">
        <v>321</v>
      </c>
      <c r="H9" s="43"/>
      <c r="I9" s="40" t="e">
        <f>Calculator!#REF!</f>
        <v>#REF!</v>
      </c>
    </row>
    <row r="10" spans="1:9" ht="27.75" customHeight="1" x14ac:dyDescent="0.15">
      <c r="A10" s="43" t="s">
        <v>272</v>
      </c>
      <c r="B10" s="39" t="s">
        <v>321</v>
      </c>
      <c r="C10" s="43"/>
      <c r="D10" s="40" t="e">
        <f>Calculator!#REF!</f>
        <v>#REF!</v>
      </c>
      <c r="E10" s="42"/>
      <c r="F10" s="43" t="s">
        <v>38</v>
      </c>
      <c r="G10" s="39" t="s">
        <v>321</v>
      </c>
      <c r="H10" s="43"/>
      <c r="I10" s="40" t="e">
        <f>Calculator!#REF!</f>
        <v>#REF!</v>
      </c>
    </row>
    <row r="11" spans="1:9" ht="27.75" customHeight="1" x14ac:dyDescent="0.15">
      <c r="A11" s="43" t="s">
        <v>273</v>
      </c>
      <c r="B11" s="39" t="s">
        <v>321</v>
      </c>
      <c r="C11" s="43"/>
      <c r="D11" s="40" t="e">
        <f>Calculator!#REF!</f>
        <v>#REF!</v>
      </c>
      <c r="E11" s="42"/>
      <c r="F11" s="43" t="s">
        <v>39</v>
      </c>
      <c r="G11" s="39" t="s">
        <v>321</v>
      </c>
      <c r="H11" s="43"/>
      <c r="I11" s="40" t="e">
        <f>Calculator!#REF!</f>
        <v>#REF!</v>
      </c>
    </row>
    <row r="12" spans="1:9" ht="27.75" customHeight="1" x14ac:dyDescent="0.15">
      <c r="A12" s="43" t="s">
        <v>274</v>
      </c>
      <c r="B12" s="39" t="s">
        <v>321</v>
      </c>
      <c r="C12" s="43"/>
      <c r="D12" s="40" t="e">
        <f>Calculator!#REF!</f>
        <v>#REF!</v>
      </c>
      <c r="E12" s="42"/>
      <c r="F12" s="43" t="s">
        <v>40</v>
      </c>
      <c r="G12" s="39" t="s">
        <v>321</v>
      </c>
      <c r="H12" s="43"/>
      <c r="I12" s="40" t="e">
        <f>Calculator!#REF!</f>
        <v>#REF!</v>
      </c>
    </row>
    <row r="13" spans="1:9" ht="27.75" customHeight="1" x14ac:dyDescent="0.15">
      <c r="A13" s="43" t="s">
        <v>275</v>
      </c>
      <c r="B13" s="39" t="s">
        <v>321</v>
      </c>
      <c r="C13" s="43"/>
      <c r="D13" s="40" t="e">
        <f>Calculator!#REF!</f>
        <v>#REF!</v>
      </c>
      <c r="E13" s="42"/>
      <c r="F13" s="43" t="s">
        <v>41</v>
      </c>
      <c r="G13" s="39" t="s">
        <v>321</v>
      </c>
      <c r="H13" s="43"/>
      <c r="I13" s="40" t="e">
        <f>Calculator!#REF!</f>
        <v>#REF!</v>
      </c>
    </row>
    <row r="14" spans="1:9" ht="27.75" customHeight="1" x14ac:dyDescent="0.15">
      <c r="A14" s="43" t="s">
        <v>276</v>
      </c>
      <c r="B14" s="39" t="s">
        <v>321</v>
      </c>
      <c r="C14" s="43"/>
      <c r="D14" s="40" t="e">
        <f>Calculator!#REF!</f>
        <v>#REF!</v>
      </c>
      <c r="E14" s="42"/>
      <c r="F14" s="43" t="s">
        <v>42</v>
      </c>
      <c r="G14" s="39" t="s">
        <v>321</v>
      </c>
      <c r="H14" s="43"/>
      <c r="I14" s="40" t="e">
        <f>Calculator!#REF!</f>
        <v>#REF!</v>
      </c>
    </row>
    <row r="15" spans="1:9" ht="27.75" customHeight="1" x14ac:dyDescent="0.15">
      <c r="A15" s="43" t="s">
        <v>277</v>
      </c>
      <c r="B15" s="39" t="s">
        <v>321</v>
      </c>
      <c r="C15" s="43"/>
      <c r="D15" s="40" t="e">
        <f>Calculator!#REF!</f>
        <v>#REF!</v>
      </c>
      <c r="E15" s="42"/>
      <c r="F15" s="43" t="s">
        <v>43</v>
      </c>
      <c r="G15" s="39" t="s">
        <v>321</v>
      </c>
      <c r="H15" s="43"/>
      <c r="I15" s="40" t="e">
        <f>Calculator!#REF!</f>
        <v>#REF!</v>
      </c>
    </row>
    <row r="16" spans="1:9" ht="27.75" customHeight="1" x14ac:dyDescent="0.15">
      <c r="A16" s="43" t="s">
        <v>278</v>
      </c>
      <c r="B16" s="39" t="s">
        <v>321</v>
      </c>
      <c r="C16" s="43"/>
      <c r="D16" s="40" t="e">
        <f>Calculator!#REF!</f>
        <v>#REF!</v>
      </c>
      <c r="E16" s="42"/>
      <c r="F16" s="43" t="s">
        <v>44</v>
      </c>
      <c r="G16" s="39" t="s">
        <v>321</v>
      </c>
      <c r="H16" s="43"/>
      <c r="I16" s="40" t="e">
        <f>Calculator!#REF!</f>
        <v>#REF!</v>
      </c>
    </row>
    <row r="17" spans="1:9" ht="27.75" customHeight="1" x14ac:dyDescent="0.15">
      <c r="A17" s="43" t="s">
        <v>279</v>
      </c>
      <c r="B17" s="39" t="s">
        <v>321</v>
      </c>
      <c r="C17" s="43"/>
      <c r="D17" s="40" t="e">
        <f>Calculator!#REF!</f>
        <v>#REF!</v>
      </c>
      <c r="E17" s="42"/>
      <c r="F17" s="43" t="s">
        <v>45</v>
      </c>
      <c r="G17" s="39" t="s">
        <v>321</v>
      </c>
      <c r="H17" s="43"/>
      <c r="I17" s="40" t="e">
        <f>Calculator!#REF!</f>
        <v>#REF!</v>
      </c>
    </row>
    <row r="18" spans="1:9" ht="27.75" customHeight="1" x14ac:dyDescent="0.15">
      <c r="A18" s="43" t="s">
        <v>280</v>
      </c>
      <c r="B18" s="39" t="s">
        <v>321</v>
      </c>
      <c r="C18" s="43"/>
      <c r="D18" s="40" t="e">
        <f>Calculator!#REF!</f>
        <v>#REF!</v>
      </c>
      <c r="E18" s="42"/>
      <c r="F18" s="43" t="s">
        <v>46</v>
      </c>
      <c r="G18" s="39" t="s">
        <v>321</v>
      </c>
      <c r="H18" s="43"/>
      <c r="I18" s="40" t="e">
        <f>Calculator!#REF!</f>
        <v>#REF!</v>
      </c>
    </row>
    <row r="19" spans="1:9" ht="27.75" customHeight="1" x14ac:dyDescent="0.15">
      <c r="A19" s="43" t="s">
        <v>281</v>
      </c>
      <c r="B19" s="39" t="s">
        <v>321</v>
      </c>
      <c r="C19" s="43"/>
      <c r="D19" s="40" t="e">
        <f>Calculator!#REF!</f>
        <v>#REF!</v>
      </c>
      <c r="E19" s="42"/>
      <c r="F19" s="43" t="s">
        <v>47</v>
      </c>
      <c r="G19" s="39" t="s">
        <v>321</v>
      </c>
      <c r="H19" s="43"/>
      <c r="I19" s="40" t="e">
        <f>Calculator!#REF!</f>
        <v>#REF!</v>
      </c>
    </row>
    <row r="20" spans="1:9" ht="27.75" customHeight="1" x14ac:dyDescent="0.15">
      <c r="A20" s="43" t="s">
        <v>282</v>
      </c>
      <c r="B20" s="39" t="s">
        <v>321</v>
      </c>
      <c r="C20" s="43"/>
      <c r="D20" s="40" t="e">
        <f>Calculator!#REF!</f>
        <v>#REF!</v>
      </c>
      <c r="E20" s="42"/>
      <c r="F20" s="43" t="s">
        <v>48</v>
      </c>
      <c r="G20" s="39" t="s">
        <v>321</v>
      </c>
      <c r="H20" s="43"/>
      <c r="I20" s="40" t="e">
        <f>Calculator!#REF!</f>
        <v>#REF!</v>
      </c>
    </row>
    <row r="21" spans="1:9" ht="27.75" customHeight="1" x14ac:dyDescent="0.15">
      <c r="A21" s="43" t="s">
        <v>283</v>
      </c>
      <c r="B21" s="39" t="s">
        <v>321</v>
      </c>
      <c r="C21" s="43"/>
      <c r="D21" s="40" t="e">
        <f>Calculator!#REF!</f>
        <v>#REF!</v>
      </c>
      <c r="E21" s="42"/>
      <c r="F21" s="43" t="s">
        <v>49</v>
      </c>
      <c r="G21" s="39" t="s">
        <v>321</v>
      </c>
      <c r="H21" s="43"/>
      <c r="I21" s="40" t="e">
        <f>Calculator!#REF!</f>
        <v>#REF!</v>
      </c>
    </row>
    <row r="22" spans="1:9" ht="27.75" customHeight="1" x14ac:dyDescent="0.15">
      <c r="A22" s="43" t="s">
        <v>284</v>
      </c>
      <c r="B22" s="39" t="s">
        <v>321</v>
      </c>
      <c r="C22" s="43"/>
      <c r="D22" s="40" t="e">
        <f>Calculator!#REF!</f>
        <v>#REF!</v>
      </c>
      <c r="E22" s="42"/>
      <c r="F22" s="43" t="s">
        <v>50</v>
      </c>
      <c r="G22" s="39" t="s">
        <v>321</v>
      </c>
      <c r="H22" s="43"/>
      <c r="I22" s="40" t="e">
        <f>Calculator!#REF!</f>
        <v>#REF!</v>
      </c>
    </row>
    <row r="42" spans="1:8" ht="27.75" customHeight="1" x14ac:dyDescent="0.15">
      <c r="B42" s="632"/>
      <c r="C42" s="635"/>
      <c r="D42" s="635"/>
      <c r="E42" s="635"/>
      <c r="F42" s="635"/>
      <c r="G42" s="635"/>
      <c r="H42" s="635"/>
    </row>
    <row r="43" spans="1:8" ht="27.75" customHeight="1" x14ac:dyDescent="0.15">
      <c r="B43" s="520"/>
      <c r="C43" s="520"/>
      <c r="D43" s="643"/>
      <c r="E43" s="635"/>
      <c r="F43" s="520"/>
      <c r="G43" s="520"/>
    </row>
    <row r="44" spans="1:8" ht="27.75" customHeight="1" x14ac:dyDescent="0.15">
      <c r="A44" s="520"/>
      <c r="B44" s="520"/>
      <c r="C44" s="520"/>
    </row>
    <row r="45" spans="1:8" ht="27.75" customHeight="1" x14ac:dyDescent="0.15">
      <c r="A45" s="32"/>
      <c r="B45" s="30"/>
    </row>
    <row r="46" spans="1:8" ht="27.75" customHeight="1" x14ac:dyDescent="0.15">
      <c r="A46" s="32"/>
      <c r="B46" s="30"/>
    </row>
    <row r="47" spans="1:8" ht="27.75" customHeight="1" x14ac:dyDescent="0.15">
      <c r="A47" s="32"/>
      <c r="B47" s="30"/>
    </row>
    <row r="48" spans="1:8" ht="27.75" customHeight="1" x14ac:dyDescent="0.15">
      <c r="A48" s="32"/>
      <c r="B48" s="30"/>
    </row>
    <row r="49" spans="1:2" ht="27.75" customHeight="1" x14ac:dyDescent="0.15">
      <c r="A49" s="32"/>
      <c r="B49" s="30"/>
    </row>
    <row r="50" spans="1:2" ht="27.75" customHeight="1" x14ac:dyDescent="0.15">
      <c r="A50" s="32"/>
      <c r="B50" s="30"/>
    </row>
    <row r="51" spans="1:2" ht="27.75" customHeight="1" x14ac:dyDescent="0.15">
      <c r="A51" s="32"/>
      <c r="B51" s="30"/>
    </row>
    <row r="52" spans="1:2" ht="27.75" customHeight="1" x14ac:dyDescent="0.15">
      <c r="A52" s="31"/>
    </row>
    <row r="53" spans="1:2" ht="27.75" customHeight="1" x14ac:dyDescent="0.15">
      <c r="A53" s="31"/>
    </row>
    <row r="54" spans="1:2" ht="27.75" customHeight="1" x14ac:dyDescent="0.15">
      <c r="A54" s="31"/>
    </row>
    <row r="55" spans="1:2" ht="27.75" customHeight="1" x14ac:dyDescent="0.15">
      <c r="A55" s="31"/>
    </row>
    <row r="56" spans="1:2" ht="27.75" customHeight="1" x14ac:dyDescent="0.15">
      <c r="A56" s="31"/>
    </row>
    <row r="57" spans="1:2" ht="27.75" customHeight="1" x14ac:dyDescent="0.15">
      <c r="A57" s="31"/>
    </row>
    <row r="58" spans="1:2" ht="27.75" customHeight="1" x14ac:dyDescent="0.15">
      <c r="A58" s="31"/>
    </row>
    <row r="59" spans="1:2" ht="27.75" customHeight="1" x14ac:dyDescent="0.15">
      <c r="A59" s="31"/>
    </row>
    <row r="60" spans="1:2" ht="27.75" customHeight="1" x14ac:dyDescent="0.15">
      <c r="A60" s="31"/>
    </row>
    <row r="61" spans="1:2" ht="27.75" customHeight="1" x14ac:dyDescent="0.15">
      <c r="A61" s="31"/>
    </row>
    <row r="62" spans="1:2" ht="27.75" customHeight="1" x14ac:dyDescent="0.15">
      <c r="A62" s="31"/>
    </row>
    <row r="63" spans="1:2" ht="27.75" customHeight="1" x14ac:dyDescent="0.15">
      <c r="A63" s="31"/>
    </row>
    <row r="64" spans="1:2" ht="27.75" customHeight="1" x14ac:dyDescent="0.15">
      <c r="A64" s="31"/>
    </row>
    <row r="65" spans="1:1" ht="27.75" customHeight="1" x14ac:dyDescent="0.15">
      <c r="A65" s="31"/>
    </row>
    <row r="66" spans="1:1" ht="27.75" customHeight="1" x14ac:dyDescent="0.15">
      <c r="A66" s="31"/>
    </row>
    <row r="67" spans="1:1" ht="27.75" customHeight="1" x14ac:dyDescent="0.15">
      <c r="A67" s="31"/>
    </row>
    <row r="68" spans="1:1" ht="27.75" customHeight="1" x14ac:dyDescent="0.15">
      <c r="A68" s="31"/>
    </row>
    <row r="69" spans="1:1" ht="27.75" customHeight="1" x14ac:dyDescent="0.15">
      <c r="A69" s="31"/>
    </row>
    <row r="70" spans="1:1" ht="27.75" customHeight="1" x14ac:dyDescent="0.15">
      <c r="A70" s="31"/>
    </row>
    <row r="71" spans="1:1" ht="27.75" customHeight="1" x14ac:dyDescent="0.15">
      <c r="A71" s="31"/>
    </row>
    <row r="72" spans="1:1" ht="27.75" customHeight="1" x14ac:dyDescent="0.15">
      <c r="A72" s="31"/>
    </row>
    <row r="73" spans="1:1" ht="27.75" customHeight="1" x14ac:dyDescent="0.15">
      <c r="A73" s="31"/>
    </row>
    <row r="74" spans="1:1" ht="27.75" customHeight="1" x14ac:dyDescent="0.15">
      <c r="A74" s="31"/>
    </row>
    <row r="75" spans="1:1" ht="27.75" customHeight="1" x14ac:dyDescent="0.15">
      <c r="A75" s="31"/>
    </row>
    <row r="76" spans="1:1" ht="27.75" customHeight="1" x14ac:dyDescent="0.15">
      <c r="A76" s="31"/>
    </row>
    <row r="77" spans="1:1" ht="27.75" customHeight="1" x14ac:dyDescent="0.15">
      <c r="A77" s="31"/>
    </row>
  </sheetData>
  <sheetProtection password="C7DC" sheet="1" objects="1" scenarios="1" selectLockedCells="1"/>
  <mergeCells count="6">
    <mergeCell ref="B43:G43"/>
    <mergeCell ref="A44:C44"/>
    <mergeCell ref="B2:H2"/>
    <mergeCell ref="B3:G3"/>
    <mergeCell ref="B42:H42"/>
    <mergeCell ref="A7:B7"/>
  </mergeCells>
  <phoneticPr fontId="0" type="noConversion"/>
  <printOptions horizontalCentered="1"/>
  <pageMargins left="0.5" right="0.75" top="1" bottom="1" header="0.5" footer="0.5"/>
  <pageSetup orientation="portrait"/>
  <headerFooter alignWithMargins="0">
    <oddFooter>&amp;CProtocol H-27544
Boston Research on Anticonvulsants in Alcoholism INitiative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P24"/>
  <sheetViews>
    <sheetView workbookViewId="0">
      <pane xSplit="1" ySplit="1" topLeftCell="AI2" activePane="bottomRight" state="frozen"/>
      <selection pane="topRight" activeCell="B1" sqref="B1"/>
      <selection pane="bottomLeft" activeCell="A2" sqref="A2"/>
      <selection pane="bottomRight" activeCell="AO21" sqref="AO21"/>
    </sheetView>
  </sheetViews>
  <sheetFormatPr baseColWidth="10" defaultColWidth="8.83203125" defaultRowHeight="13" x14ac:dyDescent="0.15"/>
  <cols>
    <col min="1" max="1" width="15.1640625" customWidth="1"/>
    <col min="2" max="2" width="12.5" customWidth="1"/>
    <col min="3" max="14" width="8.83203125" customWidth="1"/>
    <col min="15" max="15" width="21.1640625" customWidth="1"/>
    <col min="16" max="16" width="9.5" bestFit="1" customWidth="1"/>
    <col min="17" max="17" width="7.6640625" customWidth="1"/>
    <col min="18" max="18" width="8.5" customWidth="1"/>
    <col min="19" max="19" width="6.5" customWidth="1"/>
    <col min="20" max="20" width="8.83203125" customWidth="1"/>
    <col min="21" max="21" width="7.5" bestFit="1" customWidth="1"/>
    <col min="22" max="22" width="12" bestFit="1" customWidth="1"/>
    <col min="23" max="23" width="16.33203125" customWidth="1"/>
    <col min="24" max="24" width="17.1640625" customWidth="1"/>
    <col min="25" max="25" width="23" customWidth="1"/>
    <col min="26" max="26" width="8.83203125" customWidth="1"/>
    <col min="27" max="27" width="7.5" bestFit="1" customWidth="1"/>
    <col min="28" max="28" width="12" bestFit="1" customWidth="1"/>
    <col min="29" max="29" width="7.1640625" bestFit="1" customWidth="1"/>
    <col min="30" max="32" width="8.83203125" customWidth="1"/>
    <col min="33" max="33" width="7.5" bestFit="1" customWidth="1"/>
    <col min="34" max="34" width="12" bestFit="1" customWidth="1"/>
    <col min="35" max="35" width="7.1640625" bestFit="1" customWidth="1"/>
    <col min="36" max="39" width="8.83203125" customWidth="1"/>
    <col min="40" max="40" width="12.33203125" customWidth="1"/>
  </cols>
  <sheetData>
    <row r="1" spans="1:42" x14ac:dyDescent="0.15">
      <c r="B1">
        <v>0</v>
      </c>
      <c r="C1">
        <v>1</v>
      </c>
      <c r="D1">
        <v>2</v>
      </c>
      <c r="E1">
        <v>3</v>
      </c>
      <c r="F1">
        <v>4</v>
      </c>
      <c r="G1">
        <v>5</v>
      </c>
      <c r="H1">
        <v>6</v>
      </c>
      <c r="I1">
        <v>7</v>
      </c>
      <c r="J1">
        <v>8</v>
      </c>
      <c r="K1">
        <v>9</v>
      </c>
      <c r="L1">
        <v>10</v>
      </c>
      <c r="M1">
        <v>11</v>
      </c>
      <c r="N1">
        <v>12</v>
      </c>
      <c r="O1">
        <v>13</v>
      </c>
      <c r="P1">
        <v>14</v>
      </c>
      <c r="Q1">
        <v>15</v>
      </c>
      <c r="R1">
        <v>16</v>
      </c>
      <c r="S1">
        <v>17</v>
      </c>
    </row>
    <row r="2" spans="1:42" x14ac:dyDescent="0.15">
      <c r="A2" t="s">
        <v>393</v>
      </c>
      <c r="B2" s="5">
        <f>'Timeline Tracking'!P13</f>
        <v>0</v>
      </c>
      <c r="C2" t="e">
        <f>'Timeline Tracking'!U9</f>
        <v>#REF!</v>
      </c>
      <c r="D2" t="e">
        <f>'Timeline Tracking'!U18</f>
        <v>#REF!</v>
      </c>
      <c r="E2" t="e">
        <f>'Timeline Tracking'!W9</f>
        <v>#REF!</v>
      </c>
      <c r="F2" t="e">
        <f>'Timeline Tracking'!W18</f>
        <v>#REF!</v>
      </c>
      <c r="G2" t="e">
        <f>'Timeline Tracking'!AA9</f>
        <v>#REF!</v>
      </c>
      <c r="H2" t="e">
        <f>'Timeline Tracking'!AA18</f>
        <v>#REF!</v>
      </c>
      <c r="I2" t="e">
        <f>'Timeline Tracking'!AC9</f>
        <v>#REF!</v>
      </c>
      <c r="J2" t="e">
        <f>'Timeline Tracking'!AC18</f>
        <v>#REF!</v>
      </c>
      <c r="K2" t="e">
        <f>'Timeline Tracking'!AG9</f>
        <v>#REF!</v>
      </c>
      <c r="L2" t="e">
        <f>'Timeline Tracking'!AG18</f>
        <v>#REF!</v>
      </c>
      <c r="M2" t="e">
        <f>'Timeline Tracking'!AI9</f>
        <v>#REF!</v>
      </c>
      <c r="N2" t="e">
        <f>'Timeline Tracking'!AI18</f>
        <v>#REF!</v>
      </c>
      <c r="O2" t="e">
        <f>AM9</f>
        <v>#REF!</v>
      </c>
      <c r="P2" t="e">
        <f>AM18</f>
        <v>#REF!</v>
      </c>
      <c r="Q2" t="e">
        <f>AO9</f>
        <v>#REF!</v>
      </c>
      <c r="R2" t="e">
        <f>AO18</f>
        <v>#REF!</v>
      </c>
      <c r="S2">
        <f>'SD WK 17'!G15</f>
        <v>0</v>
      </c>
    </row>
    <row r="3" spans="1:42" x14ac:dyDescent="0.15">
      <c r="A3" t="s">
        <v>395</v>
      </c>
      <c r="B3" s="5" t="e">
        <f>P14</f>
        <v>#DIV/0!</v>
      </c>
      <c r="C3" s="5" t="e">
        <f>IF(C4=0,0,'Timeline Tracking'!U10)</f>
        <v>#REF!</v>
      </c>
      <c r="D3" s="5" t="e">
        <f>IF(D4=0,0,'Timeline Tracking'!U19)</f>
        <v>#REF!</v>
      </c>
      <c r="E3" s="5" t="e">
        <f>IF(E4=0,0,'Timeline Tracking'!W10)</f>
        <v>#REF!</v>
      </c>
      <c r="F3" s="5" t="e">
        <f>IF(F4=0,0,'Timeline Tracking'!W19)</f>
        <v>#REF!</v>
      </c>
      <c r="G3" s="5" t="e">
        <f>IF(G4=0,0,'Timeline Tracking'!AA10)</f>
        <v>#REF!</v>
      </c>
      <c r="H3" s="5" t="e">
        <f>IF(H4=0,0,'Timeline Tracking'!AA19)</f>
        <v>#REF!</v>
      </c>
      <c r="I3" s="5" t="e">
        <f>IF(I4=0,0,'Timeline Tracking'!AC10)</f>
        <v>#REF!</v>
      </c>
      <c r="J3" t="e">
        <f>IF(J4=0,0,'Timeline Tracking'!AC19)</f>
        <v>#REF!</v>
      </c>
      <c r="K3" t="e">
        <f>IF(K4=0,0,'Timeline Tracking'!AG10)</f>
        <v>#REF!</v>
      </c>
      <c r="L3" t="e">
        <f>IF(L4=0,0,'Timeline Tracking'!AG19)</f>
        <v>#REF!</v>
      </c>
      <c r="M3" t="e">
        <f>IF(M4=0,0,'Timeline Tracking'!AI10)</f>
        <v>#REF!</v>
      </c>
      <c r="N3" t="e">
        <f>IF(N4=0,0,'Timeline Tracking'!AI19)</f>
        <v>#REF!</v>
      </c>
      <c r="O3" t="e">
        <f>AM10</f>
        <v>#REF!</v>
      </c>
      <c r="P3" t="e">
        <f>AM19</f>
        <v>#REF!</v>
      </c>
      <c r="Q3" t="e">
        <f>AO10</f>
        <v>#REF!</v>
      </c>
      <c r="R3" t="e">
        <f>AO19</f>
        <v>#REF!</v>
      </c>
      <c r="S3" t="e">
        <f>'SD WK 17'!G16/'SD WK 17'!G15</f>
        <v>#DIV/0!</v>
      </c>
    </row>
    <row r="4" spans="1:42" x14ac:dyDescent="0.15">
      <c r="A4" t="s">
        <v>394</v>
      </c>
      <c r="B4" s="5">
        <f>P10/P12</f>
        <v>0</v>
      </c>
      <c r="C4" s="5" t="e">
        <f>'Timeline Tracking'!U11</f>
        <v>#REF!</v>
      </c>
      <c r="D4" s="5" t="e">
        <f>'Timeline Tracking'!U20</f>
        <v>#REF!</v>
      </c>
      <c r="E4" s="5" t="e">
        <f>'Timeline Tracking'!W11</f>
        <v>#REF!</v>
      </c>
      <c r="F4" s="5" t="e">
        <f>'Timeline Tracking'!W20</f>
        <v>#REF!</v>
      </c>
      <c r="G4" s="5" t="e">
        <f>'Timeline Tracking'!AA11</f>
        <v>#REF!</v>
      </c>
      <c r="H4" s="5" t="e">
        <f>'Timeline Tracking'!AA20</f>
        <v>#REF!</v>
      </c>
      <c r="I4" s="5" t="e">
        <f>'Timeline Tracking'!AC11</f>
        <v>#REF!</v>
      </c>
      <c r="J4" t="e">
        <f>'Timeline Tracking'!AC20</f>
        <v>#REF!</v>
      </c>
      <c r="K4" t="e">
        <f>'Timeline Tracking'!AG11</f>
        <v>#REF!</v>
      </c>
      <c r="L4" t="e">
        <f>'Timeline Tracking'!AG20</f>
        <v>#REF!</v>
      </c>
      <c r="M4" t="e">
        <f>'Timeline Tracking'!AI11</f>
        <v>#REF!</v>
      </c>
      <c r="N4" t="e">
        <f>'Timeline Tracking'!AI20</f>
        <v>#REF!</v>
      </c>
      <c r="O4" t="e">
        <f>AM11</f>
        <v>#REF!</v>
      </c>
      <c r="P4" t="e">
        <f>AM20</f>
        <v>#REF!</v>
      </c>
      <c r="Q4" t="e">
        <f>AO11</f>
        <v>#REF!</v>
      </c>
      <c r="R4" t="e">
        <f>AO20</f>
        <v>#REF!</v>
      </c>
      <c r="S4">
        <f>'SD WK 17'!G16</f>
        <v>0</v>
      </c>
    </row>
    <row r="7" spans="1:42" ht="18" x14ac:dyDescent="0.2">
      <c r="B7" s="71"/>
      <c r="C7" s="644"/>
      <c r="D7" s="645"/>
      <c r="E7" s="645"/>
      <c r="F7" s="645"/>
      <c r="G7" s="645"/>
      <c r="H7" s="645"/>
      <c r="I7" s="645"/>
      <c r="J7" s="645"/>
      <c r="K7" s="645"/>
      <c r="L7" s="645"/>
    </row>
    <row r="8" spans="1:42" x14ac:dyDescent="0.15">
      <c r="U8" t="s">
        <v>387</v>
      </c>
      <c r="W8" t="s">
        <v>388</v>
      </c>
      <c r="AA8" t="s">
        <v>389</v>
      </c>
      <c r="AC8" t="s">
        <v>390</v>
      </c>
      <c r="AG8" t="s">
        <v>391</v>
      </c>
      <c r="AI8" t="s">
        <v>392</v>
      </c>
      <c r="AM8" t="s">
        <v>368</v>
      </c>
      <c r="AO8" t="s">
        <v>370</v>
      </c>
    </row>
    <row r="9" spans="1:42" x14ac:dyDescent="0.15">
      <c r="O9" t="s">
        <v>365</v>
      </c>
      <c r="T9" t="e">
        <f>IF('SD WK 1-4'!D9="M",0,IF('SD WK 1-4'!D9&gt;0,1,0))</f>
        <v>#REF!</v>
      </c>
      <c r="U9" t="e">
        <f>SUM(T9:T15)</f>
        <v>#REF!</v>
      </c>
      <c r="V9" t="s">
        <v>396</v>
      </c>
      <c r="W9" t="e">
        <f>SUM(X9:X15)</f>
        <v>#REF!</v>
      </c>
      <c r="X9" t="e">
        <f>IF('SD WK 1-4'!I9="M",0,IF('SD WK 1-4'!I9&gt;0,1,0))</f>
        <v>#REF!</v>
      </c>
      <c r="Z9" t="e">
        <f>IF('SD WK 5-8'!D9="M",0,IF('SD WK 5-8'!D9&gt;0,1,0))</f>
        <v>#REF!</v>
      </c>
      <c r="AA9" t="e">
        <f>SUM(Z9:Z15)</f>
        <v>#REF!</v>
      </c>
      <c r="AB9" t="s">
        <v>396</v>
      </c>
      <c r="AC9" t="e">
        <f>SUM(AD9:AD15)</f>
        <v>#REF!</v>
      </c>
      <c r="AD9" t="e">
        <f>IF('SD WK 5-8'!I9="M",0,IF('SD WK 5-8'!I9&gt;0,1,0))</f>
        <v>#REF!</v>
      </c>
      <c r="AF9" t="e">
        <f>IF('SD WK 9-12'!D8="M",0,IF('SD WK 9-12'!D8&gt;0,1,0))</f>
        <v>#REF!</v>
      </c>
      <c r="AG9" t="e">
        <f>SUM(AF9:AF15)</f>
        <v>#REF!</v>
      </c>
      <c r="AH9" t="s">
        <v>396</v>
      </c>
      <c r="AI9" t="e">
        <f>SUM(AJ9:AJ15)</f>
        <v>#REF!</v>
      </c>
      <c r="AJ9" t="e">
        <f>IF('SD WK 9-12'!I8="M",0,IF('SD WK 9-12'!I8&gt;0,1,0))</f>
        <v>#REF!</v>
      </c>
      <c r="AL9" t="e">
        <f>IF('SD WK 13-16'!D8="M",0,IF('SD WK 13-16'!D8&gt;0,1,0))</f>
        <v>#REF!</v>
      </c>
      <c r="AM9" t="e">
        <f>SUM(AL9:AL15)</f>
        <v>#REF!</v>
      </c>
      <c r="AN9" t="s">
        <v>396</v>
      </c>
      <c r="AO9" t="e">
        <f>SUM(AP9:AP15)</f>
        <v>#REF!</v>
      </c>
      <c r="AP9" t="e">
        <f>IF('SD WK 13-16'!I8="M",0,IF('SD WK 13-16'!I8&gt;0,1,0))</f>
        <v>#REF!</v>
      </c>
    </row>
    <row r="10" spans="1:42" x14ac:dyDescent="0.15">
      <c r="O10" t="s">
        <v>270</v>
      </c>
      <c r="P10" s="69">
        <f>SUM(Calculator!T9:T39)</f>
        <v>0</v>
      </c>
      <c r="T10" t="e">
        <f>IF('SD WK 1-4'!D10="M",0,IF('SD WK 1-4'!D10&gt;0,1,0))</f>
        <v>#REF!</v>
      </c>
      <c r="U10" t="e">
        <f>IF(AND(U9=0,U11=0),0,U11/U9)</f>
        <v>#REF!</v>
      </c>
      <c r="V10" t="s">
        <v>397</v>
      </c>
      <c r="W10" t="e">
        <f>IF(AND(W9=0,W11=0),0,W11/W9)</f>
        <v>#REF!</v>
      </c>
      <c r="X10" t="e">
        <f>IF('SD WK 1-4'!I10="M",0,IF('SD WK 1-4'!I10&gt;0,1,0))</f>
        <v>#REF!</v>
      </c>
      <c r="Z10" t="e">
        <f>IF('SD WK 5-8'!D10="M",0,IF('SD WK 5-8'!D10&gt;0,1,0))</f>
        <v>#REF!</v>
      </c>
      <c r="AA10" t="e">
        <f>IF(AND(AA9=0,AA11=0),0,AA11/AA9)</f>
        <v>#REF!</v>
      </c>
      <c r="AB10" t="s">
        <v>397</v>
      </c>
      <c r="AC10" t="e">
        <f>IF(AND(AC9=0,AC11=0),0,AC11/AC9)</f>
        <v>#REF!</v>
      </c>
      <c r="AD10" t="e">
        <f>IF('SD WK 5-8'!I10="M",0,IF('SD WK 5-8'!I10&gt;0,1,0))</f>
        <v>#REF!</v>
      </c>
      <c r="AF10" t="e">
        <f>IF('SD WK 9-12'!D9="M",0,IF('SD WK 9-12'!D9&gt;0,1,0))</f>
        <v>#REF!</v>
      </c>
      <c r="AG10" t="e">
        <f>IF(AND(AG9=0,AG11=0),0,AG11/AG9)</f>
        <v>#REF!</v>
      </c>
      <c r="AH10" t="s">
        <v>397</v>
      </c>
      <c r="AI10" t="e">
        <f>IF(AND(AI9=0,AI11=0),0,AI11/AI9)</f>
        <v>#REF!</v>
      </c>
      <c r="AJ10" t="e">
        <f>IF('SD WK 9-12'!I9="M",0,IF('SD WK 9-12'!I9&gt;0,1,0))</f>
        <v>#REF!</v>
      </c>
      <c r="AL10" t="e">
        <f>IF('SD WK 13-16'!D9="M",0,IF('SD WK 13-16'!D9&gt;0,1,0))</f>
        <v>#REF!</v>
      </c>
      <c r="AM10" t="e">
        <f>IF(AND(AM9=0,AM11=0),0,AM11/AM9)</f>
        <v>#REF!</v>
      </c>
      <c r="AN10" t="s">
        <v>397</v>
      </c>
      <c r="AO10" t="e">
        <f>IF(AND(AO9=0,A11=0),0,AO11/AO9)</f>
        <v>#REF!</v>
      </c>
      <c r="AP10" t="e">
        <f>IF('SD WK 13-16'!I9="M",0,IF('SD WK 13-16'!I9&gt;0,1,0))</f>
        <v>#REF!</v>
      </c>
    </row>
    <row r="11" spans="1:42" x14ac:dyDescent="0.15">
      <c r="O11" t="s">
        <v>393</v>
      </c>
      <c r="P11" s="5">
        <f>SUM(Calculator!X9:X39)</f>
        <v>0</v>
      </c>
      <c r="T11" t="e">
        <f>IF('SD WK 1-4'!D11="M",0,IF('SD WK 1-4'!D11&gt;0,1,0))</f>
        <v>#REF!</v>
      </c>
      <c r="U11" s="70" t="e">
        <f>SUM('SD WK 1-4'!D9:D15)</f>
        <v>#REF!</v>
      </c>
      <c r="V11" t="s">
        <v>394</v>
      </c>
      <c r="W11" s="70" t="e">
        <f>SUM('SD WK 1-4'!I9:I15)</f>
        <v>#REF!</v>
      </c>
      <c r="X11" t="e">
        <f>IF('SD WK 1-4'!I11="M",0,IF('SD WK 1-4'!I11&gt;0,1,0))</f>
        <v>#REF!</v>
      </c>
      <c r="Z11" t="e">
        <f>IF('SD WK 5-8'!D11="M",0,IF('SD WK 5-8'!D11&gt;0,1,0))</f>
        <v>#REF!</v>
      </c>
      <c r="AA11" s="70" t="e">
        <f>SUM('SD WK 5-8'!D9:D15)</f>
        <v>#REF!</v>
      </c>
      <c r="AB11" t="s">
        <v>394</v>
      </c>
      <c r="AC11" s="70" t="e">
        <f>SUM('SD WK 5-8'!I9:I15)</f>
        <v>#REF!</v>
      </c>
      <c r="AD11" t="e">
        <f>IF('SD WK 5-8'!I11="M",0,IF('SD WK 5-8'!I11&gt;0,1,0))</f>
        <v>#REF!</v>
      </c>
      <c r="AF11" t="e">
        <f>IF('SD WK 9-12'!D10="M",0,IF('SD WK 9-12'!D10&gt;0,1,0))</f>
        <v>#REF!</v>
      </c>
      <c r="AG11" s="70" t="e">
        <f>SUM('SD WK 9-12'!D8:D14)</f>
        <v>#REF!</v>
      </c>
      <c r="AH11" t="s">
        <v>394</v>
      </c>
      <c r="AI11" s="70" t="e">
        <f>SUM('SD WK 9-12'!I8:I14)</f>
        <v>#REF!</v>
      </c>
      <c r="AJ11" t="e">
        <f>IF('SD WK 9-12'!I10="M",0,IF('SD WK 9-12'!I10&gt;0,1,0))</f>
        <v>#REF!</v>
      </c>
      <c r="AL11" t="e">
        <f>IF('SD WK 13-16'!D10="M",0,IF('SD WK 13-16'!D10&gt;0,1,0))</f>
        <v>#REF!</v>
      </c>
      <c r="AM11" s="70" t="e">
        <f>SUM('SD WK 13-16'!D8:D14)</f>
        <v>#REF!</v>
      </c>
      <c r="AN11" t="s">
        <v>394</v>
      </c>
      <c r="AO11" s="70" t="e">
        <f>SUM('SD WK 13-16'!I8:O14)</f>
        <v>#REF!</v>
      </c>
      <c r="AP11" t="e">
        <f>IF('SD WK 13-16'!I10="M",0,IF('SD WK 13-16'!I10&gt;0,1,0))</f>
        <v>#REF!</v>
      </c>
    </row>
    <row r="12" spans="1:42" x14ac:dyDescent="0.15">
      <c r="O12" t="s">
        <v>366</v>
      </c>
      <c r="P12" s="5">
        <f>90/7</f>
        <v>12.857142857142858</v>
      </c>
      <c r="T12" t="e">
        <f>IF('SD WK 1-4'!D12="M",0,IF('SD WK 1-4'!D12&gt;0,1,0))</f>
        <v>#REF!</v>
      </c>
      <c r="X12" t="e">
        <f>IF('SD WK 1-4'!I12="M",0,IF('SD WK 1-4'!I12&gt;0,1,0))</f>
        <v>#REF!</v>
      </c>
      <c r="Z12" t="e">
        <f>IF('SD WK 5-8'!D12="M",0,IF('SD WK 5-8'!D12&gt;0,1,0))</f>
        <v>#REF!</v>
      </c>
      <c r="AD12" t="e">
        <f>IF('SD WK 5-8'!I12="M",0,IF('SD WK 5-8'!I12&gt;0,1,0))</f>
        <v>#REF!</v>
      </c>
      <c r="AF12" t="e">
        <f>IF('SD WK 9-12'!D11="M",0,IF('SD WK 9-12'!D11&gt;0,1,0))</f>
        <v>#REF!</v>
      </c>
      <c r="AJ12" t="e">
        <f>IF('SD WK 9-12'!I11="M",0,IF('SD WK 9-12'!I11&gt;0,1,0))</f>
        <v>#REF!</v>
      </c>
      <c r="AL12" t="e">
        <f>IF('SD WK 13-16'!D11="M",0,IF('SD WK 13-16'!D11&gt;0,1,0))</f>
        <v>#REF!</v>
      </c>
      <c r="AP12" t="e">
        <f>IF('SD WK 13-16'!I11="M",0,IF('SD WK 13-16'!I11&gt;0,1,0))</f>
        <v>#REF!</v>
      </c>
    </row>
    <row r="13" spans="1:42" x14ac:dyDescent="0.15">
      <c r="O13" t="s">
        <v>271</v>
      </c>
      <c r="P13" s="69">
        <f>P11/P12</f>
        <v>0</v>
      </c>
      <c r="T13" t="e">
        <f>IF('SD WK 1-4'!D13="M",0,IF('SD WK 1-4'!D13&gt;0,1,0))</f>
        <v>#REF!</v>
      </c>
      <c r="X13" t="e">
        <f>IF('SD WK 1-4'!I13="M",0,IF('SD WK 1-4'!I13&gt;0,1,0))</f>
        <v>#REF!</v>
      </c>
      <c r="Z13" t="e">
        <f>IF('SD WK 5-8'!D13="M",0,IF('SD WK 5-8'!D13&gt;0,1,0))</f>
        <v>#REF!</v>
      </c>
      <c r="AD13" t="e">
        <f>IF('SD WK 5-8'!I13="M",0,IF('SD WK 5-8'!I13&gt;0,1,0))</f>
        <v>#REF!</v>
      </c>
      <c r="AF13" t="e">
        <f>IF('SD WK 9-12'!D12="M",0,IF('SD WK 9-12'!D12&gt;0,1,0))</f>
        <v>#REF!</v>
      </c>
      <c r="AJ13" t="e">
        <f>IF('SD WK 9-12'!I12="M",0,IF('SD WK 9-12'!I12&gt;0,1,0))</f>
        <v>#REF!</v>
      </c>
      <c r="AL13" t="e">
        <f>IF('SD WK 13-16'!D12="M",0,IF('SD WK 13-16'!D12&gt;0,1,0))</f>
        <v>#REF!</v>
      </c>
      <c r="AP13" t="e">
        <f>IF('SD WK 13-16'!I12="M",0,IF('SD WK 13-16'!I12&gt;0,1,0))</f>
        <v>#REF!</v>
      </c>
    </row>
    <row r="14" spans="1:42" x14ac:dyDescent="0.15">
      <c r="O14" t="s">
        <v>367</v>
      </c>
      <c r="P14" s="146" t="e">
        <f>P10/P11</f>
        <v>#DIV/0!</v>
      </c>
      <c r="T14" t="e">
        <f>IF('SD WK 1-4'!D14="M",0,IF('SD WK 1-4'!D14&gt;0,1,0))</f>
        <v>#REF!</v>
      </c>
      <c r="X14" t="e">
        <f>IF('SD WK 1-4'!I14="M",0,IF('SD WK 1-4'!I14&gt;0,1,0))</f>
        <v>#REF!</v>
      </c>
      <c r="Z14" t="e">
        <f>IF('SD WK 5-8'!D14="M",0,IF('SD WK 5-8'!D14&gt;0,1,0))</f>
        <v>#REF!</v>
      </c>
      <c r="AD14" t="e">
        <f>IF('SD WK 5-8'!I14="M",0,IF('SD WK 5-8'!I14&gt;0,1,0))</f>
        <v>#REF!</v>
      </c>
      <c r="AF14" t="e">
        <f>IF('SD WK 9-12'!D13="M",0,IF('SD WK 9-12'!D13&gt;0,1,0))</f>
        <v>#REF!</v>
      </c>
      <c r="AJ14" t="e">
        <f>IF('SD WK 9-12'!I13="M",0,IF('SD WK 9-12'!I13&gt;0,1,0))</f>
        <v>#REF!</v>
      </c>
      <c r="AL14" t="e">
        <f>IF('SD WK 13-16'!D13="M",0,IF('SD WK 13-16'!D13&gt;0,1,0))</f>
        <v>#REF!</v>
      </c>
      <c r="AP14" t="e">
        <f>IF('SD WK 13-16'!I13="M",0,IF('SD WK 13-16'!I13&gt;0,1,0))</f>
        <v>#REF!</v>
      </c>
    </row>
    <row r="15" spans="1:42" x14ac:dyDescent="0.15">
      <c r="T15" t="e">
        <f>IF('SD WK 1-4'!D15="M",0,IF('SD WK 1-4'!D15&gt;0,1,0))</f>
        <v>#REF!</v>
      </c>
      <c r="X15" t="e">
        <f>IF('SD WK 1-4'!I15="M",0,IF('SD WK 1-4'!I15&gt;0,1,0))</f>
        <v>#REF!</v>
      </c>
      <c r="Z15" t="e">
        <f>IF('SD WK 5-8'!D15="M",0,IF('SD WK 5-8'!D15&gt;0,1,0))</f>
        <v>#REF!</v>
      </c>
      <c r="AD15" t="e">
        <f>IF('SD WK 5-8'!I15="M",0,IF('SD WK 5-8'!I15&gt;0,1,0))</f>
        <v>#REF!</v>
      </c>
      <c r="AF15" t="e">
        <f>IF('SD WK 9-12'!D14="M",0,IF('SD WK 9-12'!D14&gt;0,1,0))</f>
        <v>#REF!</v>
      </c>
      <c r="AJ15" t="e">
        <f>IF('SD WK 9-12'!I14="M",0,IF('SD WK 9-12'!I14&gt;0,1,0))</f>
        <v>#REF!</v>
      </c>
      <c r="AL15" t="e">
        <f>IF('SD WK 13-16'!D14="M",0,IF('SD WK 13-16'!D14&gt;0,1,0))</f>
        <v>#REF!</v>
      </c>
      <c r="AP15" t="e">
        <f>IF('SD WK 13-16'!I14="M",0,IF('SD WK 13-16'!I14&gt;0,1,0))</f>
        <v>#REF!</v>
      </c>
    </row>
    <row r="17" spans="20:42" x14ac:dyDescent="0.15">
      <c r="U17" t="s">
        <v>398</v>
      </c>
      <c r="W17" t="s">
        <v>399</v>
      </c>
      <c r="AA17" t="s">
        <v>400</v>
      </c>
      <c r="AC17" t="s">
        <v>401</v>
      </c>
      <c r="AG17" t="s">
        <v>402</v>
      </c>
      <c r="AI17" t="s">
        <v>403</v>
      </c>
      <c r="AM17" t="s">
        <v>369</v>
      </c>
      <c r="AO17" t="s">
        <v>371</v>
      </c>
    </row>
    <row r="18" spans="20:42" x14ac:dyDescent="0.15">
      <c r="T18" t="e">
        <f>IF('SD WK 1-4'!D18="M",0,IF('SD WK 1-4'!D18&gt;0,1,0))</f>
        <v>#REF!</v>
      </c>
      <c r="U18" t="e">
        <f>SUM(T18:T24)</f>
        <v>#REF!</v>
      </c>
      <c r="V18" t="s">
        <v>396</v>
      </c>
      <c r="W18" t="e">
        <f>SUM(X18:X24)</f>
        <v>#REF!</v>
      </c>
      <c r="X18" t="e">
        <f>IF('SD WK 1-4'!I18="M",0,IF('SD WK 1-4'!I18&gt;0,1,0))</f>
        <v>#REF!</v>
      </c>
      <c r="Z18" t="e">
        <f>IF('SD WK 5-8'!D18="M",0,IF('SD WK 5-8'!D18&gt;0,1,0))</f>
        <v>#REF!</v>
      </c>
      <c r="AA18" t="e">
        <f>SUM(Z18:Z24)</f>
        <v>#REF!</v>
      </c>
      <c r="AB18" t="s">
        <v>396</v>
      </c>
      <c r="AC18" t="e">
        <f>SUM(AD18:AD24)</f>
        <v>#REF!</v>
      </c>
      <c r="AD18" t="e">
        <f>IF('SD WK 5-8'!I18="M",0,IF('SD WK 5-8'!I18&gt;0,1,0))</f>
        <v>#REF!</v>
      </c>
      <c r="AF18" t="e">
        <f>IF('SD WK 9-12'!D17="M",0,IF('SD WK 9-12'!D17&gt;0,1,0))</f>
        <v>#REF!</v>
      </c>
      <c r="AG18" t="e">
        <f>SUM(AF18:AF24)</f>
        <v>#REF!</v>
      </c>
      <c r="AH18" t="s">
        <v>396</v>
      </c>
      <c r="AI18" t="e">
        <f>SUM(AJ18:AJ24)</f>
        <v>#REF!</v>
      </c>
      <c r="AJ18" t="e">
        <f>IF('SD WK 9-12'!I17="M",0,IF('SD WK 9-12'!I17&gt;0,1,0))</f>
        <v>#REF!</v>
      </c>
      <c r="AL18" t="e">
        <f>IF('SD WK 13-16'!D17="M",0,IF('SD WK 13-16'!D17&gt;0,1,0))</f>
        <v>#REF!</v>
      </c>
      <c r="AM18" t="e">
        <f>SUM(AL18:AL24)</f>
        <v>#REF!</v>
      </c>
      <c r="AN18" t="s">
        <v>396</v>
      </c>
      <c r="AO18" t="e">
        <f>SUM(AP18:AP24)</f>
        <v>#REF!</v>
      </c>
      <c r="AP18" t="e">
        <f>IF('SD WK 13-16'!I17="M",0,IF('SD WK 13-16'!I17&gt;0,1,0))</f>
        <v>#REF!</v>
      </c>
    </row>
    <row r="19" spans="20:42" x14ac:dyDescent="0.15">
      <c r="T19" t="e">
        <f>IF('SD WK 1-4'!D19="M",0,IF('SD WK 1-4'!D19&gt;0,1,0))</f>
        <v>#REF!</v>
      </c>
      <c r="U19" t="e">
        <f>IF(AND(U20=0,U18=0),0,U20/U18)</f>
        <v>#REF!</v>
      </c>
      <c r="V19" t="s">
        <v>397</v>
      </c>
      <c r="W19" t="e">
        <f>IF(AND(W20=0,W18=0),0,W20/W18)</f>
        <v>#REF!</v>
      </c>
      <c r="X19" t="e">
        <f>IF('SD WK 1-4'!I19="M",0,IF('SD WK 1-4'!I19&gt;0,1,0))</f>
        <v>#REF!</v>
      </c>
      <c r="Z19" t="e">
        <f>IF('SD WK 5-8'!D19="M",0,IF('SD WK 5-8'!D19&gt;0,1,0))</f>
        <v>#REF!</v>
      </c>
      <c r="AA19" t="e">
        <f>IF(AND(AA20=0,AA18=0),0,AA20/AA18)</f>
        <v>#REF!</v>
      </c>
      <c r="AB19" t="s">
        <v>397</v>
      </c>
      <c r="AC19" t="e">
        <f>IF(AND(AC20=0,AC18=0),0,AC20/AC18)</f>
        <v>#REF!</v>
      </c>
      <c r="AD19" t="e">
        <f>IF('SD WK 5-8'!I19="M",0,IF('SD WK 5-8'!I19&gt;0,1,0))</f>
        <v>#REF!</v>
      </c>
      <c r="AF19" t="e">
        <f>IF('SD WK 9-12'!D18="M",0,IF('SD WK 9-12'!D18&gt;0,1,0))</f>
        <v>#REF!</v>
      </c>
      <c r="AG19" t="e">
        <f>IF(AND(AG20=0,AG18=0),0,AG20/AG18)</f>
        <v>#REF!</v>
      </c>
      <c r="AH19" t="s">
        <v>397</v>
      </c>
      <c r="AI19" t="e">
        <f>IF(AND(AI18=0,AI20=0),0,AI20/AI18)</f>
        <v>#REF!</v>
      </c>
      <c r="AJ19" t="e">
        <f>IF('SD WK 9-12'!I18="M",0,IF('SD WK 9-12'!I18&gt;0,1,0))</f>
        <v>#REF!</v>
      </c>
      <c r="AL19" t="e">
        <f>IF('SD WK 13-16'!D18="M",0,IF('SD WK 13-16'!D18&gt;0,1,0))</f>
        <v>#REF!</v>
      </c>
      <c r="AM19" t="e">
        <f>IF(AND(AM18=0,AM20=0),0,AM20/AM18)</f>
        <v>#REF!</v>
      </c>
      <c r="AN19" t="s">
        <v>397</v>
      </c>
      <c r="AO19" s="146" t="e">
        <f>IF(AND(AO20=0,AO18=0),0,AO20/AO18)</f>
        <v>#REF!</v>
      </c>
      <c r="AP19">
        <f>IF('SD WK 13-16'!I18="M",0,IF('SD WK 13-16'!I18&gt;0,1,0))</f>
        <v>0</v>
      </c>
    </row>
    <row r="20" spans="20:42" x14ac:dyDescent="0.15">
      <c r="T20" t="e">
        <f>IF('SD WK 1-4'!D20="M",0,IF('SD WK 1-4'!D20&gt;0,1,0))</f>
        <v>#REF!</v>
      </c>
      <c r="U20" s="70" t="e">
        <f>SUM('SD WK 1-4'!D18:D24)</f>
        <v>#REF!</v>
      </c>
      <c r="V20" t="s">
        <v>394</v>
      </c>
      <c r="W20" s="70" t="e">
        <f>SUM('SD WK 1-4'!I18:I24)</f>
        <v>#REF!</v>
      </c>
      <c r="X20" t="e">
        <f>IF('SD WK 1-4'!I20="M",0,IF('SD WK 1-4'!I20&gt;0,1,0))</f>
        <v>#REF!</v>
      </c>
      <c r="Z20" t="e">
        <f>IF('SD WK 5-8'!D20="M",0,IF('SD WK 5-8'!D20&gt;0,1,0))</f>
        <v>#REF!</v>
      </c>
      <c r="AA20" s="70" t="e">
        <f>SUM('SD WK 5-8'!D18:D24)</f>
        <v>#REF!</v>
      </c>
      <c r="AB20" t="s">
        <v>394</v>
      </c>
      <c r="AC20" s="70" t="e">
        <f>SUM('SD WK 5-8'!I18:I24)</f>
        <v>#REF!</v>
      </c>
      <c r="AD20" t="e">
        <f>IF('SD WK 5-8'!I20="M",0,IF('SD WK 5-8'!I20&gt;0,1,0))</f>
        <v>#REF!</v>
      </c>
      <c r="AF20" t="e">
        <f>IF('SD WK 9-12'!D19="M",0,IF('SD WK 9-12'!D19&gt;0,1,0))</f>
        <v>#REF!</v>
      </c>
      <c r="AG20" s="70" t="e">
        <f>SUM('SD WK 9-12'!D17:D23)</f>
        <v>#REF!</v>
      </c>
      <c r="AH20" t="s">
        <v>394</v>
      </c>
      <c r="AI20" s="70" t="e">
        <f>SUM('SD WK 9-12'!I17:I23)</f>
        <v>#REF!</v>
      </c>
      <c r="AJ20" t="e">
        <f>IF('SD WK 9-12'!I19="M",0,IF('SD WK 9-12'!I19&gt;0,1,0))</f>
        <v>#REF!</v>
      </c>
      <c r="AL20" t="e">
        <f>IF('SD WK 13-16'!D19="M",0,IF('SD WK 13-16'!D19&gt;0,1,0))</f>
        <v>#REF!</v>
      </c>
      <c r="AM20" s="70" t="e">
        <f>SUM('SD WK 13-16'!D17:D23)</f>
        <v>#REF!</v>
      </c>
      <c r="AN20" t="s">
        <v>394</v>
      </c>
      <c r="AO20" s="70" t="e">
        <f>SUM('SD WK 13-16'!I17:I23)</f>
        <v>#REF!</v>
      </c>
      <c r="AP20">
        <f>IF('SD WK 13-16'!I19="M",0,IF('SD WK 13-16'!I19&gt;0,1,0))</f>
        <v>0</v>
      </c>
    </row>
    <row r="21" spans="20:42" x14ac:dyDescent="0.15">
      <c r="T21" t="e">
        <f>IF('SD WK 1-4'!D21="M",0,IF('SD WK 1-4'!D21&gt;0,1,0))</f>
        <v>#REF!</v>
      </c>
      <c r="X21" t="e">
        <f>IF('SD WK 1-4'!I21="M",0,IF('SD WK 1-4'!I21&gt;0,1,0))</f>
        <v>#REF!</v>
      </c>
      <c r="Z21" t="e">
        <f>IF('SD WK 5-8'!D21="M",0,IF('SD WK 5-8'!D21&gt;0,1,0))</f>
        <v>#REF!</v>
      </c>
      <c r="AD21" t="e">
        <f>IF('SD WK 5-8'!I21="M",0,IF('SD WK 5-8'!I21&gt;0,1,0))</f>
        <v>#REF!</v>
      </c>
      <c r="AF21" t="e">
        <f>IF('SD WK 9-12'!D20="M",0,IF('SD WK 9-12'!D20&gt;0,1,0))</f>
        <v>#REF!</v>
      </c>
      <c r="AJ21" t="e">
        <f>IF('SD WK 9-12'!I20="M",0,IF('SD WK 9-12'!I20&gt;0,1,0))</f>
        <v>#REF!</v>
      </c>
      <c r="AL21" t="e">
        <f>IF('SD WK 13-16'!D20="M",0,IF('SD WK 13-16'!D20&gt;0,1,0))</f>
        <v>#REF!</v>
      </c>
      <c r="AP21">
        <f>IF('SD WK 13-16'!I20="M",0,IF('SD WK 13-16'!I20&gt;0,1,0))</f>
        <v>0</v>
      </c>
    </row>
    <row r="22" spans="20:42" x14ac:dyDescent="0.15">
      <c r="T22" t="e">
        <f>IF('SD WK 1-4'!D22="M",0,IF('SD WK 1-4'!D22&gt;0,1,0))</f>
        <v>#REF!</v>
      </c>
      <c r="X22" t="e">
        <f>IF('SD WK 1-4'!I22="M",0,IF('SD WK 1-4'!I22&gt;0,1,0))</f>
        <v>#REF!</v>
      </c>
      <c r="Z22" t="e">
        <f>IF('SD WK 5-8'!D22="M",0,IF('SD WK 5-8'!D22&gt;0,1,0))</f>
        <v>#REF!</v>
      </c>
      <c r="AD22" t="e">
        <f>IF('SD WK 5-8'!I22="M",0,IF('SD WK 5-8'!I22&gt;0,1,0))</f>
        <v>#REF!</v>
      </c>
      <c r="AF22" t="e">
        <f>IF('SD WK 9-12'!D21="M",0,IF('SD WK 9-12'!D21&gt;0,1,0))</f>
        <v>#REF!</v>
      </c>
      <c r="AJ22" t="e">
        <f>IF('SD WK 9-12'!I21="M",0,IF('SD WK 9-12'!I21&gt;0,1,0))</f>
        <v>#REF!</v>
      </c>
      <c r="AL22" t="e">
        <f>IF('SD WK 13-16'!D21="M",0,IF('SD WK 13-16'!D21&gt;0,1,0))</f>
        <v>#REF!</v>
      </c>
      <c r="AP22">
        <f>IF('SD WK 13-16'!I21="M",0,IF('SD WK 13-16'!I21&gt;0,1,0))</f>
        <v>0</v>
      </c>
    </row>
    <row r="23" spans="20:42" x14ac:dyDescent="0.15">
      <c r="T23" t="e">
        <f>IF('SD WK 1-4'!D23="M",0,IF('SD WK 1-4'!D23&gt;0,1,0))</f>
        <v>#REF!</v>
      </c>
      <c r="X23" t="e">
        <f>IF('SD WK 1-4'!I23="M",0,IF('SD WK 1-4'!I23&gt;0,1,0))</f>
        <v>#REF!</v>
      </c>
      <c r="Z23" t="e">
        <f>IF('SD WK 5-8'!D23="M",0,IF('SD WK 5-8'!D23&gt;0,1,0))</f>
        <v>#REF!</v>
      </c>
      <c r="AD23" t="e">
        <f>IF('SD WK 5-8'!I23="M",0,IF('SD WK 5-8'!I23&gt;0,1,0))</f>
        <v>#REF!</v>
      </c>
      <c r="AF23" t="e">
        <f>IF('SD WK 9-12'!D22="M",0,IF('SD WK 9-12'!D22&gt;0,1,0))</f>
        <v>#REF!</v>
      </c>
      <c r="AJ23" t="e">
        <f>IF('SD WK 9-12'!I22="M",0,IF('SD WK 9-12'!I22&gt;0,1,0))</f>
        <v>#REF!</v>
      </c>
      <c r="AL23" t="e">
        <f>IF('SD WK 13-16'!D22="M",0,IF('SD WK 13-16'!D22&gt;0,1,0))</f>
        <v>#REF!</v>
      </c>
      <c r="AP23">
        <f>IF('SD WK 13-16'!I22="M",0,IF('SD WK 13-16'!I22&gt;0,1,0))</f>
        <v>0</v>
      </c>
    </row>
    <row r="24" spans="20:42" x14ac:dyDescent="0.15">
      <c r="T24" t="e">
        <f>IF('SD WK 1-4'!D24="M",0,IF('SD WK 1-4'!D24&gt;0,1,0))</f>
        <v>#REF!</v>
      </c>
      <c r="X24" t="e">
        <f>IF('SD WK 1-4'!I24="M",0,IF('SD WK 1-4'!I24&gt;0,1,0))</f>
        <v>#REF!</v>
      </c>
      <c r="Z24" t="e">
        <f>IF('SD WK 5-8'!D24="M",0,IF('SD WK 5-8'!D24&gt;0,1,0))</f>
        <v>#REF!</v>
      </c>
      <c r="AD24" t="e">
        <f>IF('SD WK 5-8'!I24="M",0,IF('SD WK 5-8'!I24&gt;0,1,0))</f>
        <v>#REF!</v>
      </c>
      <c r="AF24" t="e">
        <f>IF('SD WK 9-12'!D23="M",0,IF('SD WK 9-12'!D23&gt;0,1,0))</f>
        <v>#REF!</v>
      </c>
      <c r="AJ24" t="e">
        <f>IF('SD WK 9-12'!I23="M",0,IF('SD WK 9-12'!I23&gt;0,1,0))</f>
        <v>#REF!</v>
      </c>
      <c r="AL24" t="e">
        <f>IF('SD WK 13-16'!D23="M",0,IF('SD WK 13-16'!D23&gt;0,1,0))</f>
        <v>#REF!</v>
      </c>
      <c r="AP24">
        <f>IF('SD WK 13-16'!I23="M",0,IF('SD WK 13-16'!I23&gt;0,1,0))</f>
        <v>0</v>
      </c>
    </row>
  </sheetData>
  <mergeCells count="1">
    <mergeCell ref="C7:L7"/>
  </mergeCells>
  <phoneticPr fontId="0" type="noConversion"/>
  <pageMargins left="0.75" right="0.75" top="1" bottom="1" header="0.5" footer="0.5"/>
  <pageSetup scale="82"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R50"/>
  <sheetViews>
    <sheetView topLeftCell="A4" zoomScale="75" workbookViewId="0">
      <selection activeCell="J7" sqref="J7"/>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18" ht="27.75" customHeight="1" x14ac:dyDescent="0.2">
      <c r="B1" s="643" t="s">
        <v>322</v>
      </c>
      <c r="C1" s="649"/>
      <c r="D1" s="649"/>
      <c r="E1" s="649"/>
      <c r="F1" s="649"/>
      <c r="G1" s="649"/>
      <c r="H1" s="649"/>
    </row>
    <row r="2" spans="1:18" ht="27.75" customHeight="1" x14ac:dyDescent="0.2">
      <c r="B2" s="27"/>
      <c r="C2" s="51"/>
      <c r="D2" s="51"/>
      <c r="E2" s="51"/>
      <c r="F2" s="51"/>
      <c r="G2" s="51"/>
      <c r="H2" s="51"/>
    </row>
    <row r="3" spans="1:18" ht="27.75" customHeight="1" x14ac:dyDescent="0.2">
      <c r="B3" s="27"/>
      <c r="C3" s="51"/>
      <c r="D3" s="51"/>
      <c r="E3" s="51"/>
      <c r="F3" s="51"/>
      <c r="G3" s="51"/>
      <c r="H3" s="51"/>
    </row>
    <row r="4" spans="1:18" ht="27.75" customHeight="1" x14ac:dyDescent="0.2">
      <c r="B4" s="27"/>
      <c r="C4" s="51"/>
      <c r="D4" s="51"/>
      <c r="E4" s="51"/>
      <c r="F4" s="51"/>
      <c r="G4" s="51"/>
      <c r="H4" s="51"/>
    </row>
    <row r="5" spans="1:18" ht="27.75" customHeight="1" x14ac:dyDescent="0.2">
      <c r="B5" s="27"/>
      <c r="C5" s="51"/>
      <c r="D5" s="51"/>
      <c r="E5" s="51"/>
      <c r="F5" s="51"/>
      <c r="G5" s="51"/>
      <c r="H5" s="51"/>
    </row>
    <row r="6" spans="1:18" ht="27.75" customHeight="1" x14ac:dyDescent="0.2">
      <c r="A6" s="636">
        <f>Calculator!H4</f>
        <v>0</v>
      </c>
      <c r="B6" s="637"/>
      <c r="C6" s="51"/>
      <c r="D6" s="51"/>
      <c r="E6" s="51"/>
      <c r="F6" s="51"/>
      <c r="G6" s="51"/>
      <c r="H6" s="51"/>
    </row>
    <row r="7" spans="1:18" ht="30" customHeight="1" x14ac:dyDescent="0.2">
      <c r="B7" s="650" t="s">
        <v>149</v>
      </c>
      <c r="C7" s="650"/>
      <c r="D7" s="643"/>
      <c r="E7" s="649"/>
      <c r="F7" s="650"/>
      <c r="G7" s="650"/>
      <c r="H7" s="44"/>
    </row>
    <row r="8" spans="1:18" ht="27.75" customHeight="1" x14ac:dyDescent="0.15">
      <c r="A8" s="651" t="s">
        <v>288</v>
      </c>
      <c r="B8" s="651"/>
      <c r="C8" s="652"/>
      <c r="D8" s="45"/>
      <c r="E8" s="42"/>
      <c r="F8" s="651" t="s">
        <v>150</v>
      </c>
      <c r="G8" s="651"/>
      <c r="H8" s="652"/>
      <c r="I8" s="46"/>
    </row>
    <row r="9" spans="1:18" ht="27.75" customHeight="1" x14ac:dyDescent="0.15">
      <c r="A9" s="47" t="s">
        <v>289</v>
      </c>
      <c r="B9" s="39" t="s">
        <v>321</v>
      </c>
      <c r="C9" s="43"/>
      <c r="D9" s="41" t="e">
        <f>Calculator!#REF!</f>
        <v>#REF!</v>
      </c>
      <c r="E9" s="42"/>
      <c r="F9" s="47" t="s">
        <v>151</v>
      </c>
      <c r="G9" s="39" t="s">
        <v>321</v>
      </c>
      <c r="H9" s="43"/>
      <c r="I9" s="41" t="e">
        <f>Calculator!#REF!</f>
        <v>#REF!</v>
      </c>
    </row>
    <row r="10" spans="1:18" ht="27.75" customHeight="1" x14ac:dyDescent="0.15">
      <c r="A10" s="47" t="s">
        <v>290</v>
      </c>
      <c r="B10" s="39" t="s">
        <v>321</v>
      </c>
      <c r="C10" s="43"/>
      <c r="D10" s="41" t="e">
        <f>Calculator!#REF!</f>
        <v>#REF!</v>
      </c>
      <c r="E10" s="42"/>
      <c r="F10" s="47" t="s">
        <v>152</v>
      </c>
      <c r="G10" s="39" t="s">
        <v>321</v>
      </c>
      <c r="H10" s="43"/>
      <c r="I10" s="41" t="e">
        <f>Calculator!#REF!</f>
        <v>#REF!</v>
      </c>
    </row>
    <row r="11" spans="1:18" ht="27.75" customHeight="1" x14ac:dyDescent="0.15">
      <c r="A11" s="47" t="s">
        <v>291</v>
      </c>
      <c r="B11" s="39" t="s">
        <v>321</v>
      </c>
      <c r="C11" s="43"/>
      <c r="D11" s="41" t="e">
        <f>Calculator!#REF!</f>
        <v>#REF!</v>
      </c>
      <c r="E11" s="42"/>
      <c r="F11" s="47" t="s">
        <v>153</v>
      </c>
      <c r="G11" s="39" t="s">
        <v>321</v>
      </c>
      <c r="H11" s="43"/>
      <c r="I11" s="41" t="e">
        <f>Calculator!#REF!</f>
        <v>#REF!</v>
      </c>
    </row>
    <row r="12" spans="1:18" ht="27.75" customHeight="1" x14ac:dyDescent="0.15">
      <c r="A12" s="47" t="s">
        <v>292</v>
      </c>
      <c r="B12" s="39" t="s">
        <v>321</v>
      </c>
      <c r="C12" s="43"/>
      <c r="D12" s="41" t="e">
        <f>Calculator!#REF!</f>
        <v>#REF!</v>
      </c>
      <c r="E12" s="42"/>
      <c r="F12" s="47" t="s">
        <v>154</v>
      </c>
      <c r="G12" s="39" t="s">
        <v>321</v>
      </c>
      <c r="H12" s="43"/>
      <c r="I12" s="41" t="e">
        <f>Calculator!#REF!</f>
        <v>#REF!</v>
      </c>
      <c r="R12" s="70"/>
    </row>
    <row r="13" spans="1:18" ht="27.75" customHeight="1" x14ac:dyDescent="0.15">
      <c r="A13" s="47" t="s">
        <v>293</v>
      </c>
      <c r="B13" s="39" t="s">
        <v>321</v>
      </c>
      <c r="C13" s="43"/>
      <c r="D13" s="41" t="e">
        <f>Calculator!#REF!</f>
        <v>#REF!</v>
      </c>
      <c r="E13" s="42"/>
      <c r="F13" s="47" t="s">
        <v>155</v>
      </c>
      <c r="G13" s="39" t="s">
        <v>321</v>
      </c>
      <c r="H13" s="43"/>
      <c r="I13" s="41" t="e">
        <f>Calculator!#REF!</f>
        <v>#REF!</v>
      </c>
    </row>
    <row r="14" spans="1:18" ht="27.75" customHeight="1" x14ac:dyDescent="0.15">
      <c r="A14" s="47" t="s">
        <v>294</v>
      </c>
      <c r="B14" s="39" t="s">
        <v>321</v>
      </c>
      <c r="C14" s="43"/>
      <c r="D14" s="41" t="e">
        <f>Calculator!#REF!</f>
        <v>#REF!</v>
      </c>
      <c r="E14" s="42"/>
      <c r="F14" s="47" t="s">
        <v>156</v>
      </c>
      <c r="G14" s="39" t="s">
        <v>321</v>
      </c>
      <c r="H14" s="43"/>
      <c r="I14" s="41" t="e">
        <f>Calculator!#REF!</f>
        <v>#REF!</v>
      </c>
    </row>
    <row r="15" spans="1:18" ht="27.75" customHeight="1" x14ac:dyDescent="0.15">
      <c r="A15" s="52" t="s">
        <v>295</v>
      </c>
      <c r="B15" s="53" t="s">
        <v>321</v>
      </c>
      <c r="C15" s="54"/>
      <c r="D15" s="55" t="e">
        <f>Calculator!#REF!</f>
        <v>#REF!</v>
      </c>
      <c r="E15" s="56"/>
      <c r="F15" s="52" t="s">
        <v>157</v>
      </c>
      <c r="G15" s="53" t="s">
        <v>321</v>
      </c>
      <c r="H15" s="54"/>
      <c r="I15" s="55" t="e">
        <f>Calculator!#REF!</f>
        <v>#REF!</v>
      </c>
    </row>
    <row r="16" spans="1:18" ht="10.5" customHeight="1" x14ac:dyDescent="0.15">
      <c r="A16" s="59"/>
      <c r="B16" s="60"/>
      <c r="C16" s="61"/>
      <c r="D16" s="62"/>
      <c r="E16" s="63"/>
      <c r="F16" s="64"/>
      <c r="G16" s="60"/>
      <c r="H16" s="61"/>
      <c r="I16" s="48"/>
    </row>
    <row r="17" spans="1:9" ht="25.5" customHeight="1" x14ac:dyDescent="0.15">
      <c r="A17" s="646" t="s">
        <v>158</v>
      </c>
      <c r="B17" s="647"/>
      <c r="C17" s="648"/>
      <c r="D17" s="57"/>
      <c r="E17" s="58"/>
      <c r="F17" s="646" t="s">
        <v>159</v>
      </c>
      <c r="G17" s="647"/>
      <c r="H17" s="648"/>
      <c r="I17" s="57"/>
    </row>
    <row r="18" spans="1:9" ht="27.75" customHeight="1" x14ac:dyDescent="0.15">
      <c r="A18" s="47" t="s">
        <v>160</v>
      </c>
      <c r="B18" s="39" t="s">
        <v>321</v>
      </c>
      <c r="C18" s="43"/>
      <c r="D18" s="41" t="e">
        <f>Calculator!#REF!</f>
        <v>#REF!</v>
      </c>
      <c r="E18" s="42"/>
      <c r="F18" s="47" t="s">
        <v>161</v>
      </c>
      <c r="G18" s="39" t="s">
        <v>321</v>
      </c>
      <c r="H18" s="43"/>
      <c r="I18" s="41" t="e">
        <f>Calculator!#REF!</f>
        <v>#REF!</v>
      </c>
    </row>
    <row r="19" spans="1:9" ht="27.75" customHeight="1" x14ac:dyDescent="0.15">
      <c r="A19" s="47" t="s">
        <v>162</v>
      </c>
      <c r="B19" s="39" t="s">
        <v>321</v>
      </c>
      <c r="C19" s="43"/>
      <c r="D19" s="41" t="e">
        <f>Calculator!#REF!</f>
        <v>#REF!</v>
      </c>
      <c r="E19" s="42"/>
      <c r="F19" s="47" t="s">
        <v>163</v>
      </c>
      <c r="G19" s="39" t="s">
        <v>321</v>
      </c>
      <c r="H19" s="43"/>
      <c r="I19" s="41" t="e">
        <f>Calculator!#REF!</f>
        <v>#REF!</v>
      </c>
    </row>
    <row r="20" spans="1:9" ht="27.75" customHeight="1" x14ac:dyDescent="0.15">
      <c r="A20" s="47" t="s">
        <v>164</v>
      </c>
      <c r="B20" s="39" t="s">
        <v>321</v>
      </c>
      <c r="C20" s="43"/>
      <c r="D20" s="41" t="e">
        <f>Calculator!#REF!</f>
        <v>#REF!</v>
      </c>
      <c r="E20" s="42"/>
      <c r="F20" s="47" t="s">
        <v>165</v>
      </c>
      <c r="G20" s="39" t="s">
        <v>321</v>
      </c>
      <c r="H20" s="43"/>
      <c r="I20" s="41" t="e">
        <f>Calculator!#REF!</f>
        <v>#REF!</v>
      </c>
    </row>
    <row r="21" spans="1:9" ht="27.75" customHeight="1" x14ac:dyDescent="0.15">
      <c r="A21" s="47" t="s">
        <v>166</v>
      </c>
      <c r="B21" s="39" t="s">
        <v>321</v>
      </c>
      <c r="C21" s="43"/>
      <c r="D21" s="41" t="e">
        <f>Calculator!#REF!</f>
        <v>#REF!</v>
      </c>
      <c r="E21" s="42"/>
      <c r="F21" s="47" t="s">
        <v>167</v>
      </c>
      <c r="G21" s="39" t="s">
        <v>321</v>
      </c>
      <c r="H21" s="43"/>
      <c r="I21" s="41" t="e">
        <f>Calculator!#REF!</f>
        <v>#REF!</v>
      </c>
    </row>
    <row r="22" spans="1:9" ht="27.75" customHeight="1" x14ac:dyDescent="0.15">
      <c r="A22" s="47" t="s">
        <v>168</v>
      </c>
      <c r="B22" s="39" t="s">
        <v>321</v>
      </c>
      <c r="C22" s="43"/>
      <c r="D22" s="41" t="e">
        <f>Calculator!#REF!</f>
        <v>#REF!</v>
      </c>
      <c r="E22" s="42"/>
      <c r="F22" s="47" t="s">
        <v>169</v>
      </c>
      <c r="G22" s="39" t="s">
        <v>321</v>
      </c>
      <c r="H22" s="43"/>
      <c r="I22" s="41" t="e">
        <f>Calculator!#REF!</f>
        <v>#REF!</v>
      </c>
    </row>
    <row r="23" spans="1:9" ht="27.75" customHeight="1" x14ac:dyDescent="0.15">
      <c r="A23" s="47" t="s">
        <v>170</v>
      </c>
      <c r="B23" s="39" t="s">
        <v>321</v>
      </c>
      <c r="C23" s="43"/>
      <c r="D23" s="41" t="e">
        <f>Calculator!#REF!</f>
        <v>#REF!</v>
      </c>
      <c r="E23" s="42"/>
      <c r="F23" s="47" t="s">
        <v>171</v>
      </c>
      <c r="G23" s="39" t="s">
        <v>321</v>
      </c>
      <c r="H23" s="43"/>
      <c r="I23" s="41" t="e">
        <f>Calculator!#REF!</f>
        <v>#REF!</v>
      </c>
    </row>
    <row r="24" spans="1:9" ht="27.75" customHeight="1" x14ac:dyDescent="0.15">
      <c r="A24" s="47" t="s">
        <v>172</v>
      </c>
      <c r="B24" s="39" t="s">
        <v>321</v>
      </c>
      <c r="C24" s="43"/>
      <c r="D24" s="41" t="e">
        <f>Calculator!#REF!</f>
        <v>#REF!</v>
      </c>
      <c r="E24" s="42"/>
      <c r="F24" s="47" t="s">
        <v>173</v>
      </c>
      <c r="G24" s="39" t="s">
        <v>321</v>
      </c>
      <c r="H24" s="43"/>
      <c r="I24" s="41" t="e">
        <f>Calculator!#REF!</f>
        <v>#REF!</v>
      </c>
    </row>
    <row r="25" spans="1:9" ht="27.75" customHeight="1" x14ac:dyDescent="0.15">
      <c r="A25" s="31"/>
    </row>
    <row r="26" spans="1:9" ht="27.75" customHeight="1" x14ac:dyDescent="0.15">
      <c r="A26" s="31"/>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row r="31" spans="1:9" ht="27.75" customHeight="1" x14ac:dyDescent="0.15">
      <c r="A31" s="31"/>
    </row>
    <row r="32" spans="1:9" ht="27.75" customHeight="1" x14ac:dyDescent="0.15">
      <c r="A32" s="31"/>
    </row>
    <row r="33" spans="1:1" ht="27.75" customHeight="1" x14ac:dyDescent="0.15">
      <c r="A33" s="31"/>
    </row>
    <row r="34" spans="1:1" ht="27.75" customHeight="1" x14ac:dyDescent="0.15">
      <c r="A34" s="31"/>
    </row>
    <row r="35" spans="1:1" ht="27.75" customHeight="1" x14ac:dyDescent="0.15">
      <c r="A35" s="31"/>
    </row>
    <row r="36" spans="1:1" ht="27.75" customHeight="1" x14ac:dyDescent="0.15">
      <c r="A36" s="31"/>
    </row>
    <row r="37" spans="1:1" ht="27.75" customHeight="1" x14ac:dyDescent="0.15">
      <c r="A37" s="31"/>
    </row>
    <row r="38" spans="1:1" ht="27.75" customHeight="1" x14ac:dyDescent="0.15">
      <c r="A38" s="31"/>
    </row>
    <row r="39" spans="1:1" ht="27.75" customHeight="1" x14ac:dyDescent="0.15">
      <c r="A39" s="31"/>
    </row>
    <row r="40" spans="1:1" ht="27.75" customHeight="1" x14ac:dyDescent="0.15">
      <c r="A40" s="31"/>
    </row>
    <row r="41" spans="1:1" ht="27.75" customHeight="1" x14ac:dyDescent="0.15">
      <c r="A41" s="31"/>
    </row>
    <row r="42" spans="1:1" ht="27.75" customHeight="1" x14ac:dyDescent="0.15">
      <c r="A42" s="31"/>
    </row>
    <row r="43" spans="1:1" ht="27.75" customHeight="1" x14ac:dyDescent="0.15">
      <c r="A43" s="31"/>
    </row>
    <row r="44" spans="1:1" ht="27.75" customHeight="1" x14ac:dyDescent="0.15">
      <c r="A44" s="31"/>
    </row>
    <row r="45" spans="1:1" ht="27.75" customHeight="1" x14ac:dyDescent="0.15">
      <c r="A45" s="31"/>
    </row>
    <row r="46" spans="1:1" ht="27.75" customHeight="1" x14ac:dyDescent="0.15">
      <c r="A46" s="31"/>
    </row>
    <row r="47" spans="1:1" ht="27.75" customHeight="1" x14ac:dyDescent="0.15">
      <c r="A47" s="31"/>
    </row>
    <row r="48" spans="1:1" ht="27.75" customHeight="1" x14ac:dyDescent="0.15">
      <c r="A48" s="31"/>
    </row>
    <row r="49" spans="1:1" ht="27.75" customHeight="1" x14ac:dyDescent="0.15">
      <c r="A49" s="31"/>
    </row>
    <row r="50" spans="1:1" ht="27.75" customHeight="1" x14ac:dyDescent="0.15">
      <c r="A50" s="31"/>
    </row>
  </sheetData>
  <sheetProtection selectLockedCells="1"/>
  <mergeCells count="7">
    <mergeCell ref="A17:C17"/>
    <mergeCell ref="B1:H1"/>
    <mergeCell ref="B7:G7"/>
    <mergeCell ref="A8:C8"/>
    <mergeCell ref="F8:H8"/>
    <mergeCell ref="F17:H17"/>
    <mergeCell ref="A6:B6"/>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I31"/>
  <sheetViews>
    <sheetView topLeftCell="A4" zoomScale="75" workbookViewId="0">
      <selection activeCell="A6" sqref="A6:B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2">
      <c r="B1" s="643" t="s">
        <v>322</v>
      </c>
      <c r="C1" s="649"/>
      <c r="D1" s="649"/>
      <c r="E1" s="649"/>
      <c r="F1" s="649"/>
      <c r="G1" s="649"/>
      <c r="H1" s="649"/>
    </row>
    <row r="2" spans="1:9" ht="27.75" customHeight="1" x14ac:dyDescent="0.2">
      <c r="B2" s="27"/>
      <c r="C2" s="51"/>
      <c r="D2" s="51"/>
      <c r="E2" s="51"/>
      <c r="F2" s="51"/>
      <c r="G2" s="51"/>
      <c r="H2" s="51"/>
    </row>
    <row r="3" spans="1:9" ht="18.75" customHeight="1" x14ac:dyDescent="0.2">
      <c r="B3" s="27"/>
      <c r="C3" s="51"/>
      <c r="D3" s="51"/>
      <c r="E3" s="51"/>
      <c r="F3" s="51"/>
      <c r="G3" s="51"/>
      <c r="H3" s="51"/>
    </row>
    <row r="4" spans="1:9" ht="27.75" customHeight="1" x14ac:dyDescent="0.2">
      <c r="B4" s="27"/>
      <c r="C4" s="51"/>
      <c r="D4" s="51"/>
      <c r="E4" s="51"/>
      <c r="F4" s="51"/>
      <c r="G4" s="51"/>
      <c r="H4" s="51"/>
    </row>
    <row r="5" spans="1:9" ht="27.75" customHeight="1" x14ac:dyDescent="0.2">
      <c r="B5" s="27"/>
      <c r="C5" s="51"/>
      <c r="D5" s="51"/>
      <c r="E5" s="51"/>
      <c r="F5" s="51"/>
      <c r="G5" s="51"/>
      <c r="H5" s="51"/>
    </row>
    <row r="6" spans="1:9" ht="27.75" customHeight="1" x14ac:dyDescent="0.2">
      <c r="A6" s="636">
        <f>Calculator!H4</f>
        <v>0</v>
      </c>
      <c r="B6" s="637"/>
      <c r="C6" s="51"/>
      <c r="D6" s="51"/>
      <c r="E6" s="51"/>
      <c r="F6" s="51"/>
      <c r="G6" s="51"/>
      <c r="H6" s="51"/>
    </row>
    <row r="7" spans="1:9" ht="27.75" customHeight="1" x14ac:dyDescent="0.2">
      <c r="B7" s="650" t="s">
        <v>174</v>
      </c>
      <c r="C7" s="650"/>
      <c r="D7" s="643"/>
      <c r="E7" s="649"/>
      <c r="F7" s="650"/>
      <c r="G7" s="650"/>
      <c r="H7" s="44"/>
    </row>
    <row r="8" spans="1:9" ht="27.75" customHeight="1" x14ac:dyDescent="0.15">
      <c r="A8" s="651" t="s">
        <v>175</v>
      </c>
      <c r="B8" s="651"/>
      <c r="C8" s="652"/>
      <c r="D8" s="45"/>
      <c r="E8" s="42"/>
      <c r="F8" s="651" t="s">
        <v>176</v>
      </c>
      <c r="G8" s="651"/>
      <c r="H8" s="652"/>
      <c r="I8" s="46"/>
    </row>
    <row r="9" spans="1:9" ht="27.75" customHeight="1" x14ac:dyDescent="0.15">
      <c r="A9" s="47" t="s">
        <v>177</v>
      </c>
      <c r="B9" s="39" t="s">
        <v>321</v>
      </c>
      <c r="C9" s="43"/>
      <c r="D9" s="41" t="e">
        <f>Calculator!#REF!</f>
        <v>#REF!</v>
      </c>
      <c r="E9" s="42"/>
      <c r="F9" s="47" t="s">
        <v>178</v>
      </c>
      <c r="G9" s="39" t="s">
        <v>321</v>
      </c>
      <c r="H9" s="43"/>
      <c r="I9" s="41" t="e">
        <f>Calculator!#REF!</f>
        <v>#REF!</v>
      </c>
    </row>
    <row r="10" spans="1:9" ht="27.75" customHeight="1" x14ac:dyDescent="0.15">
      <c r="A10" s="47" t="s">
        <v>179</v>
      </c>
      <c r="B10" s="39" t="s">
        <v>321</v>
      </c>
      <c r="C10" s="43"/>
      <c r="D10" s="41" t="e">
        <f>Calculator!#REF!</f>
        <v>#REF!</v>
      </c>
      <c r="E10" s="42"/>
      <c r="F10" s="47" t="s">
        <v>180</v>
      </c>
      <c r="G10" s="39" t="s">
        <v>321</v>
      </c>
      <c r="H10" s="43"/>
      <c r="I10" s="41" t="e">
        <f>Calculator!#REF!</f>
        <v>#REF!</v>
      </c>
    </row>
    <row r="11" spans="1:9" ht="27.75" customHeight="1" x14ac:dyDescent="0.15">
      <c r="A11" s="47" t="s">
        <v>181</v>
      </c>
      <c r="B11" s="39" t="s">
        <v>321</v>
      </c>
      <c r="C11" s="43"/>
      <c r="D11" s="41" t="e">
        <f>Calculator!#REF!</f>
        <v>#REF!</v>
      </c>
      <c r="E11" s="42"/>
      <c r="F11" s="47" t="s">
        <v>182</v>
      </c>
      <c r="G11" s="39" t="s">
        <v>321</v>
      </c>
      <c r="H11" s="43"/>
      <c r="I11" s="41" t="e">
        <f>Calculator!#REF!</f>
        <v>#REF!</v>
      </c>
    </row>
    <row r="12" spans="1:9" ht="27.75" customHeight="1" x14ac:dyDescent="0.15">
      <c r="A12" s="47" t="s">
        <v>183</v>
      </c>
      <c r="B12" s="39" t="s">
        <v>321</v>
      </c>
      <c r="C12" s="43"/>
      <c r="D12" s="41" t="e">
        <f>Calculator!#REF!</f>
        <v>#REF!</v>
      </c>
      <c r="E12" s="42"/>
      <c r="F12" s="47" t="s">
        <v>184</v>
      </c>
      <c r="G12" s="39" t="s">
        <v>321</v>
      </c>
      <c r="H12" s="43"/>
      <c r="I12" s="41" t="e">
        <f>Calculator!#REF!</f>
        <v>#REF!</v>
      </c>
    </row>
    <row r="13" spans="1:9" ht="27.75" customHeight="1" x14ac:dyDescent="0.15">
      <c r="A13" s="47" t="s">
        <v>185</v>
      </c>
      <c r="B13" s="39" t="s">
        <v>321</v>
      </c>
      <c r="C13" s="43"/>
      <c r="D13" s="41" t="e">
        <f>Calculator!#REF!</f>
        <v>#REF!</v>
      </c>
      <c r="E13" s="42"/>
      <c r="F13" s="47" t="s">
        <v>186</v>
      </c>
      <c r="G13" s="39" t="s">
        <v>321</v>
      </c>
      <c r="H13" s="43"/>
      <c r="I13" s="41" t="e">
        <f>Calculator!#REF!</f>
        <v>#REF!</v>
      </c>
    </row>
    <row r="14" spans="1:9" ht="27.75" customHeight="1" x14ac:dyDescent="0.15">
      <c r="A14" s="47" t="s">
        <v>187</v>
      </c>
      <c r="B14" s="39" t="s">
        <v>321</v>
      </c>
      <c r="C14" s="43"/>
      <c r="D14" s="41" t="e">
        <f>Calculator!#REF!</f>
        <v>#REF!</v>
      </c>
      <c r="E14" s="42"/>
      <c r="F14" s="47" t="s">
        <v>188</v>
      </c>
      <c r="G14" s="39" t="s">
        <v>321</v>
      </c>
      <c r="H14" s="43"/>
      <c r="I14" s="41" t="e">
        <f>Calculator!#REF!</f>
        <v>#REF!</v>
      </c>
    </row>
    <row r="15" spans="1:9" ht="27.75" customHeight="1" x14ac:dyDescent="0.15">
      <c r="A15" s="47" t="s">
        <v>189</v>
      </c>
      <c r="B15" s="39" t="s">
        <v>321</v>
      </c>
      <c r="C15" s="43"/>
      <c r="D15" s="41" t="e">
        <f>Calculator!#REF!</f>
        <v>#REF!</v>
      </c>
      <c r="E15" s="42"/>
      <c r="F15" s="47" t="s">
        <v>190</v>
      </c>
      <c r="G15" s="39" t="s">
        <v>321</v>
      </c>
      <c r="H15" s="43"/>
      <c r="I15" s="41" t="e">
        <f>Calculator!#REF!</f>
        <v>#REF!</v>
      </c>
    </row>
    <row r="16" spans="1:9" ht="12.75" customHeight="1" x14ac:dyDescent="0.15">
      <c r="A16" s="32"/>
      <c r="B16" s="30"/>
      <c r="D16" s="28"/>
      <c r="F16" s="32"/>
      <c r="G16" s="30"/>
      <c r="I16" s="28"/>
    </row>
    <row r="17" spans="1:9" ht="27.75" customHeight="1" x14ac:dyDescent="0.15">
      <c r="A17" s="653" t="s">
        <v>191</v>
      </c>
      <c r="B17" s="654"/>
      <c r="C17" s="655"/>
      <c r="D17" s="48"/>
      <c r="E17" s="42"/>
      <c r="F17" s="653" t="s">
        <v>192</v>
      </c>
      <c r="G17" s="654"/>
      <c r="H17" s="655"/>
      <c r="I17" s="48"/>
    </row>
    <row r="18" spans="1:9" ht="27.75" customHeight="1" x14ac:dyDescent="0.15">
      <c r="A18" s="47" t="s">
        <v>193</v>
      </c>
      <c r="B18" s="39" t="s">
        <v>321</v>
      </c>
      <c r="C18" s="43"/>
      <c r="D18" s="41" t="e">
        <f>Calculator!#REF!</f>
        <v>#REF!</v>
      </c>
      <c r="E18" s="58"/>
      <c r="F18" s="65" t="s">
        <v>194</v>
      </c>
      <c r="G18" s="66" t="s">
        <v>321</v>
      </c>
      <c r="H18" s="67"/>
      <c r="I18" s="68" t="e">
        <f>Calculator!#REF!</f>
        <v>#REF!</v>
      </c>
    </row>
    <row r="19" spans="1:9" ht="27.75" customHeight="1" x14ac:dyDescent="0.15">
      <c r="A19" s="47" t="s">
        <v>195</v>
      </c>
      <c r="B19" s="39" t="s">
        <v>321</v>
      </c>
      <c r="C19" s="43"/>
      <c r="D19" s="41" t="e">
        <f>Calculator!#REF!</f>
        <v>#REF!</v>
      </c>
      <c r="E19" s="42"/>
      <c r="F19" s="47" t="s">
        <v>196</v>
      </c>
      <c r="G19" s="39" t="s">
        <v>321</v>
      </c>
      <c r="H19" s="43"/>
      <c r="I19" s="41" t="e">
        <f>Calculator!#REF!</f>
        <v>#REF!</v>
      </c>
    </row>
    <row r="20" spans="1:9" ht="27.75" customHeight="1" x14ac:dyDescent="0.15">
      <c r="A20" s="47" t="s">
        <v>329</v>
      </c>
      <c r="B20" s="39" t="s">
        <v>321</v>
      </c>
      <c r="C20" s="43"/>
      <c r="D20" s="41" t="e">
        <f>Calculator!#REF!</f>
        <v>#REF!</v>
      </c>
      <c r="E20" s="42"/>
      <c r="F20" s="47" t="s">
        <v>330</v>
      </c>
      <c r="G20" s="39" t="s">
        <v>321</v>
      </c>
      <c r="H20" s="43"/>
      <c r="I20" s="41" t="e">
        <f>Calculator!#REF!</f>
        <v>#REF!</v>
      </c>
    </row>
    <row r="21" spans="1:9" ht="27.75" customHeight="1" x14ac:dyDescent="0.15">
      <c r="A21" s="47" t="s">
        <v>229</v>
      </c>
      <c r="B21" s="39" t="s">
        <v>321</v>
      </c>
      <c r="C21" s="43"/>
      <c r="D21" s="41" t="e">
        <f>Calculator!#REF!</f>
        <v>#REF!</v>
      </c>
      <c r="E21" s="42"/>
      <c r="F21" s="47" t="s">
        <v>230</v>
      </c>
      <c r="G21" s="39" t="s">
        <v>321</v>
      </c>
      <c r="H21" s="43"/>
      <c r="I21" s="41" t="e">
        <f>Calculator!#REF!</f>
        <v>#REF!</v>
      </c>
    </row>
    <row r="22" spans="1:9" ht="27.75" customHeight="1" x14ac:dyDescent="0.15">
      <c r="A22" s="47" t="s">
        <v>231</v>
      </c>
      <c r="B22" s="39" t="s">
        <v>321</v>
      </c>
      <c r="C22" s="43"/>
      <c r="D22" s="41" t="e">
        <f>Calculator!#REF!</f>
        <v>#REF!</v>
      </c>
      <c r="E22" s="42"/>
      <c r="F22" s="47" t="s">
        <v>232</v>
      </c>
      <c r="G22" s="39" t="s">
        <v>321</v>
      </c>
      <c r="H22" s="43"/>
      <c r="I22" s="41" t="e">
        <f>Calculator!#REF!</f>
        <v>#REF!</v>
      </c>
    </row>
    <row r="23" spans="1:9" ht="27.75" customHeight="1" x14ac:dyDescent="0.15">
      <c r="A23" s="47" t="s">
        <v>233</v>
      </c>
      <c r="B23" s="39" t="s">
        <v>321</v>
      </c>
      <c r="C23" s="43"/>
      <c r="D23" s="41" t="e">
        <f>Calculator!#REF!</f>
        <v>#REF!</v>
      </c>
      <c r="E23" s="42"/>
      <c r="F23" s="47" t="s">
        <v>234</v>
      </c>
      <c r="G23" s="39" t="s">
        <v>321</v>
      </c>
      <c r="H23" s="43"/>
      <c r="I23" s="41" t="e">
        <f>Calculator!#REF!</f>
        <v>#REF!</v>
      </c>
    </row>
    <row r="24" spans="1:9" ht="27.75" customHeight="1" x14ac:dyDescent="0.15">
      <c r="A24" s="47" t="s">
        <v>235</v>
      </c>
      <c r="B24" s="39" t="s">
        <v>321</v>
      </c>
      <c r="C24" s="43"/>
      <c r="D24" s="41" t="e">
        <f>Calculator!#REF!</f>
        <v>#REF!</v>
      </c>
      <c r="E24" s="42"/>
      <c r="F24" s="47" t="s">
        <v>236</v>
      </c>
      <c r="G24" s="39" t="s">
        <v>321</v>
      </c>
      <c r="H24" s="43"/>
      <c r="I24" s="41" t="e">
        <f>Calculator!#REF!</f>
        <v>#REF!</v>
      </c>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row r="31" spans="1:9" ht="27.75" customHeight="1" x14ac:dyDescent="0.15">
      <c r="A31" s="31"/>
    </row>
  </sheetData>
  <sheetProtection password="C7DC" sheet="1" objects="1" scenarios="1" selectLockedCells="1"/>
  <mergeCells count="7">
    <mergeCell ref="A17:C17"/>
    <mergeCell ref="F17:H17"/>
    <mergeCell ref="B1:H1"/>
    <mergeCell ref="B7:G7"/>
    <mergeCell ref="A8:C8"/>
    <mergeCell ref="F8:H8"/>
    <mergeCell ref="A6:B6"/>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I30"/>
  <sheetViews>
    <sheetView topLeftCell="A5" zoomScale="75" workbookViewId="0">
      <selection activeCell="M16" sqref="M1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11" style="26" customWidth="1"/>
    <col min="7" max="7" width="17.33203125" style="26" bestFit="1" customWidth="1"/>
    <col min="8" max="8" width="0.5" style="26" customWidth="1"/>
    <col min="9" max="9" width="10.6640625" style="26" customWidth="1"/>
  </cols>
  <sheetData>
    <row r="1" spans="1:9" ht="27.75" customHeight="1" x14ac:dyDescent="0.2">
      <c r="B1" s="643" t="s">
        <v>322</v>
      </c>
      <c r="C1" s="649"/>
      <c r="D1" s="649"/>
      <c r="E1" s="649"/>
      <c r="F1" s="649"/>
      <c r="G1" s="649"/>
      <c r="H1" s="649"/>
    </row>
    <row r="2" spans="1:9" ht="27.75" customHeight="1" x14ac:dyDescent="0.2">
      <c r="B2" s="27"/>
      <c r="C2" s="51"/>
      <c r="D2" s="51"/>
      <c r="E2" s="51"/>
      <c r="F2" s="51"/>
      <c r="G2" s="51"/>
      <c r="H2" s="51"/>
    </row>
    <row r="3" spans="1:9" ht="30" customHeight="1" x14ac:dyDescent="0.2">
      <c r="B3" s="27"/>
      <c r="C3" s="51"/>
      <c r="D3" s="51"/>
      <c r="E3" s="51"/>
      <c r="F3" s="51"/>
      <c r="G3" s="51"/>
      <c r="H3" s="51"/>
    </row>
    <row r="4" spans="1:9" ht="27.75" customHeight="1" x14ac:dyDescent="0.2">
      <c r="B4" s="27"/>
      <c r="C4" s="51"/>
      <c r="D4" s="51"/>
      <c r="E4" s="51"/>
      <c r="F4" s="51"/>
      <c r="G4" s="51"/>
      <c r="H4" s="51"/>
    </row>
    <row r="5" spans="1:9" ht="27.75" customHeight="1" x14ac:dyDescent="0.2">
      <c r="A5" s="636">
        <f>Calculator!H4</f>
        <v>0</v>
      </c>
      <c r="B5" s="637"/>
      <c r="C5" s="51"/>
      <c r="D5" s="51"/>
      <c r="E5" s="51"/>
      <c r="F5" s="51"/>
      <c r="G5" s="51"/>
      <c r="H5" s="51"/>
    </row>
    <row r="6" spans="1:9" ht="27.75" customHeight="1" x14ac:dyDescent="0.2">
      <c r="B6" s="650" t="s">
        <v>269</v>
      </c>
      <c r="C6" s="650"/>
      <c r="D6" s="643"/>
      <c r="E6" s="649"/>
      <c r="F6" s="650"/>
      <c r="G6" s="650"/>
      <c r="H6" s="44"/>
    </row>
    <row r="7" spans="1:9" ht="27.75" customHeight="1" x14ac:dyDescent="0.15">
      <c r="A7" s="651" t="s">
        <v>265</v>
      </c>
      <c r="B7" s="651"/>
      <c r="C7" s="652"/>
      <c r="D7" s="45"/>
      <c r="E7" s="42"/>
      <c r="F7" s="651" t="s">
        <v>267</v>
      </c>
      <c r="G7" s="651"/>
      <c r="H7" s="652"/>
      <c r="I7" s="46"/>
    </row>
    <row r="8" spans="1:9" ht="27" customHeight="1" x14ac:dyDescent="0.15">
      <c r="A8" s="47" t="s">
        <v>237</v>
      </c>
      <c r="B8" s="39" t="s">
        <v>321</v>
      </c>
      <c r="C8" s="43"/>
      <c r="D8" s="41" t="e">
        <f>Calculator!#REF!</f>
        <v>#REF!</v>
      </c>
      <c r="E8" s="42"/>
      <c r="F8" s="47" t="s">
        <v>251</v>
      </c>
      <c r="G8" s="39" t="s">
        <v>321</v>
      </c>
      <c r="H8" s="43"/>
      <c r="I8" s="41" t="e">
        <f>Calculator!#REF!</f>
        <v>#REF!</v>
      </c>
    </row>
    <row r="9" spans="1:9" ht="27" customHeight="1" x14ac:dyDescent="0.15">
      <c r="A9" s="47" t="s">
        <v>238</v>
      </c>
      <c r="B9" s="39" t="s">
        <v>321</v>
      </c>
      <c r="C9" s="43"/>
      <c r="D9" s="41" t="e">
        <f>Calculator!#REF!</f>
        <v>#REF!</v>
      </c>
      <c r="E9" s="42"/>
      <c r="F9" s="47" t="s">
        <v>252</v>
      </c>
      <c r="G9" s="39" t="s">
        <v>321</v>
      </c>
      <c r="H9" s="43"/>
      <c r="I9" s="41" t="e">
        <f>Calculator!#REF!</f>
        <v>#REF!</v>
      </c>
    </row>
    <row r="10" spans="1:9" ht="27" customHeight="1" x14ac:dyDescent="0.15">
      <c r="A10" s="47" t="s">
        <v>239</v>
      </c>
      <c r="B10" s="39" t="s">
        <v>321</v>
      </c>
      <c r="C10" s="43"/>
      <c r="D10" s="41" t="e">
        <f>Calculator!#REF!</f>
        <v>#REF!</v>
      </c>
      <c r="E10" s="42"/>
      <c r="F10" s="47" t="s">
        <v>253</v>
      </c>
      <c r="G10" s="39" t="s">
        <v>321</v>
      </c>
      <c r="H10" s="43"/>
      <c r="I10" s="41" t="e">
        <f>Calculator!#REF!</f>
        <v>#REF!</v>
      </c>
    </row>
    <row r="11" spans="1:9" ht="27" customHeight="1" x14ac:dyDescent="0.15">
      <c r="A11" s="47" t="s">
        <v>240</v>
      </c>
      <c r="B11" s="39" t="s">
        <v>321</v>
      </c>
      <c r="C11" s="43"/>
      <c r="D11" s="41" t="e">
        <f>Calculator!#REF!</f>
        <v>#REF!</v>
      </c>
      <c r="E11" s="42"/>
      <c r="F11" s="47" t="s">
        <v>254</v>
      </c>
      <c r="G11" s="39" t="s">
        <v>321</v>
      </c>
      <c r="H11" s="43"/>
      <c r="I11" s="41" t="e">
        <f>Calculator!#REF!</f>
        <v>#REF!</v>
      </c>
    </row>
    <row r="12" spans="1:9" ht="27" customHeight="1" x14ac:dyDescent="0.15">
      <c r="A12" s="47" t="s">
        <v>241</v>
      </c>
      <c r="B12" s="39" t="s">
        <v>321</v>
      </c>
      <c r="C12" s="43"/>
      <c r="D12" s="41" t="e">
        <f>Calculator!#REF!</f>
        <v>#REF!</v>
      </c>
      <c r="E12" s="42"/>
      <c r="F12" s="47" t="s">
        <v>255</v>
      </c>
      <c r="G12" s="39" t="s">
        <v>321</v>
      </c>
      <c r="H12" s="43"/>
      <c r="I12" s="41" t="e">
        <f>Calculator!#REF!</f>
        <v>#REF!</v>
      </c>
    </row>
    <row r="13" spans="1:9" ht="27" customHeight="1" x14ac:dyDescent="0.15">
      <c r="A13" s="47" t="s">
        <v>242</v>
      </c>
      <c r="B13" s="39" t="s">
        <v>321</v>
      </c>
      <c r="C13" s="43"/>
      <c r="D13" s="41" t="e">
        <f>Calculator!#REF!</f>
        <v>#REF!</v>
      </c>
      <c r="E13" s="42"/>
      <c r="F13" s="47" t="s">
        <v>256</v>
      </c>
      <c r="G13" s="39" t="s">
        <v>321</v>
      </c>
      <c r="H13" s="43"/>
      <c r="I13" s="41" t="e">
        <f>Calculator!#REF!</f>
        <v>#REF!</v>
      </c>
    </row>
    <row r="14" spans="1:9" ht="27" customHeight="1" x14ac:dyDescent="0.15">
      <c r="A14" s="47" t="s">
        <v>243</v>
      </c>
      <c r="B14" s="39" t="s">
        <v>321</v>
      </c>
      <c r="C14" s="43"/>
      <c r="D14" s="41" t="e">
        <f>Calculator!#REF!</f>
        <v>#REF!</v>
      </c>
      <c r="E14" s="42"/>
      <c r="F14" s="47" t="s">
        <v>257</v>
      </c>
      <c r="G14" s="39" t="s">
        <v>321</v>
      </c>
      <c r="H14" s="43"/>
      <c r="I14" s="41" t="e">
        <f>Calculator!#REF!</f>
        <v>#REF!</v>
      </c>
    </row>
    <row r="15" spans="1:9" ht="15.75" customHeight="1" x14ac:dyDescent="0.15">
      <c r="A15" s="32"/>
      <c r="B15" s="30"/>
      <c r="D15" s="28"/>
      <c r="F15" s="32"/>
      <c r="G15" s="30"/>
      <c r="I15" s="28"/>
    </row>
    <row r="16" spans="1:9" ht="26.25" customHeight="1" x14ac:dyDescent="0.15">
      <c r="A16" s="653" t="s">
        <v>266</v>
      </c>
      <c r="B16" s="654"/>
      <c r="C16" s="655"/>
      <c r="D16" s="48"/>
      <c r="E16" s="42"/>
      <c r="F16" s="653" t="s">
        <v>268</v>
      </c>
      <c r="G16" s="654"/>
      <c r="H16" s="655"/>
      <c r="I16" s="48"/>
    </row>
    <row r="17" spans="1:9" ht="27" customHeight="1" x14ac:dyDescent="0.15">
      <c r="A17" s="47" t="s">
        <v>244</v>
      </c>
      <c r="B17" s="39" t="s">
        <v>321</v>
      </c>
      <c r="C17" s="43"/>
      <c r="D17" s="41" t="e">
        <f>Calculator!#REF!</f>
        <v>#REF!</v>
      </c>
      <c r="E17" s="42"/>
      <c r="F17" s="47" t="s">
        <v>258</v>
      </c>
      <c r="G17" s="39" t="s">
        <v>321</v>
      </c>
      <c r="H17" s="43"/>
      <c r="I17" s="41" t="e">
        <f>Calculator!#REF!</f>
        <v>#REF!</v>
      </c>
    </row>
    <row r="18" spans="1:9" ht="27" customHeight="1" x14ac:dyDescent="0.15">
      <c r="A18" s="47" t="s">
        <v>245</v>
      </c>
      <c r="B18" s="39" t="s">
        <v>321</v>
      </c>
      <c r="C18" s="43"/>
      <c r="D18" s="41" t="e">
        <f>Calculator!#REF!</f>
        <v>#REF!</v>
      </c>
      <c r="E18" s="42"/>
      <c r="F18" s="47" t="s">
        <v>259</v>
      </c>
      <c r="G18" s="39" t="s">
        <v>321</v>
      </c>
      <c r="H18" s="43"/>
      <c r="I18" s="41" t="e">
        <f>Calculator!#REF!</f>
        <v>#REF!</v>
      </c>
    </row>
    <row r="19" spans="1:9" ht="27" customHeight="1" x14ac:dyDescent="0.15">
      <c r="A19" s="47" t="s">
        <v>246</v>
      </c>
      <c r="B19" s="39" t="s">
        <v>321</v>
      </c>
      <c r="C19" s="43"/>
      <c r="D19" s="41" t="e">
        <f>Calculator!#REF!</f>
        <v>#REF!</v>
      </c>
      <c r="E19" s="42"/>
      <c r="F19" s="47" t="s">
        <v>260</v>
      </c>
      <c r="G19" s="39" t="s">
        <v>321</v>
      </c>
      <c r="H19" s="43"/>
      <c r="I19" s="41" t="e">
        <f>Calculator!#REF!</f>
        <v>#REF!</v>
      </c>
    </row>
    <row r="20" spans="1:9" ht="27" customHeight="1" x14ac:dyDescent="0.15">
      <c r="A20" s="47" t="s">
        <v>247</v>
      </c>
      <c r="B20" s="39" t="s">
        <v>321</v>
      </c>
      <c r="C20" s="43"/>
      <c r="D20" s="41" t="e">
        <f>Calculator!#REF!</f>
        <v>#REF!</v>
      </c>
      <c r="E20" s="42"/>
      <c r="F20" s="47" t="s">
        <v>261</v>
      </c>
      <c r="G20" s="39" t="s">
        <v>321</v>
      </c>
      <c r="H20" s="43"/>
      <c r="I20" s="41" t="e">
        <f>Calculator!#REF!</f>
        <v>#REF!</v>
      </c>
    </row>
    <row r="21" spans="1:9" ht="27" customHeight="1" x14ac:dyDescent="0.15">
      <c r="A21" s="47" t="s">
        <v>248</v>
      </c>
      <c r="B21" s="39" t="s">
        <v>321</v>
      </c>
      <c r="C21" s="43"/>
      <c r="D21" s="41" t="e">
        <f>Calculator!#REF!</f>
        <v>#REF!</v>
      </c>
      <c r="E21" s="42"/>
      <c r="F21" s="47" t="s">
        <v>262</v>
      </c>
      <c r="G21" s="39" t="s">
        <v>321</v>
      </c>
      <c r="H21" s="43"/>
      <c r="I21" s="41" t="e">
        <f>Calculator!#REF!</f>
        <v>#REF!</v>
      </c>
    </row>
    <row r="22" spans="1:9" ht="27" customHeight="1" x14ac:dyDescent="0.15">
      <c r="A22" s="47" t="s">
        <v>249</v>
      </c>
      <c r="B22" s="39" t="s">
        <v>321</v>
      </c>
      <c r="C22" s="43"/>
      <c r="D22" s="41" t="e">
        <f>Calculator!#REF!</f>
        <v>#REF!</v>
      </c>
      <c r="E22" s="42"/>
      <c r="F22" s="47" t="s">
        <v>263</v>
      </c>
      <c r="G22" s="39" t="s">
        <v>321</v>
      </c>
      <c r="H22" s="43"/>
      <c r="I22" s="41" t="e">
        <f>Calculator!#REF!</f>
        <v>#REF!</v>
      </c>
    </row>
    <row r="23" spans="1:9" ht="27" customHeight="1" x14ac:dyDescent="0.15">
      <c r="A23" s="47" t="s">
        <v>250</v>
      </c>
      <c r="B23" s="39" t="s">
        <v>321</v>
      </c>
      <c r="C23" s="43"/>
      <c r="D23" s="41" t="e">
        <f>Calculator!#REF!</f>
        <v>#REF!</v>
      </c>
      <c r="E23" s="42"/>
      <c r="F23" s="47" t="s">
        <v>264</v>
      </c>
      <c r="G23" s="39" t="s">
        <v>321</v>
      </c>
      <c r="H23" s="43"/>
      <c r="I23" s="41" t="e">
        <f>Calculator!#REF!</f>
        <v>#REF!</v>
      </c>
    </row>
    <row r="26" spans="1:9" ht="27.75" customHeight="1" x14ac:dyDescent="0.15">
      <c r="A26" s="31"/>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sheetData>
  <sheetProtection selectLockedCells="1"/>
  <mergeCells count="7">
    <mergeCell ref="A16:C16"/>
    <mergeCell ref="F16:H16"/>
    <mergeCell ref="B1:H1"/>
    <mergeCell ref="B6:G6"/>
    <mergeCell ref="A7:C7"/>
    <mergeCell ref="F7:H7"/>
    <mergeCell ref="A5:B5"/>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5:I23"/>
  <sheetViews>
    <sheetView zoomScale="75" workbookViewId="0">
      <selection activeCell="D17" sqref="D17"/>
    </sheetView>
  </sheetViews>
  <sheetFormatPr baseColWidth="10" defaultColWidth="8.83203125" defaultRowHeight="13" x14ac:dyDescent="0.15"/>
  <cols>
    <col min="1" max="1" width="18.33203125" customWidth="1"/>
    <col min="2" max="2" width="16.6640625" customWidth="1"/>
    <col min="3" max="3" width="2.83203125" customWidth="1"/>
    <col min="4" max="4" width="8.83203125" customWidth="1"/>
    <col min="5" max="5" width="6.1640625" customWidth="1"/>
    <col min="6" max="6" width="14.83203125" customWidth="1"/>
    <col min="7" max="7" width="18" customWidth="1"/>
    <col min="8" max="8" width="2.83203125" customWidth="1"/>
  </cols>
  <sheetData>
    <row r="5" spans="1:9" ht="33" customHeight="1" x14ac:dyDescent="0.2">
      <c r="A5" s="636">
        <f>Calculator!H4</f>
        <v>0</v>
      </c>
      <c r="B5" s="637"/>
      <c r="C5" s="51"/>
      <c r="D5" s="51"/>
      <c r="E5" s="51"/>
      <c r="F5" s="51"/>
      <c r="G5" s="51"/>
      <c r="H5" s="51"/>
      <c r="I5" s="26"/>
    </row>
    <row r="6" spans="1:9" ht="39.75" customHeight="1" x14ac:dyDescent="0.2">
      <c r="A6" s="26"/>
      <c r="B6" s="650" t="s">
        <v>199</v>
      </c>
      <c r="C6" s="650"/>
      <c r="D6" s="643"/>
      <c r="E6" s="649"/>
      <c r="F6" s="650"/>
      <c r="G6" s="650"/>
      <c r="H6" s="44"/>
      <c r="I6" s="26"/>
    </row>
    <row r="7" spans="1:9" ht="16" x14ac:dyDescent="0.15">
      <c r="A7" s="651" t="s">
        <v>200</v>
      </c>
      <c r="B7" s="651"/>
      <c r="C7" s="652"/>
      <c r="D7" s="45"/>
      <c r="E7" s="42"/>
      <c r="F7" s="651" t="s">
        <v>201</v>
      </c>
      <c r="G7" s="651"/>
      <c r="H7" s="652"/>
      <c r="I7" s="46"/>
    </row>
    <row r="8" spans="1:9" ht="22.5" customHeight="1" x14ac:dyDescent="0.15">
      <c r="A8" s="47" t="s">
        <v>333</v>
      </c>
      <c r="B8" s="39" t="s">
        <v>321</v>
      </c>
      <c r="C8" s="43"/>
      <c r="D8" s="41" t="e">
        <f>Calculator!#REF!</f>
        <v>#REF!</v>
      </c>
      <c r="E8" s="42"/>
      <c r="F8" s="47" t="s">
        <v>28</v>
      </c>
      <c r="G8" s="39" t="s">
        <v>321</v>
      </c>
      <c r="H8" s="43"/>
      <c r="I8" s="41" t="e">
        <f>Calculator!#REF!</f>
        <v>#REF!</v>
      </c>
    </row>
    <row r="9" spans="1:9" ht="24.75" customHeight="1" x14ac:dyDescent="0.15">
      <c r="A9" s="47" t="s">
        <v>334</v>
      </c>
      <c r="B9" s="39" t="s">
        <v>321</v>
      </c>
      <c r="C9" s="43"/>
      <c r="D9" s="41" t="e">
        <f>Calculator!#REF!</f>
        <v>#REF!</v>
      </c>
      <c r="E9" s="42"/>
      <c r="F9" s="47" t="s">
        <v>29</v>
      </c>
      <c r="G9" s="39" t="s">
        <v>321</v>
      </c>
      <c r="H9" s="43"/>
      <c r="I9" s="41" t="e">
        <f>Calculator!#REF!</f>
        <v>#REF!</v>
      </c>
    </row>
    <row r="10" spans="1:9" ht="24.75" customHeight="1" x14ac:dyDescent="0.15">
      <c r="A10" s="47" t="s">
        <v>335</v>
      </c>
      <c r="B10" s="39" t="s">
        <v>321</v>
      </c>
      <c r="C10" s="43"/>
      <c r="D10" s="41" t="e">
        <f>Calculator!#REF!</f>
        <v>#REF!</v>
      </c>
      <c r="E10" s="42"/>
      <c r="F10" s="47" t="s">
        <v>30</v>
      </c>
      <c r="G10" s="39" t="s">
        <v>321</v>
      </c>
      <c r="H10" s="43"/>
      <c r="I10" s="41" t="e">
        <f>Calculator!#REF!</f>
        <v>#REF!</v>
      </c>
    </row>
    <row r="11" spans="1:9" ht="21" customHeight="1" x14ac:dyDescent="0.15">
      <c r="A11" s="47" t="s">
        <v>336</v>
      </c>
      <c r="B11" s="39" t="s">
        <v>321</v>
      </c>
      <c r="C11" s="43"/>
      <c r="D11" s="41" t="e">
        <f>Calculator!#REF!</f>
        <v>#REF!</v>
      </c>
      <c r="E11" s="42"/>
      <c r="F11" s="47" t="s">
        <v>31</v>
      </c>
      <c r="G11" s="39" t="s">
        <v>321</v>
      </c>
      <c r="H11" s="43"/>
      <c r="I11" s="41" t="e">
        <f>Calculator!#REF!</f>
        <v>#REF!</v>
      </c>
    </row>
    <row r="12" spans="1:9" ht="24.75" customHeight="1" x14ac:dyDescent="0.15">
      <c r="A12" s="47" t="s">
        <v>337</v>
      </c>
      <c r="B12" s="39" t="s">
        <v>321</v>
      </c>
      <c r="C12" s="43"/>
      <c r="D12" s="41" t="e">
        <f>Calculator!#REF!</f>
        <v>#REF!</v>
      </c>
      <c r="E12" s="42"/>
      <c r="F12" s="47" t="s">
        <v>32</v>
      </c>
      <c r="G12" s="39" t="s">
        <v>321</v>
      </c>
      <c r="H12" s="43"/>
      <c r="I12" s="41" t="e">
        <f>Calculator!#REF!</f>
        <v>#REF!</v>
      </c>
    </row>
    <row r="13" spans="1:9" ht="21.75" customHeight="1" x14ac:dyDescent="0.15">
      <c r="A13" s="47" t="s">
        <v>338</v>
      </c>
      <c r="B13" s="39" t="s">
        <v>321</v>
      </c>
      <c r="C13" s="43"/>
      <c r="D13" s="41" t="e">
        <f>Calculator!#REF!</f>
        <v>#REF!</v>
      </c>
      <c r="E13" s="42"/>
      <c r="F13" s="47" t="s">
        <v>33</v>
      </c>
      <c r="G13" s="39" t="s">
        <v>321</v>
      </c>
      <c r="H13" s="43"/>
      <c r="I13" s="41" t="e">
        <f>Calculator!#REF!</f>
        <v>#REF!</v>
      </c>
    </row>
    <row r="14" spans="1:9" ht="21.75" customHeight="1" x14ac:dyDescent="0.15">
      <c r="A14" s="47" t="s">
        <v>339</v>
      </c>
      <c r="B14" s="39" t="s">
        <v>321</v>
      </c>
      <c r="C14" s="43"/>
      <c r="D14" s="41" t="e">
        <f>Calculator!#REF!</f>
        <v>#REF!</v>
      </c>
      <c r="E14" s="42"/>
      <c r="F14" s="47" t="s">
        <v>34</v>
      </c>
      <c r="G14" s="39" t="s">
        <v>321</v>
      </c>
      <c r="H14" s="43"/>
      <c r="I14" s="41" t="e">
        <f>Calculator!#REF!</f>
        <v>#REF!</v>
      </c>
    </row>
    <row r="15" spans="1:9" ht="16" x14ac:dyDescent="0.15">
      <c r="A15" s="32"/>
      <c r="B15" s="30"/>
      <c r="C15" s="26"/>
      <c r="D15" s="28"/>
      <c r="F15" s="32"/>
      <c r="G15" s="30"/>
      <c r="H15" s="26"/>
      <c r="I15" s="28"/>
    </row>
    <row r="16" spans="1:9" ht="16" x14ac:dyDescent="0.15">
      <c r="A16" s="653" t="s">
        <v>202</v>
      </c>
      <c r="B16" s="654"/>
      <c r="C16" s="655"/>
      <c r="D16" s="41"/>
      <c r="E16" s="123"/>
      <c r="F16" s="653" t="s">
        <v>203</v>
      </c>
      <c r="G16" s="654"/>
      <c r="H16" s="655"/>
      <c r="I16" s="48"/>
    </row>
    <row r="17" spans="1:9" ht="25.5" customHeight="1" x14ac:dyDescent="0.15">
      <c r="A17" s="47" t="s">
        <v>340</v>
      </c>
      <c r="B17" s="39" t="s">
        <v>321</v>
      </c>
      <c r="C17" s="43"/>
      <c r="D17" s="41" t="e">
        <f>Calculator!#REF!</f>
        <v>#REF!</v>
      </c>
      <c r="E17" s="42"/>
      <c r="F17" s="47" t="s">
        <v>35</v>
      </c>
      <c r="G17" s="39" t="s">
        <v>321</v>
      </c>
      <c r="H17" s="43"/>
      <c r="I17" s="41" t="e">
        <f>Calculator!#REF!</f>
        <v>#REF!</v>
      </c>
    </row>
    <row r="18" spans="1:9" ht="24.75" customHeight="1" x14ac:dyDescent="0.15">
      <c r="A18" s="47" t="s">
        <v>341</v>
      </c>
      <c r="B18" s="39" t="s">
        <v>321</v>
      </c>
      <c r="C18" s="43"/>
      <c r="D18" s="41" t="e">
        <f>Calculator!#REF!</f>
        <v>#REF!</v>
      </c>
      <c r="E18" s="42"/>
      <c r="F18" s="47" t="s">
        <v>36</v>
      </c>
      <c r="G18" s="39" t="s">
        <v>321</v>
      </c>
      <c r="H18" s="43"/>
      <c r="I18" s="41">
        <f>Calculator!T40</f>
        <v>0</v>
      </c>
    </row>
    <row r="19" spans="1:9" ht="24" customHeight="1" x14ac:dyDescent="0.15">
      <c r="A19" s="47" t="s">
        <v>342</v>
      </c>
      <c r="B19" s="39" t="s">
        <v>321</v>
      </c>
      <c r="C19" s="43"/>
      <c r="D19" s="41" t="e">
        <f>Calculator!#REF!</f>
        <v>#REF!</v>
      </c>
      <c r="E19" s="42"/>
      <c r="F19" s="47" t="s">
        <v>296</v>
      </c>
      <c r="G19" s="39" t="s">
        <v>321</v>
      </c>
      <c r="H19" s="43"/>
      <c r="I19" s="41">
        <f>Calculator!T41</f>
        <v>0</v>
      </c>
    </row>
    <row r="20" spans="1:9" ht="21.75" customHeight="1" x14ac:dyDescent="0.15">
      <c r="A20" s="47" t="s">
        <v>343</v>
      </c>
      <c r="B20" s="39" t="s">
        <v>321</v>
      </c>
      <c r="C20" s="43"/>
      <c r="D20" s="41" t="e">
        <f>Calculator!#REF!</f>
        <v>#REF!</v>
      </c>
      <c r="E20" s="42"/>
      <c r="F20" s="47" t="s">
        <v>297</v>
      </c>
      <c r="G20" s="39" t="s">
        <v>321</v>
      </c>
      <c r="H20" s="43"/>
      <c r="I20" s="41">
        <f>Calculator!T42</f>
        <v>0</v>
      </c>
    </row>
    <row r="21" spans="1:9" ht="24.75" customHeight="1" x14ac:dyDescent="0.15">
      <c r="A21" s="47" t="s">
        <v>344</v>
      </c>
      <c r="B21" s="39" t="s">
        <v>321</v>
      </c>
      <c r="C21" s="43"/>
      <c r="D21" s="41" t="e">
        <f>Calculator!#REF!</f>
        <v>#REF!</v>
      </c>
      <c r="E21" s="42"/>
      <c r="F21" s="47" t="s">
        <v>298</v>
      </c>
      <c r="G21" s="39" t="s">
        <v>321</v>
      </c>
      <c r="H21" s="43"/>
      <c r="I21" s="41">
        <f>Calculator!T43</f>
        <v>0</v>
      </c>
    </row>
    <row r="22" spans="1:9" ht="24" customHeight="1" x14ac:dyDescent="0.15">
      <c r="A22" s="47" t="s">
        <v>345</v>
      </c>
      <c r="B22" s="39" t="s">
        <v>321</v>
      </c>
      <c r="C22" s="43"/>
      <c r="D22" s="41" t="e">
        <f>Calculator!#REF!</f>
        <v>#REF!</v>
      </c>
      <c r="E22" s="42"/>
      <c r="F22" s="47" t="s">
        <v>299</v>
      </c>
      <c r="G22" s="39" t="s">
        <v>321</v>
      </c>
      <c r="H22" s="43"/>
      <c r="I22" s="41">
        <f>Calculator!T44</f>
        <v>0</v>
      </c>
    </row>
    <row r="23" spans="1:9" ht="27" customHeight="1" x14ac:dyDescent="0.15">
      <c r="A23" s="47" t="s">
        <v>346</v>
      </c>
      <c r="B23" s="39" t="s">
        <v>321</v>
      </c>
      <c r="C23" s="43"/>
      <c r="D23" s="41" t="e">
        <f>Calculator!#REF!</f>
        <v>#REF!</v>
      </c>
      <c r="E23" s="42"/>
      <c r="F23" s="47" t="s">
        <v>300</v>
      </c>
      <c r="G23" s="39" t="s">
        <v>321</v>
      </c>
      <c r="H23" s="43"/>
      <c r="I23" s="41">
        <f>Calculator!T45</f>
        <v>0</v>
      </c>
    </row>
  </sheetData>
  <sheetProtection password="C7DC" sheet="1" objects="1" scenarios="1"/>
  <mergeCells count="6">
    <mergeCell ref="A16:C16"/>
    <mergeCell ref="F16:H16"/>
    <mergeCell ref="A5:B5"/>
    <mergeCell ref="B6:G6"/>
    <mergeCell ref="A7:C7"/>
    <mergeCell ref="F7:H7"/>
  </mergeCells>
  <phoneticPr fontId="25" type="noConversion"/>
  <pageMargins left="0.75" right="0.75" top="1" bottom="1" header="0.5" footer="0.5"/>
  <pageSetup orientation="portrait"/>
  <headerFooter alignWithMargins="0">
    <oddFooter>&amp;CProtocol H-27544
Boston Research on Anticonvulsants in Alcoholism INitiative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5:H21"/>
  <sheetViews>
    <sheetView zoomScale="75" workbookViewId="0">
      <selection activeCell="G17" sqref="G17"/>
    </sheetView>
  </sheetViews>
  <sheetFormatPr baseColWidth="10" defaultColWidth="8.83203125" defaultRowHeight="13" x14ac:dyDescent="0.15"/>
  <cols>
    <col min="1" max="1" width="15.1640625" customWidth="1"/>
    <col min="2" max="2" width="19.5" customWidth="1"/>
    <col min="3" max="3" width="11.83203125" customWidth="1"/>
  </cols>
  <sheetData>
    <row r="5" spans="1:8" ht="16" x14ac:dyDescent="0.2">
      <c r="A5" s="636">
        <f>Calculator!H4</f>
        <v>0</v>
      </c>
      <c r="B5" s="637"/>
      <c r="C5" s="51"/>
      <c r="D5" s="51"/>
      <c r="E5" s="51"/>
      <c r="F5" s="51"/>
      <c r="G5" s="51"/>
      <c r="H5" s="51"/>
    </row>
    <row r="6" spans="1:8" ht="16" x14ac:dyDescent="0.2">
      <c r="A6" s="26"/>
      <c r="B6" s="650" t="s">
        <v>204</v>
      </c>
      <c r="C6" s="650"/>
      <c r="D6" s="643"/>
      <c r="E6" s="649"/>
      <c r="F6" s="650"/>
      <c r="G6" s="650"/>
      <c r="H6" s="44"/>
    </row>
    <row r="7" spans="1:8" ht="16" x14ac:dyDescent="0.15">
      <c r="A7" s="651" t="s">
        <v>205</v>
      </c>
      <c r="B7" s="651"/>
      <c r="C7" s="652"/>
      <c r="D7" s="45"/>
      <c r="E7" s="124"/>
      <c r="F7" s="643"/>
      <c r="G7" s="643"/>
      <c r="H7" s="643"/>
    </row>
    <row r="8" spans="1:8" ht="31.5" customHeight="1" x14ac:dyDescent="0.15">
      <c r="A8" s="47" t="s">
        <v>301</v>
      </c>
      <c r="B8" s="39" t="s">
        <v>206</v>
      </c>
      <c r="C8" s="43"/>
      <c r="D8" s="41">
        <f>Calculator!T46</f>
        <v>0</v>
      </c>
      <c r="E8" s="124"/>
      <c r="F8" s="32"/>
      <c r="G8" s="30">
        <f>IF(D8="M",0,IF(D8=0,0,IF(D8&gt;0,1,0)))</f>
        <v>0</v>
      </c>
      <c r="H8" s="26"/>
    </row>
    <row r="9" spans="1:8" ht="25.5" customHeight="1" x14ac:dyDescent="0.15">
      <c r="A9" s="47" t="s">
        <v>302</v>
      </c>
      <c r="B9" s="39" t="s">
        <v>321</v>
      </c>
      <c r="C9" s="43"/>
      <c r="D9" s="41">
        <f>Calculator!T47</f>
        <v>0</v>
      </c>
      <c r="E9" s="124"/>
      <c r="F9" s="32"/>
      <c r="G9" s="30">
        <f t="shared" ref="G9:G14" si="0">IF(D9="M",0,IF(D9=0,0,IF(D9&gt;0,1,0)))</f>
        <v>0</v>
      </c>
      <c r="H9" s="26"/>
    </row>
    <row r="10" spans="1:8" ht="16" x14ac:dyDescent="0.15">
      <c r="A10" s="47" t="s">
        <v>303</v>
      </c>
      <c r="B10" s="39" t="s">
        <v>321</v>
      </c>
      <c r="C10" s="43"/>
      <c r="D10" s="41">
        <f>Calculator!T48</f>
        <v>0</v>
      </c>
      <c r="E10" s="124"/>
      <c r="F10" s="32"/>
      <c r="G10" s="30">
        <f t="shared" si="0"/>
        <v>0</v>
      </c>
      <c r="H10" s="26"/>
    </row>
    <row r="11" spans="1:8" ht="30" customHeight="1" x14ac:dyDescent="0.15">
      <c r="A11" s="47" t="s">
        <v>304</v>
      </c>
      <c r="B11" s="39" t="s">
        <v>321</v>
      </c>
      <c r="C11" s="43"/>
      <c r="D11" s="41">
        <f>Calculator!T49</f>
        <v>0</v>
      </c>
      <c r="E11" s="124"/>
      <c r="F11" s="32"/>
      <c r="G11" s="30">
        <f t="shared" si="0"/>
        <v>0</v>
      </c>
      <c r="H11" s="26"/>
    </row>
    <row r="12" spans="1:8" ht="27" customHeight="1" x14ac:dyDescent="0.15">
      <c r="A12" s="47" t="s">
        <v>305</v>
      </c>
      <c r="B12" s="39" t="s">
        <v>321</v>
      </c>
      <c r="C12" s="43"/>
      <c r="D12" s="41">
        <f>Calculator!T50</f>
        <v>0</v>
      </c>
      <c r="E12" s="124"/>
      <c r="F12" s="32"/>
      <c r="G12" s="30">
        <f t="shared" si="0"/>
        <v>0</v>
      </c>
      <c r="H12" s="26"/>
    </row>
    <row r="13" spans="1:8" ht="28.5" customHeight="1" x14ac:dyDescent="0.15">
      <c r="A13" s="47" t="s">
        <v>306</v>
      </c>
      <c r="B13" s="39" t="s">
        <v>321</v>
      </c>
      <c r="C13" s="43"/>
      <c r="D13" s="41">
        <f>Calculator!T51</f>
        <v>0</v>
      </c>
      <c r="E13" s="124"/>
      <c r="F13" s="32"/>
      <c r="G13" s="30">
        <f t="shared" si="0"/>
        <v>0</v>
      </c>
      <c r="H13" s="26"/>
    </row>
    <row r="14" spans="1:8" ht="24.75" customHeight="1" x14ac:dyDescent="0.15">
      <c r="A14" s="47" t="s">
        <v>307</v>
      </c>
      <c r="B14" s="39" t="s">
        <v>321</v>
      </c>
      <c r="C14" s="43"/>
      <c r="D14" s="41">
        <f>Calculator!T52</f>
        <v>0</v>
      </c>
      <c r="E14" s="124"/>
      <c r="F14" s="32"/>
      <c r="G14" s="30">
        <f t="shared" si="0"/>
        <v>0</v>
      </c>
      <c r="H14" s="26"/>
    </row>
    <row r="15" spans="1:8" ht="22.5" customHeight="1" x14ac:dyDescent="0.15">
      <c r="A15" s="47" t="s">
        <v>93</v>
      </c>
      <c r="B15" s="39" t="s">
        <v>321</v>
      </c>
      <c r="C15" s="43"/>
      <c r="D15" s="41">
        <f>Calculator!T53</f>
        <v>0</v>
      </c>
      <c r="E15" s="124"/>
      <c r="F15" s="32"/>
      <c r="G15" s="30">
        <f>SUM(G8:G14)</f>
        <v>0</v>
      </c>
      <c r="H15" s="26"/>
    </row>
    <row r="16" spans="1:8" ht="22.5" customHeight="1" x14ac:dyDescent="0.15">
      <c r="A16" s="47" t="s">
        <v>94</v>
      </c>
      <c r="B16" s="39" t="s">
        <v>321</v>
      </c>
      <c r="C16" s="43"/>
      <c r="D16" s="41">
        <f>Calculator!T54</f>
        <v>0</v>
      </c>
      <c r="E16" s="124"/>
      <c r="F16" s="32"/>
      <c r="G16" s="147">
        <f>SUM(D8:D14)</f>
        <v>0</v>
      </c>
      <c r="H16" s="26"/>
    </row>
    <row r="17" spans="1:8" ht="24" customHeight="1" x14ac:dyDescent="0.15">
      <c r="A17" s="47" t="s">
        <v>95</v>
      </c>
      <c r="B17" s="39" t="s">
        <v>321</v>
      </c>
      <c r="C17" s="43"/>
      <c r="D17" s="41">
        <f>Calculator!T55</f>
        <v>0</v>
      </c>
      <c r="E17" s="124"/>
      <c r="F17" s="32"/>
      <c r="G17" s="30"/>
      <c r="H17" s="26"/>
    </row>
    <row r="18" spans="1:8" ht="25.5" customHeight="1" x14ac:dyDescent="0.15">
      <c r="A18" s="47" t="s">
        <v>96</v>
      </c>
      <c r="B18" s="39" t="s">
        <v>321</v>
      </c>
      <c r="C18" s="43"/>
      <c r="D18" s="41">
        <f>Calculator!T56</f>
        <v>0</v>
      </c>
      <c r="E18" s="124"/>
      <c r="F18" s="32"/>
      <c r="G18" s="30"/>
      <c r="H18" s="26"/>
    </row>
    <row r="19" spans="1:8" ht="27" customHeight="1" x14ac:dyDescent="0.15">
      <c r="A19" s="47" t="s">
        <v>97</v>
      </c>
      <c r="B19" s="39" t="s">
        <v>321</v>
      </c>
      <c r="C19" s="43"/>
      <c r="D19" s="41">
        <f>Calculator!T57</f>
        <v>0</v>
      </c>
      <c r="E19" s="124"/>
      <c r="F19" s="32"/>
      <c r="G19" s="30"/>
      <c r="H19" s="26"/>
    </row>
    <row r="20" spans="1:8" ht="24.75" customHeight="1" x14ac:dyDescent="0.15">
      <c r="A20" s="47" t="s">
        <v>98</v>
      </c>
      <c r="B20" s="39" t="s">
        <v>321</v>
      </c>
      <c r="C20" s="43"/>
      <c r="D20" s="41">
        <f>Calculator!T58</f>
        <v>0</v>
      </c>
      <c r="E20" s="124"/>
      <c r="F20" s="32"/>
      <c r="G20" s="30"/>
      <c r="H20" s="26"/>
    </row>
    <row r="21" spans="1:8" ht="27" customHeight="1" x14ac:dyDescent="0.15">
      <c r="A21" s="47" t="s">
        <v>198</v>
      </c>
      <c r="B21" s="39" t="s">
        <v>321</v>
      </c>
      <c r="C21" s="43"/>
      <c r="D21" s="41">
        <f>Calculator!T59</f>
        <v>0</v>
      </c>
      <c r="E21" s="124"/>
      <c r="F21" s="32"/>
      <c r="G21" s="30"/>
      <c r="H21" s="26"/>
    </row>
  </sheetData>
  <mergeCells count="4">
    <mergeCell ref="A5:B5"/>
    <mergeCell ref="B6:G6"/>
    <mergeCell ref="A7:C7"/>
    <mergeCell ref="F7:H7"/>
  </mergeCells>
  <phoneticPr fontId="25" type="noConversion"/>
  <pageMargins left="0.75" right="0.75" top="1" bottom="1" header="0.5" footer="0.5"/>
  <pageSetup orientation="portrait"/>
  <headerFooter alignWithMargins="0">
    <oddFooter>&amp;CProtocol H-27544
Boston Research on Anticonvulsants in Alcoholism INitiative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I86"/>
  <sheetViews>
    <sheetView topLeftCell="A84" zoomScale="75" workbookViewId="0">
      <selection activeCell="G86" sqref="G86:H8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15">
      <c r="A1" s="29"/>
      <c r="B1" s="29"/>
      <c r="F1" s="29"/>
      <c r="G1" s="29"/>
    </row>
    <row r="2" spans="1:9" ht="27.75" customHeight="1" x14ac:dyDescent="0.15">
      <c r="A2" s="29"/>
      <c r="B2" s="29"/>
      <c r="F2" s="29"/>
      <c r="G2" s="29"/>
    </row>
    <row r="3" spans="1:9" ht="27.75" customHeight="1" x14ac:dyDescent="0.15">
      <c r="A3" s="29"/>
      <c r="B3" s="29"/>
      <c r="F3" s="29"/>
      <c r="G3" s="29"/>
    </row>
    <row r="4" spans="1:9" ht="27.75" customHeight="1" x14ac:dyDescent="0.15">
      <c r="A4" s="29"/>
      <c r="B4" s="656" t="s">
        <v>322</v>
      </c>
      <c r="C4" s="635"/>
      <c r="D4" s="635"/>
      <c r="E4" s="635"/>
      <c r="F4" s="635"/>
      <c r="G4" s="635"/>
      <c r="H4" s="635"/>
    </row>
    <row r="5" spans="1:9" ht="27.75" customHeight="1" x14ac:dyDescent="0.15">
      <c r="A5" s="29"/>
      <c r="B5" s="632" t="s">
        <v>323</v>
      </c>
      <c r="C5" s="633"/>
      <c r="D5" s="633"/>
      <c r="E5" s="633"/>
      <c r="F5" s="633"/>
      <c r="G5" s="633"/>
      <c r="H5" s="633"/>
    </row>
    <row r="6" spans="1:9" ht="27.75" customHeight="1" x14ac:dyDescent="0.15">
      <c r="A6" s="29"/>
      <c r="D6" s="520" t="s">
        <v>324</v>
      </c>
      <c r="E6" s="635"/>
      <c r="F6" s="635"/>
      <c r="I6"/>
    </row>
    <row r="7" spans="1:9" ht="27.75" customHeight="1" x14ac:dyDescent="0.15">
      <c r="A7" s="29"/>
    </row>
    <row r="8" spans="1:9" ht="27.75" customHeight="1" x14ac:dyDescent="0.15">
      <c r="A8" s="29"/>
      <c r="B8" s="29"/>
      <c r="F8" s="29"/>
      <c r="G8" s="29"/>
    </row>
    <row r="9" spans="1:9" ht="27.75" customHeight="1" x14ac:dyDescent="0.15">
      <c r="A9" s="30" t="s">
        <v>320</v>
      </c>
      <c r="B9" s="30" t="s">
        <v>321</v>
      </c>
      <c r="C9" s="27"/>
      <c r="D9" s="28" t="str">
        <f>Input!C3</f>
        <v>M</v>
      </c>
      <c r="F9" s="30" t="s">
        <v>70</v>
      </c>
      <c r="G9" s="30" t="s">
        <v>321</v>
      </c>
      <c r="H9" s="27"/>
      <c r="I9" s="28" t="str">
        <f>Input!C18</f>
        <v>M</v>
      </c>
    </row>
    <row r="10" spans="1:9" ht="27.75" customHeight="1" x14ac:dyDescent="0.15">
      <c r="A10" s="30" t="s">
        <v>56</v>
      </c>
      <c r="B10" s="30" t="s">
        <v>321</v>
      </c>
      <c r="C10" s="27"/>
      <c r="D10" s="28" t="str">
        <f>Input!C4</f>
        <v>M</v>
      </c>
      <c r="F10" s="30" t="s">
        <v>71</v>
      </c>
      <c r="G10" s="30" t="s">
        <v>321</v>
      </c>
      <c r="H10" s="27"/>
      <c r="I10" s="28" t="str">
        <f>Input!C19</f>
        <v>M</v>
      </c>
    </row>
    <row r="11" spans="1:9" ht="27.75" customHeight="1" x14ac:dyDescent="0.15">
      <c r="A11" s="30" t="s">
        <v>57</v>
      </c>
      <c r="B11" s="30" t="s">
        <v>321</v>
      </c>
      <c r="C11" s="27"/>
      <c r="D11" s="28" t="str">
        <f>Input!C5</f>
        <v>M</v>
      </c>
      <c r="F11" s="30" t="s">
        <v>72</v>
      </c>
      <c r="G11" s="30" t="s">
        <v>321</v>
      </c>
      <c r="H11" s="27"/>
      <c r="I11" s="28" t="str">
        <f>Input!C20</f>
        <v>M</v>
      </c>
    </row>
    <row r="12" spans="1:9" ht="27.75" customHeight="1" x14ac:dyDescent="0.15">
      <c r="A12" s="30" t="s">
        <v>58</v>
      </c>
      <c r="B12" s="30" t="s">
        <v>321</v>
      </c>
      <c r="C12" s="27"/>
      <c r="D12" s="28" t="str">
        <f>Input!C6</f>
        <v>M</v>
      </c>
      <c r="F12" s="30" t="s">
        <v>73</v>
      </c>
      <c r="G12" s="30" t="s">
        <v>321</v>
      </c>
      <c r="H12" s="27"/>
      <c r="I12" s="28" t="str">
        <f>Input!C21</f>
        <v>M</v>
      </c>
    </row>
    <row r="13" spans="1:9" ht="27.75" customHeight="1" x14ac:dyDescent="0.15">
      <c r="A13" s="30" t="s">
        <v>59</v>
      </c>
      <c r="B13" s="30" t="s">
        <v>321</v>
      </c>
      <c r="C13" s="27"/>
      <c r="D13" s="28" t="str">
        <f>Input!C7</f>
        <v>M</v>
      </c>
      <c r="F13" s="30" t="s">
        <v>74</v>
      </c>
      <c r="G13" s="30" t="s">
        <v>321</v>
      </c>
      <c r="H13" s="27"/>
      <c r="I13" s="28" t="str">
        <f>Input!C22</f>
        <v>M</v>
      </c>
    </row>
    <row r="14" spans="1:9" ht="27.75" customHeight="1" x14ac:dyDescent="0.15">
      <c r="A14" s="30" t="s">
        <v>60</v>
      </c>
      <c r="B14" s="30" t="s">
        <v>321</v>
      </c>
      <c r="C14" s="27"/>
      <c r="D14" s="28" t="str">
        <f>Input!C8</f>
        <v>M</v>
      </c>
      <c r="F14" s="30" t="s">
        <v>75</v>
      </c>
      <c r="G14" s="30" t="s">
        <v>321</v>
      </c>
      <c r="H14" s="27"/>
      <c r="I14" s="28" t="str">
        <f>Input!C23</f>
        <v>M</v>
      </c>
    </row>
    <row r="15" spans="1:9" ht="27.75" customHeight="1" x14ac:dyDescent="0.15">
      <c r="A15" s="30" t="s">
        <v>61</v>
      </c>
      <c r="B15" s="30" t="s">
        <v>321</v>
      </c>
      <c r="C15" s="27"/>
      <c r="D15" s="28" t="str">
        <f>Input!C9</f>
        <v>M</v>
      </c>
      <c r="F15" s="30" t="s">
        <v>76</v>
      </c>
      <c r="G15" s="30" t="s">
        <v>321</v>
      </c>
      <c r="H15" s="27"/>
      <c r="I15" s="28" t="str">
        <f>Input!C24</f>
        <v>M</v>
      </c>
    </row>
    <row r="16" spans="1:9" ht="27.75" customHeight="1" x14ac:dyDescent="0.15">
      <c r="A16" s="30" t="s">
        <v>62</v>
      </c>
      <c r="B16" s="30" t="s">
        <v>321</v>
      </c>
      <c r="C16" s="27"/>
      <c r="D16" s="28" t="str">
        <f>Input!C10</f>
        <v>M</v>
      </c>
      <c r="F16" s="30" t="s">
        <v>77</v>
      </c>
      <c r="G16" s="30" t="s">
        <v>321</v>
      </c>
      <c r="H16" s="27"/>
      <c r="I16" s="28" t="str">
        <f>Input!C25</f>
        <v>M</v>
      </c>
    </row>
    <row r="17" spans="1:9" ht="27.75" customHeight="1" x14ac:dyDescent="0.15">
      <c r="A17" s="30" t="s">
        <v>63</v>
      </c>
      <c r="B17" s="30" t="s">
        <v>321</v>
      </c>
      <c r="C17" s="27"/>
      <c r="D17" s="28" t="str">
        <f>Input!C11</f>
        <v>M</v>
      </c>
      <c r="F17" s="30" t="s">
        <v>78</v>
      </c>
      <c r="G17" s="30" t="s">
        <v>321</v>
      </c>
      <c r="H17" s="27"/>
      <c r="I17" s="28" t="str">
        <f>Input!C26</f>
        <v>M</v>
      </c>
    </row>
    <row r="18" spans="1:9" ht="27.75" customHeight="1" x14ac:dyDescent="0.15">
      <c r="A18" s="30" t="s">
        <v>64</v>
      </c>
      <c r="B18" s="30" t="s">
        <v>321</v>
      </c>
      <c r="C18" s="27"/>
      <c r="D18" s="28" t="str">
        <f>Input!C12</f>
        <v>M</v>
      </c>
      <c r="F18" s="30" t="s">
        <v>79</v>
      </c>
      <c r="G18" s="30" t="s">
        <v>321</v>
      </c>
      <c r="H18" s="27"/>
      <c r="I18" s="28" t="str">
        <f>Input!C27</f>
        <v>M</v>
      </c>
    </row>
    <row r="19" spans="1:9" ht="27.75" customHeight="1" x14ac:dyDescent="0.15">
      <c r="A19" s="30" t="s">
        <v>65</v>
      </c>
      <c r="B19" s="30" t="s">
        <v>321</v>
      </c>
      <c r="C19" s="27"/>
      <c r="D19" s="28" t="str">
        <f>Input!C13</f>
        <v>M</v>
      </c>
      <c r="F19" s="30" t="s">
        <v>80</v>
      </c>
      <c r="G19" s="30" t="s">
        <v>321</v>
      </c>
      <c r="H19" s="27"/>
      <c r="I19" s="28" t="str">
        <f>Input!C28</f>
        <v>M</v>
      </c>
    </row>
    <row r="20" spans="1:9" ht="27.75" customHeight="1" x14ac:dyDescent="0.15">
      <c r="A20" s="30" t="s">
        <v>66</v>
      </c>
      <c r="B20" s="30" t="s">
        <v>321</v>
      </c>
      <c r="C20" s="27"/>
      <c r="D20" s="28" t="str">
        <f>Input!C14</f>
        <v>M</v>
      </c>
      <c r="F20" s="30" t="s">
        <v>81</v>
      </c>
      <c r="G20" s="30" t="s">
        <v>321</v>
      </c>
      <c r="H20" s="27"/>
      <c r="I20" s="28" t="str">
        <f>Input!C29</f>
        <v>M</v>
      </c>
    </row>
    <row r="21" spans="1:9" ht="27.75" customHeight="1" x14ac:dyDescent="0.15">
      <c r="A21" s="30" t="s">
        <v>67</v>
      </c>
      <c r="B21" s="30" t="s">
        <v>321</v>
      </c>
      <c r="C21" s="27"/>
      <c r="D21" s="28" t="str">
        <f>Input!C15</f>
        <v>M</v>
      </c>
      <c r="F21" s="30" t="s">
        <v>82</v>
      </c>
      <c r="G21" s="30" t="s">
        <v>321</v>
      </c>
      <c r="H21" s="27"/>
      <c r="I21" s="28" t="str">
        <f>Input!C30</f>
        <v>M</v>
      </c>
    </row>
    <row r="22" spans="1:9" ht="27.75" customHeight="1" x14ac:dyDescent="0.15">
      <c r="A22" s="30" t="s">
        <v>68</v>
      </c>
      <c r="B22" s="30" t="s">
        <v>321</v>
      </c>
      <c r="C22" s="27"/>
      <c r="D22" s="28" t="str">
        <f>Input!C16</f>
        <v>M</v>
      </c>
      <c r="F22" s="30" t="s">
        <v>410</v>
      </c>
      <c r="G22" s="30" t="s">
        <v>321</v>
      </c>
      <c r="H22" s="27"/>
      <c r="I22" s="28">
        <f>Input!C31</f>
        <v>0</v>
      </c>
    </row>
    <row r="23" spans="1:9" ht="27.75" customHeight="1" x14ac:dyDescent="0.15">
      <c r="A23" s="30" t="s">
        <v>69</v>
      </c>
      <c r="B23" s="30" t="s">
        <v>321</v>
      </c>
      <c r="C23" s="27"/>
      <c r="D23" s="28" t="str">
        <f>Input!C17</f>
        <v>M</v>
      </c>
      <c r="F23" s="30" t="s">
        <v>411</v>
      </c>
      <c r="G23" s="30" t="s">
        <v>321</v>
      </c>
      <c r="H23" s="27"/>
      <c r="I23" s="28">
        <f>Input!C32</f>
        <v>0</v>
      </c>
    </row>
    <row r="24" spans="1:9" ht="27.75" customHeight="1" x14ac:dyDescent="0.15">
      <c r="A24" s="29"/>
      <c r="B24" s="29"/>
      <c r="F24" s="29"/>
      <c r="G24" s="29"/>
    </row>
    <row r="25" spans="1:9" ht="27.75" customHeight="1" x14ac:dyDescent="0.15">
      <c r="A25" s="29"/>
      <c r="B25" s="656" t="s">
        <v>322</v>
      </c>
      <c r="C25" s="635"/>
      <c r="D25" s="635"/>
      <c r="E25" s="635"/>
      <c r="F25" s="635"/>
      <c r="G25" s="635"/>
      <c r="H25" s="635"/>
    </row>
    <row r="26" spans="1:9" ht="27.75" customHeight="1" x14ac:dyDescent="0.15">
      <c r="A26" s="29"/>
      <c r="B26" s="632" t="s">
        <v>323</v>
      </c>
      <c r="C26" s="633"/>
      <c r="D26" s="633"/>
      <c r="E26" s="633"/>
      <c r="F26" s="633"/>
      <c r="G26" s="633"/>
      <c r="H26" s="633"/>
    </row>
    <row r="27" spans="1:9" ht="27.75" customHeight="1" x14ac:dyDescent="0.15">
      <c r="A27" s="29"/>
      <c r="D27" s="520" t="s">
        <v>325</v>
      </c>
      <c r="E27" s="635"/>
      <c r="F27" s="635"/>
    </row>
    <row r="28" spans="1:9" ht="33" customHeight="1" x14ac:dyDescent="0.15">
      <c r="A28" s="29"/>
      <c r="B28" s="29"/>
      <c r="F28" s="29"/>
      <c r="G28" s="29"/>
    </row>
    <row r="29" spans="1:9" ht="27.75" customHeight="1" x14ac:dyDescent="0.15">
      <c r="A29" s="30" t="s">
        <v>412</v>
      </c>
      <c r="B29" s="30" t="s">
        <v>321</v>
      </c>
      <c r="C29" s="27"/>
      <c r="D29" s="28">
        <f>Input!C33</f>
        <v>0</v>
      </c>
      <c r="F29" s="30" t="s">
        <v>116</v>
      </c>
      <c r="G29" s="30" t="s">
        <v>321</v>
      </c>
      <c r="H29" s="27"/>
      <c r="I29" s="28" t="e">
        <f>Input!C48</f>
        <v>#REF!</v>
      </c>
    </row>
    <row r="30" spans="1:9" ht="27.75" customHeight="1" x14ac:dyDescent="0.15">
      <c r="A30" s="30" t="s">
        <v>413</v>
      </c>
      <c r="B30" s="30" t="s">
        <v>321</v>
      </c>
      <c r="C30" s="27"/>
      <c r="D30" s="28" t="e">
        <f>Input!C34</f>
        <v>#REF!</v>
      </c>
      <c r="F30" s="30" t="s">
        <v>117</v>
      </c>
      <c r="G30" s="30" t="s">
        <v>321</v>
      </c>
      <c r="H30" s="27"/>
      <c r="I30" s="28" t="e">
        <f>Input!C49</f>
        <v>#REF!</v>
      </c>
    </row>
    <row r="31" spans="1:9" ht="27.75" customHeight="1" x14ac:dyDescent="0.15">
      <c r="A31" s="30" t="s">
        <v>414</v>
      </c>
      <c r="B31" s="30" t="s">
        <v>321</v>
      </c>
      <c r="C31" s="27"/>
      <c r="D31" s="28" t="e">
        <f>Input!C35</f>
        <v>#REF!</v>
      </c>
      <c r="F31" s="30" t="s">
        <v>118</v>
      </c>
      <c r="G31" s="30" t="s">
        <v>321</v>
      </c>
      <c r="H31" s="27"/>
      <c r="I31" s="28" t="e">
        <f>Input!C50</f>
        <v>#REF!</v>
      </c>
    </row>
    <row r="32" spans="1:9" ht="27.75" customHeight="1" x14ac:dyDescent="0.15">
      <c r="A32" s="30" t="s">
        <v>415</v>
      </c>
      <c r="B32" s="30" t="s">
        <v>321</v>
      </c>
      <c r="C32" s="27"/>
      <c r="D32" s="28" t="e">
        <f>Input!C36</f>
        <v>#REF!</v>
      </c>
      <c r="F32" s="30" t="s">
        <v>119</v>
      </c>
      <c r="G32" s="30" t="s">
        <v>321</v>
      </c>
      <c r="H32" s="27"/>
      <c r="I32" s="28" t="e">
        <f>Input!C51</f>
        <v>#REF!</v>
      </c>
    </row>
    <row r="33" spans="1:9" ht="27.75" customHeight="1" x14ac:dyDescent="0.15">
      <c r="A33" s="30" t="s">
        <v>416</v>
      </c>
      <c r="B33" s="30" t="s">
        <v>321</v>
      </c>
      <c r="C33" s="27"/>
      <c r="D33" s="28" t="e">
        <f>Input!C37</f>
        <v>#REF!</v>
      </c>
      <c r="F33" s="30" t="s">
        <v>120</v>
      </c>
      <c r="G33" s="30" t="s">
        <v>321</v>
      </c>
      <c r="H33" s="27"/>
      <c r="I33" s="28" t="e">
        <f>Input!C52</f>
        <v>#REF!</v>
      </c>
    </row>
    <row r="34" spans="1:9" ht="27.75" customHeight="1" x14ac:dyDescent="0.15">
      <c r="A34" s="30" t="s">
        <v>417</v>
      </c>
      <c r="B34" s="30" t="s">
        <v>321</v>
      </c>
      <c r="C34" s="27"/>
      <c r="D34" s="28" t="e">
        <f>Input!C38</f>
        <v>#REF!</v>
      </c>
      <c r="F34" s="30" t="s">
        <v>121</v>
      </c>
      <c r="G34" s="30" t="s">
        <v>321</v>
      </c>
      <c r="H34" s="27"/>
      <c r="I34" s="28" t="e">
        <f>Input!C53</f>
        <v>#REF!</v>
      </c>
    </row>
    <row r="35" spans="1:9" ht="27.75" customHeight="1" x14ac:dyDescent="0.15">
      <c r="A35" s="30" t="s">
        <v>418</v>
      </c>
      <c r="B35" s="30" t="s">
        <v>321</v>
      </c>
      <c r="C35" s="27"/>
      <c r="D35" s="28" t="e">
        <f>Input!C39</f>
        <v>#REF!</v>
      </c>
      <c r="F35" s="30" t="s">
        <v>122</v>
      </c>
      <c r="G35" s="30" t="s">
        <v>321</v>
      </c>
      <c r="H35" s="27"/>
      <c r="I35" s="28" t="e">
        <f>Input!C54</f>
        <v>#REF!</v>
      </c>
    </row>
    <row r="36" spans="1:9" ht="27.75" customHeight="1" x14ac:dyDescent="0.15">
      <c r="A36" s="30" t="s">
        <v>419</v>
      </c>
      <c r="B36" s="30" t="s">
        <v>321</v>
      </c>
      <c r="C36" s="27"/>
      <c r="D36" s="28" t="e">
        <f>Input!C40</f>
        <v>#REF!</v>
      </c>
      <c r="F36" s="30" t="s">
        <v>123</v>
      </c>
      <c r="G36" s="30" t="s">
        <v>321</v>
      </c>
      <c r="H36" s="27"/>
      <c r="I36" s="28" t="e">
        <f>Input!C55</f>
        <v>#REF!</v>
      </c>
    </row>
    <row r="37" spans="1:9" ht="27.75" customHeight="1" x14ac:dyDescent="0.15">
      <c r="A37" s="30" t="s">
        <v>420</v>
      </c>
      <c r="B37" s="30" t="s">
        <v>321</v>
      </c>
      <c r="C37" s="27"/>
      <c r="D37" s="28" t="e">
        <f>Input!C41</f>
        <v>#REF!</v>
      </c>
      <c r="F37" s="30" t="s">
        <v>124</v>
      </c>
      <c r="G37" s="30" t="s">
        <v>321</v>
      </c>
      <c r="H37" s="27"/>
      <c r="I37" s="28" t="e">
        <f>Input!C56</f>
        <v>#REF!</v>
      </c>
    </row>
    <row r="38" spans="1:9" ht="27.75" customHeight="1" x14ac:dyDescent="0.15">
      <c r="A38" s="30" t="s">
        <v>110</v>
      </c>
      <c r="B38" s="30" t="s">
        <v>321</v>
      </c>
      <c r="C38" s="27"/>
      <c r="D38" s="28" t="e">
        <f>Input!C42</f>
        <v>#REF!</v>
      </c>
      <c r="F38" s="30" t="s">
        <v>125</v>
      </c>
      <c r="G38" s="30" t="s">
        <v>321</v>
      </c>
      <c r="H38" s="27"/>
      <c r="I38" s="28" t="e">
        <f>Input!C57</f>
        <v>#REF!</v>
      </c>
    </row>
    <row r="39" spans="1:9" ht="27.75" customHeight="1" x14ac:dyDescent="0.15">
      <c r="A39" s="30" t="s">
        <v>111</v>
      </c>
      <c r="B39" s="30" t="s">
        <v>321</v>
      </c>
      <c r="C39" s="27"/>
      <c r="D39" s="28" t="e">
        <f>Input!C43</f>
        <v>#REF!</v>
      </c>
      <c r="F39" s="30" t="s">
        <v>126</v>
      </c>
      <c r="G39" s="30" t="s">
        <v>321</v>
      </c>
      <c r="H39" s="27"/>
      <c r="I39" s="28" t="e">
        <f>Input!C58</f>
        <v>#REF!</v>
      </c>
    </row>
    <row r="40" spans="1:9" ht="27.75" customHeight="1" x14ac:dyDescent="0.15">
      <c r="A40" s="30" t="s">
        <v>112</v>
      </c>
      <c r="B40" s="30" t="s">
        <v>321</v>
      </c>
      <c r="C40" s="27"/>
      <c r="D40" s="28" t="e">
        <f>Input!C44</f>
        <v>#REF!</v>
      </c>
      <c r="F40" s="30" t="s">
        <v>127</v>
      </c>
      <c r="G40" s="30" t="s">
        <v>321</v>
      </c>
      <c r="H40" s="27"/>
      <c r="I40" s="28" t="e">
        <f>Input!C59</f>
        <v>#REF!</v>
      </c>
    </row>
    <row r="41" spans="1:9" ht="27.75" customHeight="1" x14ac:dyDescent="0.15">
      <c r="A41" s="30" t="s">
        <v>113</v>
      </c>
      <c r="B41" s="30" t="s">
        <v>321</v>
      </c>
      <c r="C41" s="27"/>
      <c r="D41" s="28" t="e">
        <f>Input!C45</f>
        <v>#REF!</v>
      </c>
      <c r="F41" s="30" t="s">
        <v>128</v>
      </c>
      <c r="G41" s="30" t="s">
        <v>321</v>
      </c>
      <c r="H41" s="27"/>
      <c r="I41" s="28" t="e">
        <f>Input!C60</f>
        <v>#REF!</v>
      </c>
    </row>
    <row r="42" spans="1:9" ht="27.75" customHeight="1" x14ac:dyDescent="0.15">
      <c r="A42" s="30" t="s">
        <v>114</v>
      </c>
      <c r="B42" s="30" t="s">
        <v>321</v>
      </c>
      <c r="C42" s="27"/>
      <c r="D42" s="28" t="e">
        <f>Input!C46</f>
        <v>#REF!</v>
      </c>
      <c r="F42" s="30" t="s">
        <v>129</v>
      </c>
      <c r="G42" s="30" t="s">
        <v>321</v>
      </c>
      <c r="H42" s="27"/>
      <c r="I42" s="28" t="e">
        <f>Input!C61</f>
        <v>#REF!</v>
      </c>
    </row>
    <row r="43" spans="1:9" ht="27.75" customHeight="1" x14ac:dyDescent="0.15">
      <c r="A43" s="30" t="s">
        <v>115</v>
      </c>
      <c r="B43" s="30" t="s">
        <v>321</v>
      </c>
      <c r="C43" s="27"/>
      <c r="D43" s="28" t="e">
        <f>Input!C47</f>
        <v>#REF!</v>
      </c>
      <c r="F43" s="30" t="s">
        <v>130</v>
      </c>
      <c r="G43" s="30" t="s">
        <v>321</v>
      </c>
      <c r="H43" s="27"/>
      <c r="I43" s="28" t="e">
        <f>Input!C62</f>
        <v>#REF!</v>
      </c>
    </row>
    <row r="47" spans="1:9" ht="27.75" customHeight="1" x14ac:dyDescent="0.15">
      <c r="B47" s="617" t="s">
        <v>91</v>
      </c>
      <c r="C47" s="617"/>
      <c r="D47" s="640"/>
      <c r="E47" s="564"/>
      <c r="F47" s="617"/>
      <c r="G47" s="617"/>
      <c r="H47" s="617"/>
    </row>
    <row r="48" spans="1:9" ht="27.75" customHeight="1" x14ac:dyDescent="0.15">
      <c r="B48" s="641" t="s">
        <v>323</v>
      </c>
      <c r="C48" s="642"/>
      <c r="D48" s="642"/>
      <c r="E48" s="642"/>
      <c r="F48" s="642"/>
      <c r="G48" s="642"/>
      <c r="H48" s="642"/>
    </row>
    <row r="49" spans="1:9" ht="27.75" customHeight="1" x14ac:dyDescent="0.15">
      <c r="B49" s="31"/>
      <c r="C49" s="31"/>
      <c r="D49" s="657" t="s">
        <v>92</v>
      </c>
      <c r="E49" s="658"/>
      <c r="F49" s="658"/>
      <c r="G49" s="31"/>
      <c r="H49" s="31"/>
    </row>
    <row r="50" spans="1:9" ht="27.75" customHeight="1" x14ac:dyDescent="0.15">
      <c r="A50" s="30" t="s">
        <v>347</v>
      </c>
      <c r="B50" s="30" t="s">
        <v>321</v>
      </c>
      <c r="D50" s="28" t="e">
        <f>Calculator!#REF!</f>
        <v>#REF!</v>
      </c>
      <c r="F50" s="30" t="s">
        <v>89</v>
      </c>
      <c r="G50" s="30" t="s">
        <v>321</v>
      </c>
      <c r="I50" s="28" t="e">
        <f>Calculator!#REF!</f>
        <v>#REF!</v>
      </c>
    </row>
    <row r="51" spans="1:9" ht="27.75" customHeight="1" x14ac:dyDescent="0.15">
      <c r="A51" s="30" t="s">
        <v>348</v>
      </c>
      <c r="B51" s="30" t="s">
        <v>321</v>
      </c>
      <c r="D51" s="28" t="e">
        <f>Calculator!#REF!</f>
        <v>#REF!</v>
      </c>
      <c r="F51" s="30" t="s">
        <v>135</v>
      </c>
      <c r="G51" s="30" t="s">
        <v>321</v>
      </c>
      <c r="I51" s="28" t="e">
        <f>Calculator!#REF!</f>
        <v>#REF!</v>
      </c>
    </row>
    <row r="52" spans="1:9" ht="27.75" customHeight="1" x14ac:dyDescent="0.15">
      <c r="A52" s="30" t="s">
        <v>349</v>
      </c>
      <c r="B52" s="30" t="s">
        <v>321</v>
      </c>
      <c r="D52" s="28" t="e">
        <f>Calculator!#REF!</f>
        <v>#REF!</v>
      </c>
      <c r="F52" s="30" t="s">
        <v>136</v>
      </c>
      <c r="G52" s="30" t="s">
        <v>321</v>
      </c>
      <c r="I52" s="28" t="e">
        <f>Calculator!#REF!</f>
        <v>#REF!</v>
      </c>
    </row>
    <row r="53" spans="1:9" ht="27.75" customHeight="1" x14ac:dyDescent="0.15">
      <c r="A53" s="30" t="s">
        <v>350</v>
      </c>
      <c r="B53" s="30" t="s">
        <v>321</v>
      </c>
      <c r="D53" s="28" t="e">
        <f>Calculator!#REF!</f>
        <v>#REF!</v>
      </c>
      <c r="F53" s="30" t="s">
        <v>137</v>
      </c>
      <c r="G53" s="30" t="s">
        <v>321</v>
      </c>
      <c r="I53" s="28" t="e">
        <f>Calculator!#REF!</f>
        <v>#REF!</v>
      </c>
    </row>
    <row r="54" spans="1:9" ht="27.75" customHeight="1" x14ac:dyDescent="0.15">
      <c r="A54" s="30" t="s">
        <v>351</v>
      </c>
      <c r="B54" s="30" t="s">
        <v>321</v>
      </c>
      <c r="D54" s="28" t="e">
        <f>Calculator!#REF!</f>
        <v>#REF!</v>
      </c>
      <c r="F54" s="30" t="s">
        <v>138</v>
      </c>
      <c r="G54" s="30" t="s">
        <v>321</v>
      </c>
      <c r="I54" s="28" t="e">
        <f>Calculator!#REF!</f>
        <v>#REF!</v>
      </c>
    </row>
    <row r="55" spans="1:9" ht="27.75" customHeight="1" x14ac:dyDescent="0.15">
      <c r="A55" s="30" t="s">
        <v>352</v>
      </c>
      <c r="B55" s="30" t="s">
        <v>321</v>
      </c>
      <c r="D55" s="28" t="e">
        <f>Calculator!#REF!</f>
        <v>#REF!</v>
      </c>
      <c r="F55" s="30" t="s">
        <v>139</v>
      </c>
      <c r="G55" s="30" t="s">
        <v>321</v>
      </c>
      <c r="I55" s="28" t="e">
        <f>Calculator!#REF!</f>
        <v>#REF!</v>
      </c>
    </row>
    <row r="56" spans="1:9" ht="27.75" customHeight="1" x14ac:dyDescent="0.15">
      <c r="A56" s="30" t="s">
        <v>353</v>
      </c>
      <c r="B56" s="30" t="s">
        <v>321</v>
      </c>
      <c r="D56" s="28" t="e">
        <f>Calculator!#REF!</f>
        <v>#REF!</v>
      </c>
      <c r="F56" s="30" t="s">
        <v>140</v>
      </c>
      <c r="G56" s="30" t="s">
        <v>321</v>
      </c>
      <c r="I56" s="28" t="e">
        <f>Calculator!#REF!</f>
        <v>#REF!</v>
      </c>
    </row>
    <row r="57" spans="1:9" ht="27.75" customHeight="1" x14ac:dyDescent="0.15">
      <c r="A57" s="30" t="s">
        <v>354</v>
      </c>
      <c r="B57" s="30" t="s">
        <v>321</v>
      </c>
      <c r="D57" s="28" t="e">
        <f>Calculator!#REF!</f>
        <v>#REF!</v>
      </c>
      <c r="F57" s="30" t="s">
        <v>141</v>
      </c>
      <c r="G57" s="30" t="s">
        <v>321</v>
      </c>
      <c r="I57" s="28" t="e">
        <f>Calculator!#REF!</f>
        <v>#REF!</v>
      </c>
    </row>
    <row r="58" spans="1:9" ht="27.75" customHeight="1" x14ac:dyDescent="0.15">
      <c r="A58" s="30" t="s">
        <v>355</v>
      </c>
      <c r="B58" s="30" t="s">
        <v>321</v>
      </c>
      <c r="D58" s="28" t="e">
        <f>Calculator!#REF!</f>
        <v>#REF!</v>
      </c>
      <c r="F58" s="30" t="s">
        <v>142</v>
      </c>
      <c r="G58" s="30" t="s">
        <v>321</v>
      </c>
      <c r="I58" s="28" t="e">
        <f>Calculator!#REF!</f>
        <v>#REF!</v>
      </c>
    </row>
    <row r="59" spans="1:9" ht="27.75" customHeight="1" x14ac:dyDescent="0.15">
      <c r="A59" s="30" t="s">
        <v>83</v>
      </c>
      <c r="B59" s="30" t="s">
        <v>321</v>
      </c>
      <c r="D59" s="28" t="e">
        <f>Calculator!#REF!</f>
        <v>#REF!</v>
      </c>
      <c r="F59" s="30" t="s">
        <v>143</v>
      </c>
      <c r="G59" s="30" t="s">
        <v>321</v>
      </c>
      <c r="I59" s="28" t="e">
        <f>Calculator!#REF!</f>
        <v>#REF!</v>
      </c>
    </row>
    <row r="60" spans="1:9" ht="27.75" customHeight="1" x14ac:dyDescent="0.15">
      <c r="A60" s="30" t="s">
        <v>84</v>
      </c>
      <c r="B60" s="30" t="s">
        <v>321</v>
      </c>
      <c r="D60" s="28" t="e">
        <f>Calculator!#REF!</f>
        <v>#REF!</v>
      </c>
      <c r="F60" s="30" t="s">
        <v>144</v>
      </c>
      <c r="G60" s="30" t="s">
        <v>321</v>
      </c>
      <c r="I60" s="28" t="e">
        <f>Calculator!#REF!</f>
        <v>#REF!</v>
      </c>
    </row>
    <row r="61" spans="1:9" ht="27.75" customHeight="1" x14ac:dyDescent="0.15">
      <c r="A61" s="30" t="s">
        <v>85</v>
      </c>
      <c r="B61" s="30" t="s">
        <v>321</v>
      </c>
      <c r="D61" s="28" t="e">
        <f>Calculator!#REF!</f>
        <v>#REF!</v>
      </c>
      <c r="F61" s="30" t="s">
        <v>145</v>
      </c>
      <c r="G61" s="30" t="s">
        <v>321</v>
      </c>
      <c r="I61" s="28" t="e">
        <f>Calculator!#REF!</f>
        <v>#REF!</v>
      </c>
    </row>
    <row r="62" spans="1:9" ht="27.75" customHeight="1" x14ac:dyDescent="0.15">
      <c r="A62" s="30" t="s">
        <v>86</v>
      </c>
      <c r="B62" s="30" t="s">
        <v>321</v>
      </c>
      <c r="D62" s="28" t="e">
        <f>Calculator!#REF!</f>
        <v>#REF!</v>
      </c>
      <c r="F62" s="30" t="s">
        <v>146</v>
      </c>
      <c r="G62" s="30" t="s">
        <v>321</v>
      </c>
      <c r="I62" s="28" t="e">
        <f>Calculator!#REF!</f>
        <v>#REF!</v>
      </c>
    </row>
    <row r="63" spans="1:9" ht="27.75" customHeight="1" x14ac:dyDescent="0.15">
      <c r="A63" s="30" t="s">
        <v>87</v>
      </c>
      <c r="B63" s="30" t="s">
        <v>321</v>
      </c>
      <c r="D63" s="28" t="e">
        <f>Calculator!#REF!</f>
        <v>#REF!</v>
      </c>
      <c r="F63" s="30" t="s">
        <v>147</v>
      </c>
      <c r="G63" s="30" t="s">
        <v>321</v>
      </c>
      <c r="I63" s="28" t="e">
        <f>Calculator!#REF!</f>
        <v>#REF!</v>
      </c>
    </row>
    <row r="64" spans="1:9" ht="27.75" customHeight="1" x14ac:dyDescent="0.15">
      <c r="A64" s="30" t="s">
        <v>88</v>
      </c>
      <c r="B64" s="30" t="s">
        <v>321</v>
      </c>
      <c r="D64" s="28" t="e">
        <f>Calculator!#REF!</f>
        <v>#REF!</v>
      </c>
      <c r="F64" s="30" t="s">
        <v>90</v>
      </c>
      <c r="G64" s="30" t="s">
        <v>321</v>
      </c>
      <c r="I64" s="28" t="e">
        <f>Calculator!#REF!</f>
        <v>#REF!</v>
      </c>
    </row>
    <row r="65" spans="1:9" ht="27.75" customHeight="1" x14ac:dyDescent="0.15">
      <c r="A65" s="30"/>
      <c r="B65" s="30"/>
      <c r="D65" s="28"/>
      <c r="F65" s="30"/>
      <c r="G65" s="30"/>
      <c r="I65" s="28"/>
    </row>
    <row r="66" spans="1:9" ht="27.75" customHeight="1" x14ac:dyDescent="0.15">
      <c r="A66" s="30"/>
      <c r="B66" s="30"/>
      <c r="D66" s="28"/>
      <c r="F66" s="30"/>
      <c r="G66" s="30"/>
      <c r="I66" s="28"/>
    </row>
    <row r="67" spans="1:9" ht="27.75" customHeight="1" x14ac:dyDescent="0.15">
      <c r="A67" s="30"/>
      <c r="B67" s="30"/>
      <c r="D67" s="28"/>
      <c r="F67" s="30"/>
      <c r="G67" s="30"/>
      <c r="I67" s="28"/>
    </row>
    <row r="68" spans="1:9" ht="27.75" customHeight="1" x14ac:dyDescent="0.15">
      <c r="A68" s="30"/>
      <c r="B68" s="30"/>
      <c r="D68" s="28"/>
      <c r="F68" s="30"/>
      <c r="G68" s="30"/>
      <c r="I68" s="28"/>
    </row>
    <row r="69" spans="1:9" ht="27.75" customHeight="1" x14ac:dyDescent="0.15">
      <c r="A69" s="30"/>
      <c r="B69" s="30"/>
      <c r="D69" s="28"/>
      <c r="F69" s="30"/>
      <c r="G69" s="30"/>
      <c r="I69" s="28"/>
    </row>
    <row r="70" spans="1:9" ht="27.75" customHeight="1" x14ac:dyDescent="0.15">
      <c r="A70" s="30"/>
      <c r="B70" s="632" t="s">
        <v>322</v>
      </c>
      <c r="C70" s="635"/>
      <c r="D70" s="635"/>
      <c r="E70" s="635"/>
      <c r="F70" s="635"/>
      <c r="G70" s="635"/>
      <c r="H70" s="635"/>
      <c r="I70" s="28"/>
    </row>
    <row r="71" spans="1:9" ht="27.75" customHeight="1" x14ac:dyDescent="0.15">
      <c r="B71" s="520" t="s">
        <v>287</v>
      </c>
      <c r="C71" s="520"/>
      <c r="D71" s="643"/>
      <c r="E71" s="635"/>
      <c r="F71" s="520"/>
      <c r="G71" s="520"/>
    </row>
    <row r="72" spans="1:9" ht="27.75" customHeight="1" x14ac:dyDescent="0.15">
      <c r="B72" s="33"/>
    </row>
    <row r="73" spans="1:9" ht="27.75" customHeight="1" x14ac:dyDescent="0.15">
      <c r="A73" s="26" t="s">
        <v>285</v>
      </c>
      <c r="B73" s="30" t="s">
        <v>321</v>
      </c>
      <c r="D73" s="27" t="e">
        <f>Calculator!#REF!</f>
        <v>#REF!</v>
      </c>
      <c r="F73" s="26" t="s">
        <v>37</v>
      </c>
      <c r="G73" s="30" t="s">
        <v>321</v>
      </c>
      <c r="I73" s="27" t="e">
        <f>Calculator!#REF!</f>
        <v>#REF!</v>
      </c>
    </row>
    <row r="74" spans="1:9" ht="27.75" customHeight="1" x14ac:dyDescent="0.15">
      <c r="A74" s="26" t="s">
        <v>272</v>
      </c>
      <c r="B74" s="30" t="s">
        <v>321</v>
      </c>
      <c r="D74" s="27" t="e">
        <f>Calculator!#REF!</f>
        <v>#REF!</v>
      </c>
      <c r="F74" s="26" t="s">
        <v>38</v>
      </c>
      <c r="G74" s="30" t="s">
        <v>321</v>
      </c>
      <c r="I74" s="27" t="e">
        <f>Calculator!#REF!</f>
        <v>#REF!</v>
      </c>
    </row>
    <row r="75" spans="1:9" ht="27.75" customHeight="1" x14ac:dyDescent="0.15">
      <c r="A75" s="26" t="s">
        <v>273</v>
      </c>
      <c r="B75" s="30" t="s">
        <v>321</v>
      </c>
      <c r="D75" s="27" t="e">
        <f>Calculator!#REF!</f>
        <v>#REF!</v>
      </c>
      <c r="F75" s="26" t="s">
        <v>39</v>
      </c>
      <c r="G75" s="30" t="s">
        <v>321</v>
      </c>
      <c r="I75" s="27" t="e">
        <f>Calculator!#REF!</f>
        <v>#REF!</v>
      </c>
    </row>
    <row r="76" spans="1:9" ht="27.75" customHeight="1" x14ac:dyDescent="0.15">
      <c r="A76" s="26" t="s">
        <v>274</v>
      </c>
      <c r="B76" s="30" t="s">
        <v>321</v>
      </c>
      <c r="D76" s="27" t="e">
        <f>Calculator!#REF!</f>
        <v>#REF!</v>
      </c>
      <c r="F76" s="26" t="s">
        <v>40</v>
      </c>
      <c r="G76" s="30" t="s">
        <v>321</v>
      </c>
      <c r="I76" s="27" t="e">
        <f>Calculator!#REF!</f>
        <v>#REF!</v>
      </c>
    </row>
    <row r="77" spans="1:9" ht="27.75" customHeight="1" x14ac:dyDescent="0.15">
      <c r="A77" s="26" t="s">
        <v>275</v>
      </c>
      <c r="B77" s="30" t="s">
        <v>321</v>
      </c>
      <c r="D77" s="27" t="e">
        <f>Calculator!#REF!</f>
        <v>#REF!</v>
      </c>
      <c r="F77" s="26" t="s">
        <v>41</v>
      </c>
      <c r="G77" s="30" t="s">
        <v>321</v>
      </c>
      <c r="I77" s="27" t="e">
        <f>Calculator!#REF!</f>
        <v>#REF!</v>
      </c>
    </row>
    <row r="78" spans="1:9" ht="27.75" customHeight="1" x14ac:dyDescent="0.15">
      <c r="A78" s="26" t="s">
        <v>276</v>
      </c>
      <c r="B78" s="30" t="s">
        <v>321</v>
      </c>
      <c r="D78" s="27" t="e">
        <f>Calculator!#REF!</f>
        <v>#REF!</v>
      </c>
      <c r="F78" s="26" t="s">
        <v>42</v>
      </c>
      <c r="G78" s="30" t="s">
        <v>321</v>
      </c>
      <c r="I78" s="27" t="e">
        <f>Calculator!#REF!</f>
        <v>#REF!</v>
      </c>
    </row>
    <row r="79" spans="1:9" ht="27.75" customHeight="1" x14ac:dyDescent="0.15">
      <c r="A79" s="26" t="s">
        <v>277</v>
      </c>
      <c r="B79" s="30" t="s">
        <v>321</v>
      </c>
      <c r="D79" s="27" t="e">
        <f>Calculator!#REF!</f>
        <v>#REF!</v>
      </c>
      <c r="F79" s="26" t="s">
        <v>43</v>
      </c>
      <c r="G79" s="30" t="s">
        <v>321</v>
      </c>
      <c r="I79" s="27" t="e">
        <f>Calculator!#REF!</f>
        <v>#REF!</v>
      </c>
    </row>
    <row r="80" spans="1:9" ht="27.75" customHeight="1" x14ac:dyDescent="0.15">
      <c r="A80" s="26" t="s">
        <v>278</v>
      </c>
      <c r="B80" s="30" t="s">
        <v>321</v>
      </c>
      <c r="D80" s="27" t="e">
        <f>Calculator!#REF!</f>
        <v>#REF!</v>
      </c>
      <c r="F80" s="26" t="s">
        <v>44</v>
      </c>
      <c r="G80" s="30" t="s">
        <v>321</v>
      </c>
      <c r="I80" s="27" t="e">
        <f>Calculator!#REF!</f>
        <v>#REF!</v>
      </c>
    </row>
    <row r="81" spans="1:9" ht="27.75" customHeight="1" x14ac:dyDescent="0.15">
      <c r="A81" s="26" t="s">
        <v>279</v>
      </c>
      <c r="B81" s="30" t="s">
        <v>321</v>
      </c>
      <c r="D81" s="27" t="e">
        <f>Calculator!#REF!</f>
        <v>#REF!</v>
      </c>
      <c r="F81" s="26" t="s">
        <v>45</v>
      </c>
      <c r="G81" s="30" t="s">
        <v>321</v>
      </c>
      <c r="I81" s="27" t="e">
        <f>Calculator!#REF!</f>
        <v>#REF!</v>
      </c>
    </row>
    <row r="82" spans="1:9" ht="27.75" customHeight="1" x14ac:dyDescent="0.15">
      <c r="A82" s="26" t="s">
        <v>280</v>
      </c>
      <c r="B82" s="30" t="s">
        <v>321</v>
      </c>
      <c r="D82" s="27" t="e">
        <f>Calculator!#REF!</f>
        <v>#REF!</v>
      </c>
      <c r="F82" s="26" t="s">
        <v>46</v>
      </c>
      <c r="G82" s="30" t="s">
        <v>321</v>
      </c>
      <c r="I82" s="27" t="e">
        <f>Calculator!#REF!</f>
        <v>#REF!</v>
      </c>
    </row>
    <row r="83" spans="1:9" ht="27.75" customHeight="1" x14ac:dyDescent="0.15">
      <c r="A83" s="26" t="s">
        <v>281</v>
      </c>
      <c r="B83" s="30" t="s">
        <v>321</v>
      </c>
      <c r="D83" s="27" t="e">
        <f>Calculator!#REF!</f>
        <v>#REF!</v>
      </c>
      <c r="F83" s="26" t="s">
        <v>47</v>
      </c>
      <c r="G83" s="30" t="s">
        <v>321</v>
      </c>
      <c r="I83" s="27" t="e">
        <f>Calculator!#REF!</f>
        <v>#REF!</v>
      </c>
    </row>
    <row r="84" spans="1:9" ht="27.75" customHeight="1" x14ac:dyDescent="0.15">
      <c r="A84" s="26" t="s">
        <v>282</v>
      </c>
      <c r="B84" s="30" t="s">
        <v>321</v>
      </c>
      <c r="D84" s="27" t="e">
        <f>Calculator!#REF!</f>
        <v>#REF!</v>
      </c>
      <c r="F84" s="26" t="s">
        <v>48</v>
      </c>
      <c r="G84" s="30" t="s">
        <v>321</v>
      </c>
      <c r="I84" s="27" t="e">
        <f>Calculator!#REF!</f>
        <v>#REF!</v>
      </c>
    </row>
    <row r="85" spans="1:9" ht="27.75" customHeight="1" x14ac:dyDescent="0.15">
      <c r="A85" s="26" t="s">
        <v>283</v>
      </c>
      <c r="B85" s="30" t="s">
        <v>321</v>
      </c>
      <c r="D85" s="27" t="e">
        <f>Calculator!#REF!</f>
        <v>#REF!</v>
      </c>
      <c r="F85" s="26" t="s">
        <v>49</v>
      </c>
      <c r="G85" s="30" t="s">
        <v>321</v>
      </c>
      <c r="I85" s="27" t="e">
        <f>Calculator!#REF!</f>
        <v>#REF!</v>
      </c>
    </row>
    <row r="86" spans="1:9" ht="27.75" customHeight="1" x14ac:dyDescent="0.15">
      <c r="A86" s="26" t="s">
        <v>284</v>
      </c>
      <c r="B86" s="30" t="s">
        <v>321</v>
      </c>
      <c r="D86" s="27" t="e">
        <f>Calculator!#REF!</f>
        <v>#REF!</v>
      </c>
      <c r="F86" s="26" t="s">
        <v>50</v>
      </c>
      <c r="G86" s="30" t="s">
        <v>321</v>
      </c>
      <c r="I86" s="27" t="e">
        <f>Calculator!#REF!</f>
        <v>#REF!</v>
      </c>
    </row>
  </sheetData>
  <mergeCells count="11">
    <mergeCell ref="B70:H70"/>
    <mergeCell ref="B71:G71"/>
    <mergeCell ref="B5:H5"/>
    <mergeCell ref="B48:H48"/>
    <mergeCell ref="D49:F49"/>
    <mergeCell ref="B4:H4"/>
    <mergeCell ref="D6:F6"/>
    <mergeCell ref="B25:H25"/>
    <mergeCell ref="B47:H47"/>
    <mergeCell ref="B26:H26"/>
    <mergeCell ref="D27:F27"/>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02"/>
  <sheetViews>
    <sheetView topLeftCell="B1" zoomScaleNormal="100" workbookViewId="0">
      <selection activeCell="K6" sqref="K6"/>
    </sheetView>
  </sheetViews>
  <sheetFormatPr baseColWidth="10" defaultColWidth="8.83203125" defaultRowHeight="13" x14ac:dyDescent="0.15"/>
  <cols>
    <col min="1" max="1" width="40.33203125" bestFit="1" customWidth="1"/>
    <col min="2" max="2" width="9.83203125" style="2" bestFit="1" customWidth="1"/>
    <col min="3" max="3" width="16.33203125" bestFit="1" customWidth="1"/>
    <col min="4" max="4" width="12.1640625" style="1" bestFit="1" customWidth="1"/>
    <col min="5" max="5" width="5.1640625" style="1" bestFit="1" customWidth="1"/>
    <col min="6" max="6" width="9" style="1" bestFit="1" customWidth="1"/>
    <col min="7" max="7" width="8" style="1" bestFit="1" customWidth="1"/>
    <col min="8" max="8" width="11.33203125" style="1" bestFit="1" customWidth="1"/>
    <col min="9" max="9" width="6" customWidth="1"/>
    <col min="10" max="10" width="12.1640625" customWidth="1"/>
    <col min="11" max="11" width="11.83203125" customWidth="1"/>
  </cols>
  <sheetData>
    <row r="1" spans="1:11" ht="17" x14ac:dyDescent="0.25">
      <c r="C1" s="15" t="s">
        <v>131</v>
      </c>
      <c r="D1" s="541" t="s">
        <v>378</v>
      </c>
      <c r="E1" s="541" t="s">
        <v>379</v>
      </c>
      <c r="F1" s="539" t="s">
        <v>132</v>
      </c>
      <c r="G1" s="539" t="s">
        <v>133</v>
      </c>
      <c r="H1" s="539" t="s">
        <v>134</v>
      </c>
      <c r="J1" t="s">
        <v>331</v>
      </c>
      <c r="K1" t="s">
        <v>332</v>
      </c>
    </row>
    <row r="2" spans="1:11" ht="29" thickBot="1" x14ac:dyDescent="0.2">
      <c r="C2" s="16" t="s">
        <v>286</v>
      </c>
      <c r="D2" s="542"/>
      <c r="E2" s="542"/>
      <c r="F2" s="540"/>
      <c r="G2" s="540"/>
      <c r="H2" s="540"/>
      <c r="J2" s="72" t="s">
        <v>328</v>
      </c>
      <c r="K2" s="72" t="s">
        <v>328</v>
      </c>
    </row>
    <row r="3" spans="1:11" ht="18" thickBot="1" x14ac:dyDescent="0.3">
      <c r="A3" s="21" t="s">
        <v>55</v>
      </c>
      <c r="B3" s="22"/>
      <c r="C3" s="23" t="str">
        <f>Calculator!T9</f>
        <v>M</v>
      </c>
      <c r="F3" s="1">
        <f>IF(C3="M",0,IF(C3&gt;10,1,0))</f>
        <v>0</v>
      </c>
      <c r="G3" s="1">
        <f>IF(C3="M",0,IF(C3&gt;8,1,0))</f>
        <v>0</v>
      </c>
      <c r="H3" s="13">
        <f>IF(C3="M",0,IF(C3&gt;0,1,0))</f>
        <v>0</v>
      </c>
      <c r="J3" s="121" t="e">
        <f>F93</f>
        <v>#REF!</v>
      </c>
      <c r="K3" s="121" t="e">
        <f>G93</f>
        <v>#REF!</v>
      </c>
    </row>
    <row r="4" spans="1:11" ht="18" thickBot="1" x14ac:dyDescent="0.3">
      <c r="A4" s="19" t="s">
        <v>56</v>
      </c>
      <c r="B4" s="20"/>
      <c r="C4" s="23" t="str">
        <f>Calculator!T10</f>
        <v>M</v>
      </c>
      <c r="F4" s="1">
        <f t="shared" ref="F4:F67" si="0">IF(C4="M",0,IF(C4&gt;10,1,0))</f>
        <v>0</v>
      </c>
      <c r="G4" s="1">
        <f t="shared" ref="G4:G67" si="1">IF(C4="M",0,IF(C4&gt;8,1,0))</f>
        <v>0</v>
      </c>
      <c r="H4" s="13">
        <f t="shared" ref="H4:H62" si="2">IF(C4="M",0,IF(C4&gt;0,1,0))</f>
        <v>0</v>
      </c>
      <c r="J4" t="e">
        <f>IF(J3&gt;36,"YES","NO")</f>
        <v>#REF!</v>
      </c>
      <c r="K4" t="e">
        <f>IF(K3&gt;36,"YES","NO")</f>
        <v>#REF!</v>
      </c>
    </row>
    <row r="5" spans="1:11" ht="18" thickBot="1" x14ac:dyDescent="0.3">
      <c r="A5" s="19" t="s">
        <v>57</v>
      </c>
      <c r="B5" s="20"/>
      <c r="C5" s="23" t="str">
        <f>Calculator!T11</f>
        <v>M</v>
      </c>
      <c r="F5" s="1">
        <f t="shared" si="0"/>
        <v>0</v>
      </c>
      <c r="G5" s="1">
        <f t="shared" si="1"/>
        <v>0</v>
      </c>
      <c r="H5" s="13">
        <f t="shared" si="2"/>
        <v>0</v>
      </c>
    </row>
    <row r="6" spans="1:11" ht="18" thickBot="1" x14ac:dyDescent="0.3">
      <c r="A6" s="19" t="s">
        <v>58</v>
      </c>
      <c r="B6" s="20"/>
      <c r="C6" s="23" t="str">
        <f>Calculator!T12</f>
        <v>M</v>
      </c>
      <c r="F6" s="1">
        <f t="shared" si="0"/>
        <v>0</v>
      </c>
      <c r="G6" s="1">
        <f t="shared" si="1"/>
        <v>0</v>
      </c>
      <c r="H6" s="13">
        <f t="shared" si="2"/>
        <v>0</v>
      </c>
    </row>
    <row r="7" spans="1:11" ht="18" thickBot="1" x14ac:dyDescent="0.3">
      <c r="A7" s="19" t="s">
        <v>59</v>
      </c>
      <c r="B7" s="20"/>
      <c r="C7" s="23" t="str">
        <f>Calculator!T13</f>
        <v>M</v>
      </c>
      <c r="F7" s="1">
        <f t="shared" si="0"/>
        <v>0</v>
      </c>
      <c r="G7" s="1">
        <f t="shared" si="1"/>
        <v>0</v>
      </c>
      <c r="H7" s="13">
        <f t="shared" si="2"/>
        <v>0</v>
      </c>
    </row>
    <row r="8" spans="1:11" ht="18" thickBot="1" x14ac:dyDescent="0.3">
      <c r="A8" s="19" t="s">
        <v>60</v>
      </c>
      <c r="B8" s="20"/>
      <c r="C8" s="23" t="str">
        <f>Calculator!T14</f>
        <v>M</v>
      </c>
      <c r="F8" s="1">
        <f t="shared" si="0"/>
        <v>0</v>
      </c>
      <c r="G8" s="1">
        <f t="shared" si="1"/>
        <v>0</v>
      </c>
      <c r="H8" s="13">
        <f t="shared" si="2"/>
        <v>0</v>
      </c>
    </row>
    <row r="9" spans="1:11" ht="18" thickBot="1" x14ac:dyDescent="0.3">
      <c r="A9" s="19" t="s">
        <v>61</v>
      </c>
      <c r="B9" s="20"/>
      <c r="C9" s="23" t="str">
        <f>Calculator!T15</f>
        <v>M</v>
      </c>
      <c r="F9" s="1">
        <f t="shared" si="0"/>
        <v>0</v>
      </c>
      <c r="G9" s="1">
        <f t="shared" si="1"/>
        <v>0</v>
      </c>
      <c r="H9" s="13">
        <f t="shared" si="2"/>
        <v>0</v>
      </c>
    </row>
    <row r="10" spans="1:11" ht="18" thickBot="1" x14ac:dyDescent="0.3">
      <c r="A10" s="19" t="s">
        <v>62</v>
      </c>
      <c r="B10" s="20"/>
      <c r="C10" s="23" t="str">
        <f>Calculator!T16</f>
        <v>M</v>
      </c>
      <c r="F10" s="1">
        <f t="shared" si="0"/>
        <v>0</v>
      </c>
      <c r="G10" s="1">
        <f t="shared" si="1"/>
        <v>0</v>
      </c>
      <c r="H10" s="13">
        <f t="shared" si="2"/>
        <v>0</v>
      </c>
    </row>
    <row r="11" spans="1:11" ht="18" thickBot="1" x14ac:dyDescent="0.3">
      <c r="A11" s="19" t="s">
        <v>63</v>
      </c>
      <c r="B11" s="20"/>
      <c r="C11" s="23" t="str">
        <f>Calculator!T17</f>
        <v>M</v>
      </c>
      <c r="F11" s="1">
        <f t="shared" si="0"/>
        <v>0</v>
      </c>
      <c r="G11" s="1">
        <f t="shared" si="1"/>
        <v>0</v>
      </c>
      <c r="H11" s="13">
        <f t="shared" si="2"/>
        <v>0</v>
      </c>
    </row>
    <row r="12" spans="1:11" ht="18" thickBot="1" x14ac:dyDescent="0.3">
      <c r="A12" s="19" t="s">
        <v>64</v>
      </c>
      <c r="B12" s="20"/>
      <c r="C12" s="23" t="str">
        <f>Calculator!T18</f>
        <v>M</v>
      </c>
      <c r="F12" s="1">
        <f t="shared" si="0"/>
        <v>0</v>
      </c>
      <c r="G12" s="1">
        <f t="shared" si="1"/>
        <v>0</v>
      </c>
      <c r="H12" s="13">
        <f t="shared" si="2"/>
        <v>0</v>
      </c>
    </row>
    <row r="13" spans="1:11" ht="18" thickBot="1" x14ac:dyDescent="0.3">
      <c r="A13" s="19" t="s">
        <v>65</v>
      </c>
      <c r="B13" s="20"/>
      <c r="C13" s="23" t="str">
        <f>Calculator!T19</f>
        <v>M</v>
      </c>
      <c r="F13" s="1">
        <f t="shared" si="0"/>
        <v>0</v>
      </c>
      <c r="G13" s="1">
        <f t="shared" si="1"/>
        <v>0</v>
      </c>
      <c r="H13" s="13">
        <f t="shared" si="2"/>
        <v>0</v>
      </c>
    </row>
    <row r="14" spans="1:11" ht="18" thickBot="1" x14ac:dyDescent="0.3">
      <c r="A14" s="19" t="s">
        <v>66</v>
      </c>
      <c r="B14" s="20"/>
      <c r="C14" s="23" t="str">
        <f>Calculator!T20</f>
        <v>M</v>
      </c>
      <c r="F14" s="1">
        <f t="shared" si="0"/>
        <v>0</v>
      </c>
      <c r="G14" s="1">
        <f t="shared" si="1"/>
        <v>0</v>
      </c>
      <c r="H14" s="13">
        <f t="shared" si="2"/>
        <v>0</v>
      </c>
    </row>
    <row r="15" spans="1:11" ht="18" thickBot="1" x14ac:dyDescent="0.3">
      <c r="A15" s="19" t="s">
        <v>67</v>
      </c>
      <c r="B15" s="20"/>
      <c r="C15" s="23" t="str">
        <f>Calculator!T21</f>
        <v>M</v>
      </c>
      <c r="F15" s="1">
        <f t="shared" si="0"/>
        <v>0</v>
      </c>
      <c r="G15" s="1">
        <f t="shared" si="1"/>
        <v>0</v>
      </c>
      <c r="H15" s="13">
        <f t="shared" si="2"/>
        <v>0</v>
      </c>
    </row>
    <row r="16" spans="1:11" ht="18" thickBot="1" x14ac:dyDescent="0.3">
      <c r="A16" s="19" t="s">
        <v>68</v>
      </c>
      <c r="B16" s="20"/>
      <c r="C16" s="23" t="str">
        <f>Calculator!T22</f>
        <v>M</v>
      </c>
      <c r="F16" s="1">
        <f t="shared" si="0"/>
        <v>0</v>
      </c>
      <c r="G16" s="1">
        <f t="shared" si="1"/>
        <v>0</v>
      </c>
      <c r="H16" s="13">
        <f t="shared" si="2"/>
        <v>0</v>
      </c>
    </row>
    <row r="17" spans="1:8" ht="18" thickBot="1" x14ac:dyDescent="0.3">
      <c r="A17" s="19" t="s">
        <v>69</v>
      </c>
      <c r="B17" s="20"/>
      <c r="C17" s="23" t="str">
        <f>Calculator!T23</f>
        <v>M</v>
      </c>
      <c r="F17" s="1">
        <f t="shared" si="0"/>
        <v>0</v>
      </c>
      <c r="G17" s="1">
        <f t="shared" si="1"/>
        <v>0</v>
      </c>
      <c r="H17" s="13">
        <f t="shared" si="2"/>
        <v>0</v>
      </c>
    </row>
    <row r="18" spans="1:8" ht="18" thickBot="1" x14ac:dyDescent="0.3">
      <c r="A18" s="19" t="s">
        <v>70</v>
      </c>
      <c r="B18" s="20"/>
      <c r="C18" s="23" t="str">
        <f>Calculator!T24</f>
        <v>M</v>
      </c>
      <c r="F18" s="1">
        <f t="shared" si="0"/>
        <v>0</v>
      </c>
      <c r="G18" s="1">
        <f t="shared" si="1"/>
        <v>0</v>
      </c>
      <c r="H18" s="13">
        <f t="shared" si="2"/>
        <v>0</v>
      </c>
    </row>
    <row r="19" spans="1:8" ht="18" thickBot="1" x14ac:dyDescent="0.3">
      <c r="A19" s="19" t="s">
        <v>71</v>
      </c>
      <c r="B19" s="20"/>
      <c r="C19" s="23" t="str">
        <f>Calculator!T25</f>
        <v>M</v>
      </c>
      <c r="F19" s="1">
        <f t="shared" si="0"/>
        <v>0</v>
      </c>
      <c r="G19" s="1">
        <f t="shared" si="1"/>
        <v>0</v>
      </c>
      <c r="H19" s="13">
        <f t="shared" si="2"/>
        <v>0</v>
      </c>
    </row>
    <row r="20" spans="1:8" ht="18" thickBot="1" x14ac:dyDescent="0.3">
      <c r="A20" s="19" t="s">
        <v>72</v>
      </c>
      <c r="B20" s="20"/>
      <c r="C20" s="23" t="str">
        <f>Calculator!T26</f>
        <v>M</v>
      </c>
      <c r="F20" s="1">
        <f t="shared" si="0"/>
        <v>0</v>
      </c>
      <c r="G20" s="1">
        <f t="shared" si="1"/>
        <v>0</v>
      </c>
      <c r="H20" s="13">
        <f t="shared" si="2"/>
        <v>0</v>
      </c>
    </row>
    <row r="21" spans="1:8" ht="18" thickBot="1" x14ac:dyDescent="0.3">
      <c r="A21" s="19" t="s">
        <v>73</v>
      </c>
      <c r="B21" s="20"/>
      <c r="C21" s="23" t="str">
        <f>Calculator!T27</f>
        <v>M</v>
      </c>
      <c r="F21" s="1">
        <f t="shared" si="0"/>
        <v>0</v>
      </c>
      <c r="G21" s="1">
        <f t="shared" si="1"/>
        <v>0</v>
      </c>
      <c r="H21" s="13">
        <f t="shared" si="2"/>
        <v>0</v>
      </c>
    </row>
    <row r="22" spans="1:8" ht="18" thickBot="1" x14ac:dyDescent="0.3">
      <c r="A22" s="19" t="s">
        <v>74</v>
      </c>
      <c r="B22" s="20"/>
      <c r="C22" s="23" t="str">
        <f>Calculator!T28</f>
        <v>M</v>
      </c>
      <c r="F22" s="1">
        <f t="shared" si="0"/>
        <v>0</v>
      </c>
      <c r="G22" s="1">
        <f t="shared" si="1"/>
        <v>0</v>
      </c>
      <c r="H22" s="13">
        <f t="shared" si="2"/>
        <v>0</v>
      </c>
    </row>
    <row r="23" spans="1:8" ht="18" thickBot="1" x14ac:dyDescent="0.3">
      <c r="A23" s="19" t="s">
        <v>75</v>
      </c>
      <c r="B23" s="20"/>
      <c r="C23" s="23" t="str">
        <f>Calculator!T29</f>
        <v>M</v>
      </c>
      <c r="F23" s="1">
        <f t="shared" si="0"/>
        <v>0</v>
      </c>
      <c r="G23" s="1">
        <f t="shared" si="1"/>
        <v>0</v>
      </c>
      <c r="H23" s="13">
        <f t="shared" si="2"/>
        <v>0</v>
      </c>
    </row>
    <row r="24" spans="1:8" ht="18" thickBot="1" x14ac:dyDescent="0.3">
      <c r="A24" s="19" t="s">
        <v>76</v>
      </c>
      <c r="B24" s="20"/>
      <c r="C24" s="23" t="str">
        <f>Calculator!T30</f>
        <v>M</v>
      </c>
      <c r="F24" s="1">
        <f t="shared" si="0"/>
        <v>0</v>
      </c>
      <c r="G24" s="1">
        <f t="shared" si="1"/>
        <v>0</v>
      </c>
      <c r="H24" s="13">
        <f t="shared" si="2"/>
        <v>0</v>
      </c>
    </row>
    <row r="25" spans="1:8" ht="18" thickBot="1" x14ac:dyDescent="0.3">
      <c r="A25" s="19" t="s">
        <v>77</v>
      </c>
      <c r="B25" s="20"/>
      <c r="C25" s="23" t="str">
        <f>Calculator!T31</f>
        <v>M</v>
      </c>
      <c r="F25" s="1">
        <f t="shared" si="0"/>
        <v>0</v>
      </c>
      <c r="G25" s="1">
        <f t="shared" si="1"/>
        <v>0</v>
      </c>
      <c r="H25" s="13">
        <f t="shared" si="2"/>
        <v>0</v>
      </c>
    </row>
    <row r="26" spans="1:8" ht="18" thickBot="1" x14ac:dyDescent="0.3">
      <c r="A26" s="19" t="s">
        <v>78</v>
      </c>
      <c r="B26" s="20"/>
      <c r="C26" s="23" t="str">
        <f>Calculator!T32</f>
        <v>M</v>
      </c>
      <c r="F26" s="1">
        <f t="shared" si="0"/>
        <v>0</v>
      </c>
      <c r="G26" s="1">
        <f t="shared" si="1"/>
        <v>0</v>
      </c>
      <c r="H26" s="13">
        <f t="shared" si="2"/>
        <v>0</v>
      </c>
    </row>
    <row r="27" spans="1:8" ht="18" thickBot="1" x14ac:dyDescent="0.3">
      <c r="A27" s="19" t="s">
        <v>79</v>
      </c>
      <c r="B27" s="20"/>
      <c r="C27" s="23" t="str">
        <f>Calculator!T33</f>
        <v>M</v>
      </c>
      <c r="F27" s="1">
        <f t="shared" si="0"/>
        <v>0</v>
      </c>
      <c r="G27" s="1">
        <f t="shared" si="1"/>
        <v>0</v>
      </c>
      <c r="H27" s="13">
        <f t="shared" si="2"/>
        <v>0</v>
      </c>
    </row>
    <row r="28" spans="1:8" ht="18" thickBot="1" x14ac:dyDescent="0.3">
      <c r="A28" s="19" t="s">
        <v>80</v>
      </c>
      <c r="B28" s="20"/>
      <c r="C28" s="23" t="str">
        <f>Calculator!T34</f>
        <v>M</v>
      </c>
      <c r="F28" s="1">
        <f t="shared" si="0"/>
        <v>0</v>
      </c>
      <c r="G28" s="1">
        <f t="shared" si="1"/>
        <v>0</v>
      </c>
      <c r="H28" s="13">
        <f t="shared" si="2"/>
        <v>0</v>
      </c>
    </row>
    <row r="29" spans="1:8" ht="18" thickBot="1" x14ac:dyDescent="0.3">
      <c r="A29" s="19" t="s">
        <v>81</v>
      </c>
      <c r="B29" s="20"/>
      <c r="C29" s="23" t="str">
        <f>Calculator!T35</f>
        <v>M</v>
      </c>
      <c r="F29" s="1">
        <f t="shared" si="0"/>
        <v>0</v>
      </c>
      <c r="G29" s="1">
        <f t="shared" si="1"/>
        <v>0</v>
      </c>
      <c r="H29" s="13">
        <f t="shared" si="2"/>
        <v>0</v>
      </c>
    </row>
    <row r="30" spans="1:8" ht="18" thickBot="1" x14ac:dyDescent="0.3">
      <c r="A30" s="19" t="s">
        <v>82</v>
      </c>
      <c r="B30" s="20"/>
      <c r="C30" s="23" t="str">
        <f>Calculator!T36</f>
        <v>M</v>
      </c>
      <c r="F30" s="1">
        <f t="shared" si="0"/>
        <v>0</v>
      </c>
      <c r="G30" s="1">
        <f t="shared" si="1"/>
        <v>0</v>
      </c>
      <c r="H30" s="13">
        <f t="shared" si="2"/>
        <v>0</v>
      </c>
    </row>
    <row r="31" spans="1:8" ht="18" thickBot="1" x14ac:dyDescent="0.3">
      <c r="A31" s="19" t="s">
        <v>410</v>
      </c>
      <c r="B31" s="20"/>
      <c r="C31" s="23">
        <f>Calculator!T37</f>
        <v>0</v>
      </c>
      <c r="F31" s="1">
        <f t="shared" si="0"/>
        <v>0</v>
      </c>
      <c r="G31" s="1">
        <f t="shared" si="1"/>
        <v>0</v>
      </c>
      <c r="H31" s="13">
        <f t="shared" si="2"/>
        <v>0</v>
      </c>
    </row>
    <row r="32" spans="1:8" ht="18" thickBot="1" x14ac:dyDescent="0.3">
      <c r="A32" s="19" t="s">
        <v>411</v>
      </c>
      <c r="B32" s="20"/>
      <c r="C32" s="23">
        <f>Calculator!T38</f>
        <v>0</v>
      </c>
      <c r="F32" s="1">
        <f t="shared" si="0"/>
        <v>0</v>
      </c>
      <c r="G32" s="1">
        <f t="shared" si="1"/>
        <v>0</v>
      </c>
      <c r="H32" s="13">
        <f t="shared" si="2"/>
        <v>0</v>
      </c>
    </row>
    <row r="33" spans="1:8" ht="18" thickBot="1" x14ac:dyDescent="0.3">
      <c r="A33" s="19" t="s">
        <v>412</v>
      </c>
      <c r="B33" s="20"/>
      <c r="C33" s="23">
        <f>Calculator!T39</f>
        <v>0</v>
      </c>
      <c r="F33" s="1">
        <f t="shared" si="0"/>
        <v>0</v>
      </c>
      <c r="G33" s="1">
        <f t="shared" si="1"/>
        <v>0</v>
      </c>
      <c r="H33" s="13">
        <f t="shared" si="2"/>
        <v>0</v>
      </c>
    </row>
    <row r="34" spans="1:8" ht="18" thickBot="1" x14ac:dyDescent="0.3">
      <c r="A34" s="19" t="s">
        <v>413</v>
      </c>
      <c r="B34" s="20"/>
      <c r="C34" s="23" t="e">
        <f>Calculator!#REF!</f>
        <v>#REF!</v>
      </c>
      <c r="F34" s="1" t="e">
        <f t="shared" si="0"/>
        <v>#REF!</v>
      </c>
      <c r="G34" s="1" t="e">
        <f t="shared" si="1"/>
        <v>#REF!</v>
      </c>
      <c r="H34" s="13" t="e">
        <f t="shared" si="2"/>
        <v>#REF!</v>
      </c>
    </row>
    <row r="35" spans="1:8" ht="18" thickBot="1" x14ac:dyDescent="0.3">
      <c r="A35" s="19" t="s">
        <v>414</v>
      </c>
      <c r="B35" s="20"/>
      <c r="C35" s="23" t="e">
        <f>Calculator!#REF!</f>
        <v>#REF!</v>
      </c>
      <c r="F35" s="1" t="e">
        <f t="shared" si="0"/>
        <v>#REF!</v>
      </c>
      <c r="G35" s="1" t="e">
        <f t="shared" si="1"/>
        <v>#REF!</v>
      </c>
      <c r="H35" s="13" t="e">
        <f t="shared" si="2"/>
        <v>#REF!</v>
      </c>
    </row>
    <row r="36" spans="1:8" ht="18" thickBot="1" x14ac:dyDescent="0.3">
      <c r="A36" s="19" t="s">
        <v>415</v>
      </c>
      <c r="B36" s="20"/>
      <c r="C36" s="23" t="e">
        <f>Calculator!#REF!</f>
        <v>#REF!</v>
      </c>
      <c r="F36" s="1" t="e">
        <f t="shared" si="0"/>
        <v>#REF!</v>
      </c>
      <c r="G36" s="1" t="e">
        <f t="shared" si="1"/>
        <v>#REF!</v>
      </c>
      <c r="H36" s="13" t="e">
        <f t="shared" si="2"/>
        <v>#REF!</v>
      </c>
    </row>
    <row r="37" spans="1:8" ht="18" thickBot="1" x14ac:dyDescent="0.3">
      <c r="A37" s="19" t="s">
        <v>416</v>
      </c>
      <c r="B37" s="20"/>
      <c r="C37" s="23" t="e">
        <f>Calculator!#REF!</f>
        <v>#REF!</v>
      </c>
      <c r="F37" s="1" t="e">
        <f t="shared" si="0"/>
        <v>#REF!</v>
      </c>
      <c r="G37" s="1" t="e">
        <f t="shared" si="1"/>
        <v>#REF!</v>
      </c>
      <c r="H37" s="13" t="e">
        <f t="shared" si="2"/>
        <v>#REF!</v>
      </c>
    </row>
    <row r="38" spans="1:8" ht="18" thickBot="1" x14ac:dyDescent="0.3">
      <c r="A38" s="19" t="s">
        <v>417</v>
      </c>
      <c r="B38" s="20"/>
      <c r="C38" s="23" t="e">
        <f>Calculator!#REF!</f>
        <v>#REF!</v>
      </c>
      <c r="F38" s="1" t="e">
        <f t="shared" si="0"/>
        <v>#REF!</v>
      </c>
      <c r="G38" s="1" t="e">
        <f t="shared" si="1"/>
        <v>#REF!</v>
      </c>
      <c r="H38" s="13" t="e">
        <f t="shared" si="2"/>
        <v>#REF!</v>
      </c>
    </row>
    <row r="39" spans="1:8" ht="18" thickBot="1" x14ac:dyDescent="0.3">
      <c r="A39" s="19" t="s">
        <v>418</v>
      </c>
      <c r="B39" s="20"/>
      <c r="C39" s="23" t="e">
        <f>Calculator!#REF!</f>
        <v>#REF!</v>
      </c>
      <c r="F39" s="1" t="e">
        <f t="shared" si="0"/>
        <v>#REF!</v>
      </c>
      <c r="G39" s="1" t="e">
        <f t="shared" si="1"/>
        <v>#REF!</v>
      </c>
      <c r="H39" s="13" t="e">
        <f t="shared" si="2"/>
        <v>#REF!</v>
      </c>
    </row>
    <row r="40" spans="1:8" ht="18" thickBot="1" x14ac:dyDescent="0.3">
      <c r="A40" s="19" t="s">
        <v>419</v>
      </c>
      <c r="B40" s="20"/>
      <c r="C40" s="23" t="e">
        <f>Calculator!#REF!</f>
        <v>#REF!</v>
      </c>
      <c r="F40" s="1" t="e">
        <f t="shared" si="0"/>
        <v>#REF!</v>
      </c>
      <c r="G40" s="1" t="e">
        <f t="shared" si="1"/>
        <v>#REF!</v>
      </c>
      <c r="H40" s="13" t="e">
        <f t="shared" si="2"/>
        <v>#REF!</v>
      </c>
    </row>
    <row r="41" spans="1:8" ht="18" thickBot="1" x14ac:dyDescent="0.3">
      <c r="A41" s="19" t="s">
        <v>420</v>
      </c>
      <c r="B41" s="20"/>
      <c r="C41" s="23" t="e">
        <f>Calculator!#REF!</f>
        <v>#REF!</v>
      </c>
      <c r="F41" s="1" t="e">
        <f t="shared" si="0"/>
        <v>#REF!</v>
      </c>
      <c r="G41" s="1" t="e">
        <f t="shared" si="1"/>
        <v>#REF!</v>
      </c>
      <c r="H41" s="13" t="e">
        <f t="shared" si="2"/>
        <v>#REF!</v>
      </c>
    </row>
    <row r="42" spans="1:8" ht="18" thickBot="1" x14ac:dyDescent="0.3">
      <c r="A42" s="19" t="s">
        <v>110</v>
      </c>
      <c r="B42" s="20"/>
      <c r="C42" s="23" t="e">
        <f>Calculator!#REF!</f>
        <v>#REF!</v>
      </c>
      <c r="F42" s="1" t="e">
        <f t="shared" si="0"/>
        <v>#REF!</v>
      </c>
      <c r="G42" s="1" t="e">
        <f t="shared" si="1"/>
        <v>#REF!</v>
      </c>
      <c r="H42" s="13" t="e">
        <f t="shared" si="2"/>
        <v>#REF!</v>
      </c>
    </row>
    <row r="43" spans="1:8" ht="18" thickBot="1" x14ac:dyDescent="0.3">
      <c r="A43" s="19" t="s">
        <v>111</v>
      </c>
      <c r="B43" s="20"/>
      <c r="C43" s="23" t="e">
        <f>Calculator!#REF!</f>
        <v>#REF!</v>
      </c>
      <c r="F43" s="1" t="e">
        <f t="shared" si="0"/>
        <v>#REF!</v>
      </c>
      <c r="G43" s="1" t="e">
        <f t="shared" si="1"/>
        <v>#REF!</v>
      </c>
      <c r="H43" s="13" t="e">
        <f t="shared" si="2"/>
        <v>#REF!</v>
      </c>
    </row>
    <row r="44" spans="1:8" ht="18" thickBot="1" x14ac:dyDescent="0.3">
      <c r="A44" s="19" t="s">
        <v>112</v>
      </c>
      <c r="B44" s="20"/>
      <c r="C44" s="23" t="e">
        <f>Calculator!#REF!</f>
        <v>#REF!</v>
      </c>
      <c r="F44" s="1" t="e">
        <f t="shared" si="0"/>
        <v>#REF!</v>
      </c>
      <c r="G44" s="1" t="e">
        <f t="shared" si="1"/>
        <v>#REF!</v>
      </c>
      <c r="H44" s="13" t="e">
        <f t="shared" si="2"/>
        <v>#REF!</v>
      </c>
    </row>
    <row r="45" spans="1:8" ht="18" thickBot="1" x14ac:dyDescent="0.3">
      <c r="A45" s="19" t="s">
        <v>113</v>
      </c>
      <c r="B45" s="20"/>
      <c r="C45" s="23" t="e">
        <f>Calculator!#REF!</f>
        <v>#REF!</v>
      </c>
      <c r="F45" s="1" t="e">
        <f t="shared" si="0"/>
        <v>#REF!</v>
      </c>
      <c r="G45" s="1" t="e">
        <f t="shared" si="1"/>
        <v>#REF!</v>
      </c>
      <c r="H45" s="13" t="e">
        <f t="shared" si="2"/>
        <v>#REF!</v>
      </c>
    </row>
    <row r="46" spans="1:8" ht="18" thickBot="1" x14ac:dyDescent="0.3">
      <c r="A46" s="19" t="s">
        <v>114</v>
      </c>
      <c r="B46" s="20"/>
      <c r="C46" s="23" t="e">
        <f>Calculator!#REF!</f>
        <v>#REF!</v>
      </c>
      <c r="F46" s="1" t="e">
        <f t="shared" si="0"/>
        <v>#REF!</v>
      </c>
      <c r="G46" s="1" t="e">
        <f t="shared" si="1"/>
        <v>#REF!</v>
      </c>
      <c r="H46" s="13" t="e">
        <f t="shared" si="2"/>
        <v>#REF!</v>
      </c>
    </row>
    <row r="47" spans="1:8" ht="18" thickBot="1" x14ac:dyDescent="0.3">
      <c r="A47" s="19" t="s">
        <v>115</v>
      </c>
      <c r="B47" s="20"/>
      <c r="C47" s="23" t="e">
        <f>Calculator!#REF!</f>
        <v>#REF!</v>
      </c>
      <c r="F47" s="1" t="e">
        <f t="shared" si="0"/>
        <v>#REF!</v>
      </c>
      <c r="G47" s="1" t="e">
        <f t="shared" si="1"/>
        <v>#REF!</v>
      </c>
      <c r="H47" s="13" t="e">
        <f t="shared" si="2"/>
        <v>#REF!</v>
      </c>
    </row>
    <row r="48" spans="1:8" ht="18" thickBot="1" x14ac:dyDescent="0.3">
      <c r="A48" s="19" t="s">
        <v>116</v>
      </c>
      <c r="B48" s="20"/>
      <c r="C48" s="23" t="e">
        <f>Calculator!#REF!</f>
        <v>#REF!</v>
      </c>
      <c r="F48" s="1" t="e">
        <f t="shared" si="0"/>
        <v>#REF!</v>
      </c>
      <c r="G48" s="1" t="e">
        <f t="shared" si="1"/>
        <v>#REF!</v>
      </c>
      <c r="H48" s="13" t="e">
        <f t="shared" si="2"/>
        <v>#REF!</v>
      </c>
    </row>
    <row r="49" spans="1:8" ht="18" thickBot="1" x14ac:dyDescent="0.3">
      <c r="A49" s="19" t="s">
        <v>117</v>
      </c>
      <c r="B49" s="20"/>
      <c r="C49" s="23" t="e">
        <f>Calculator!#REF!</f>
        <v>#REF!</v>
      </c>
      <c r="F49" s="1" t="e">
        <f t="shared" si="0"/>
        <v>#REF!</v>
      </c>
      <c r="G49" s="1" t="e">
        <f t="shared" si="1"/>
        <v>#REF!</v>
      </c>
      <c r="H49" s="13" t="e">
        <f t="shared" si="2"/>
        <v>#REF!</v>
      </c>
    </row>
    <row r="50" spans="1:8" ht="18" thickBot="1" x14ac:dyDescent="0.3">
      <c r="A50" s="19" t="s">
        <v>118</v>
      </c>
      <c r="B50" s="20"/>
      <c r="C50" s="23" t="e">
        <f>Calculator!#REF!</f>
        <v>#REF!</v>
      </c>
      <c r="F50" s="1" t="e">
        <f t="shared" si="0"/>
        <v>#REF!</v>
      </c>
      <c r="G50" s="1" t="e">
        <f t="shared" si="1"/>
        <v>#REF!</v>
      </c>
      <c r="H50" s="13" t="e">
        <f t="shared" si="2"/>
        <v>#REF!</v>
      </c>
    </row>
    <row r="51" spans="1:8" ht="18" thickBot="1" x14ac:dyDescent="0.3">
      <c r="A51" s="19" t="s">
        <v>119</v>
      </c>
      <c r="B51" s="20"/>
      <c r="C51" s="23" t="e">
        <f>Calculator!#REF!</f>
        <v>#REF!</v>
      </c>
      <c r="F51" s="1" t="e">
        <f t="shared" si="0"/>
        <v>#REF!</v>
      </c>
      <c r="G51" s="1" t="e">
        <f t="shared" si="1"/>
        <v>#REF!</v>
      </c>
      <c r="H51" s="13" t="e">
        <f t="shared" si="2"/>
        <v>#REF!</v>
      </c>
    </row>
    <row r="52" spans="1:8" ht="18" thickBot="1" x14ac:dyDescent="0.3">
      <c r="A52" s="19" t="s">
        <v>120</v>
      </c>
      <c r="B52" s="20"/>
      <c r="C52" s="23" t="e">
        <f>Calculator!#REF!</f>
        <v>#REF!</v>
      </c>
      <c r="F52" s="1" t="e">
        <f t="shared" si="0"/>
        <v>#REF!</v>
      </c>
      <c r="G52" s="1" t="e">
        <f t="shared" si="1"/>
        <v>#REF!</v>
      </c>
      <c r="H52" s="13" t="e">
        <f t="shared" si="2"/>
        <v>#REF!</v>
      </c>
    </row>
    <row r="53" spans="1:8" ht="18" thickBot="1" x14ac:dyDescent="0.3">
      <c r="A53" s="19" t="s">
        <v>121</v>
      </c>
      <c r="B53" s="20"/>
      <c r="C53" s="23" t="e">
        <f>Calculator!#REF!</f>
        <v>#REF!</v>
      </c>
      <c r="F53" s="1" t="e">
        <f t="shared" si="0"/>
        <v>#REF!</v>
      </c>
      <c r="G53" s="1" t="e">
        <f t="shared" si="1"/>
        <v>#REF!</v>
      </c>
      <c r="H53" s="13" t="e">
        <f t="shared" si="2"/>
        <v>#REF!</v>
      </c>
    </row>
    <row r="54" spans="1:8" ht="18" thickBot="1" x14ac:dyDescent="0.3">
      <c r="A54" s="19" t="s">
        <v>122</v>
      </c>
      <c r="B54" s="20"/>
      <c r="C54" s="23" t="e">
        <f>Calculator!#REF!</f>
        <v>#REF!</v>
      </c>
      <c r="F54" s="1" t="e">
        <f t="shared" si="0"/>
        <v>#REF!</v>
      </c>
      <c r="G54" s="1" t="e">
        <f t="shared" si="1"/>
        <v>#REF!</v>
      </c>
      <c r="H54" s="13" t="e">
        <f t="shared" si="2"/>
        <v>#REF!</v>
      </c>
    </row>
    <row r="55" spans="1:8" ht="18" thickBot="1" x14ac:dyDescent="0.3">
      <c r="A55" s="19" t="s">
        <v>123</v>
      </c>
      <c r="B55" s="20"/>
      <c r="C55" s="23" t="e">
        <f>Calculator!#REF!</f>
        <v>#REF!</v>
      </c>
      <c r="F55" s="1" t="e">
        <f t="shared" si="0"/>
        <v>#REF!</v>
      </c>
      <c r="G55" s="1" t="e">
        <f t="shared" si="1"/>
        <v>#REF!</v>
      </c>
      <c r="H55" s="13" t="e">
        <f t="shared" si="2"/>
        <v>#REF!</v>
      </c>
    </row>
    <row r="56" spans="1:8" ht="18" thickBot="1" x14ac:dyDescent="0.3">
      <c r="A56" s="19" t="s">
        <v>124</v>
      </c>
      <c r="B56" s="20"/>
      <c r="C56" s="23" t="e">
        <f>Calculator!#REF!</f>
        <v>#REF!</v>
      </c>
      <c r="F56" s="1" t="e">
        <f t="shared" si="0"/>
        <v>#REF!</v>
      </c>
      <c r="G56" s="1" t="e">
        <f t="shared" si="1"/>
        <v>#REF!</v>
      </c>
      <c r="H56" s="13" t="e">
        <f t="shared" si="2"/>
        <v>#REF!</v>
      </c>
    </row>
    <row r="57" spans="1:8" ht="18" thickBot="1" x14ac:dyDescent="0.3">
      <c r="A57" s="19" t="s">
        <v>125</v>
      </c>
      <c r="B57" s="20"/>
      <c r="C57" s="23" t="e">
        <f>Calculator!#REF!</f>
        <v>#REF!</v>
      </c>
      <c r="F57" s="1" t="e">
        <f t="shared" si="0"/>
        <v>#REF!</v>
      </c>
      <c r="G57" s="1" t="e">
        <f t="shared" si="1"/>
        <v>#REF!</v>
      </c>
      <c r="H57" s="13" t="e">
        <f t="shared" si="2"/>
        <v>#REF!</v>
      </c>
    </row>
    <row r="58" spans="1:8" ht="18" thickBot="1" x14ac:dyDescent="0.3">
      <c r="A58" s="19" t="s">
        <v>126</v>
      </c>
      <c r="B58" s="20"/>
      <c r="C58" s="23" t="e">
        <f>Calculator!#REF!</f>
        <v>#REF!</v>
      </c>
      <c r="F58" s="1" t="e">
        <f t="shared" si="0"/>
        <v>#REF!</v>
      </c>
      <c r="G58" s="1" t="e">
        <f t="shared" si="1"/>
        <v>#REF!</v>
      </c>
      <c r="H58" s="13" t="e">
        <f t="shared" si="2"/>
        <v>#REF!</v>
      </c>
    </row>
    <row r="59" spans="1:8" ht="18" thickBot="1" x14ac:dyDescent="0.3">
      <c r="A59" s="19" t="s">
        <v>127</v>
      </c>
      <c r="B59" s="20"/>
      <c r="C59" s="23" t="e">
        <f>Calculator!#REF!</f>
        <v>#REF!</v>
      </c>
      <c r="F59" s="1" t="e">
        <f t="shared" si="0"/>
        <v>#REF!</v>
      </c>
      <c r="G59" s="1" t="e">
        <f t="shared" si="1"/>
        <v>#REF!</v>
      </c>
      <c r="H59" s="13" t="e">
        <f t="shared" si="2"/>
        <v>#REF!</v>
      </c>
    </row>
    <row r="60" spans="1:8" ht="18" thickBot="1" x14ac:dyDescent="0.3">
      <c r="A60" s="19" t="s">
        <v>128</v>
      </c>
      <c r="B60" s="20"/>
      <c r="C60" s="23" t="e">
        <f>Calculator!#REF!</f>
        <v>#REF!</v>
      </c>
      <c r="F60" s="1" t="e">
        <f t="shared" si="0"/>
        <v>#REF!</v>
      </c>
      <c r="G60" s="1" t="e">
        <f t="shared" si="1"/>
        <v>#REF!</v>
      </c>
      <c r="H60" s="13" t="e">
        <f t="shared" si="2"/>
        <v>#REF!</v>
      </c>
    </row>
    <row r="61" spans="1:8" ht="18" thickBot="1" x14ac:dyDescent="0.3">
      <c r="A61" s="19" t="s">
        <v>129</v>
      </c>
      <c r="B61" s="20"/>
      <c r="C61" s="23" t="e">
        <f>Calculator!#REF!</f>
        <v>#REF!</v>
      </c>
      <c r="F61" s="1" t="e">
        <f t="shared" si="0"/>
        <v>#REF!</v>
      </c>
      <c r="G61" s="1" t="e">
        <f t="shared" si="1"/>
        <v>#REF!</v>
      </c>
      <c r="H61" s="13" t="e">
        <f t="shared" si="2"/>
        <v>#REF!</v>
      </c>
    </row>
    <row r="62" spans="1:8" ht="18" thickBot="1" x14ac:dyDescent="0.3">
      <c r="A62" s="19" t="s">
        <v>130</v>
      </c>
      <c r="B62" s="20"/>
      <c r="C62" s="23" t="e">
        <f>Calculator!#REF!</f>
        <v>#REF!</v>
      </c>
      <c r="F62" s="1" t="e">
        <f t="shared" si="0"/>
        <v>#REF!</v>
      </c>
      <c r="G62" s="1" t="e">
        <f t="shared" si="1"/>
        <v>#REF!</v>
      </c>
      <c r="H62" s="13" t="e">
        <f t="shared" si="2"/>
        <v>#REF!</v>
      </c>
    </row>
    <row r="63" spans="1:8" ht="18" thickBot="1" x14ac:dyDescent="0.3">
      <c r="A63" s="19" t="s">
        <v>347</v>
      </c>
      <c r="C63" s="23" t="e">
        <f>Calculator!#REF!</f>
        <v>#REF!</v>
      </c>
      <c r="F63" s="1" t="e">
        <f t="shared" si="0"/>
        <v>#REF!</v>
      </c>
      <c r="G63" s="1" t="e">
        <f t="shared" si="1"/>
        <v>#REF!</v>
      </c>
      <c r="H63" s="13" t="e">
        <f t="shared" ref="H63:H92" si="3">IF(C63="M",0,IF(C63&gt;0,1,0))</f>
        <v>#REF!</v>
      </c>
    </row>
    <row r="64" spans="1:8" ht="18" thickBot="1" x14ac:dyDescent="0.3">
      <c r="A64" s="19" t="s">
        <v>348</v>
      </c>
      <c r="C64" s="23" t="e">
        <f>Calculator!#REF!</f>
        <v>#REF!</v>
      </c>
      <c r="F64" s="1" t="e">
        <f t="shared" si="0"/>
        <v>#REF!</v>
      </c>
      <c r="G64" s="1" t="e">
        <f t="shared" si="1"/>
        <v>#REF!</v>
      </c>
      <c r="H64" s="13" t="e">
        <f t="shared" si="3"/>
        <v>#REF!</v>
      </c>
    </row>
    <row r="65" spans="1:8" ht="18" thickBot="1" x14ac:dyDescent="0.3">
      <c r="A65" s="19" t="s">
        <v>349</v>
      </c>
      <c r="C65" s="23" t="e">
        <f>Calculator!#REF!</f>
        <v>#REF!</v>
      </c>
      <c r="F65" s="1" t="e">
        <f t="shared" si="0"/>
        <v>#REF!</v>
      </c>
      <c r="G65" s="1" t="e">
        <f t="shared" si="1"/>
        <v>#REF!</v>
      </c>
      <c r="H65" s="13" t="e">
        <f t="shared" si="3"/>
        <v>#REF!</v>
      </c>
    </row>
    <row r="66" spans="1:8" ht="18" thickBot="1" x14ac:dyDescent="0.3">
      <c r="A66" s="19" t="s">
        <v>350</v>
      </c>
      <c r="C66" s="23" t="e">
        <f>Calculator!#REF!</f>
        <v>#REF!</v>
      </c>
      <c r="F66" s="1" t="e">
        <f t="shared" si="0"/>
        <v>#REF!</v>
      </c>
      <c r="G66" s="1" t="e">
        <f t="shared" si="1"/>
        <v>#REF!</v>
      </c>
      <c r="H66" s="13" t="e">
        <f t="shared" si="3"/>
        <v>#REF!</v>
      </c>
    </row>
    <row r="67" spans="1:8" ht="18" thickBot="1" x14ac:dyDescent="0.3">
      <c r="A67" s="19" t="s">
        <v>351</v>
      </c>
      <c r="C67" s="23" t="e">
        <f>Calculator!#REF!</f>
        <v>#REF!</v>
      </c>
      <c r="F67" s="1" t="e">
        <f t="shared" si="0"/>
        <v>#REF!</v>
      </c>
      <c r="G67" s="1" t="e">
        <f t="shared" si="1"/>
        <v>#REF!</v>
      </c>
      <c r="H67" s="13" t="e">
        <f t="shared" si="3"/>
        <v>#REF!</v>
      </c>
    </row>
    <row r="68" spans="1:8" ht="18" thickBot="1" x14ac:dyDescent="0.3">
      <c r="A68" s="19" t="s">
        <v>352</v>
      </c>
      <c r="C68" s="23" t="e">
        <f>Calculator!#REF!</f>
        <v>#REF!</v>
      </c>
      <c r="F68" s="1" t="e">
        <f t="shared" ref="F68:F92" si="4">IF(C68="M",0,IF(C68&gt;10,1,0))</f>
        <v>#REF!</v>
      </c>
      <c r="G68" s="1" t="e">
        <f t="shared" ref="G68:G92" si="5">IF(C68="M",0,IF(C68&gt;8,1,0))</f>
        <v>#REF!</v>
      </c>
      <c r="H68" s="13" t="e">
        <f t="shared" si="3"/>
        <v>#REF!</v>
      </c>
    </row>
    <row r="69" spans="1:8" ht="18" thickBot="1" x14ac:dyDescent="0.3">
      <c r="A69" s="19" t="s">
        <v>353</v>
      </c>
      <c r="C69" s="23" t="e">
        <f>Calculator!#REF!</f>
        <v>#REF!</v>
      </c>
      <c r="F69" s="1" t="e">
        <f t="shared" si="4"/>
        <v>#REF!</v>
      </c>
      <c r="G69" s="1" t="e">
        <f t="shared" si="5"/>
        <v>#REF!</v>
      </c>
      <c r="H69" s="13" t="e">
        <f t="shared" si="3"/>
        <v>#REF!</v>
      </c>
    </row>
    <row r="70" spans="1:8" ht="18" thickBot="1" x14ac:dyDescent="0.3">
      <c r="A70" s="19" t="s">
        <v>354</v>
      </c>
      <c r="C70" s="23" t="e">
        <f>Calculator!#REF!</f>
        <v>#REF!</v>
      </c>
      <c r="F70" s="1" t="e">
        <f t="shared" si="4"/>
        <v>#REF!</v>
      </c>
      <c r="G70" s="1" t="e">
        <f t="shared" si="5"/>
        <v>#REF!</v>
      </c>
      <c r="H70" s="13" t="e">
        <f t="shared" si="3"/>
        <v>#REF!</v>
      </c>
    </row>
    <row r="71" spans="1:8" ht="18" thickBot="1" x14ac:dyDescent="0.3">
      <c r="A71" s="19" t="s">
        <v>355</v>
      </c>
      <c r="C71" s="23" t="e">
        <f>Calculator!#REF!</f>
        <v>#REF!</v>
      </c>
      <c r="F71" s="1" t="e">
        <f t="shared" si="4"/>
        <v>#REF!</v>
      </c>
      <c r="G71" s="1" t="e">
        <f t="shared" si="5"/>
        <v>#REF!</v>
      </c>
      <c r="H71" s="13" t="e">
        <f t="shared" si="3"/>
        <v>#REF!</v>
      </c>
    </row>
    <row r="72" spans="1:8" ht="18" thickBot="1" x14ac:dyDescent="0.3">
      <c r="A72" s="19" t="s">
        <v>83</v>
      </c>
      <c r="C72" s="23" t="e">
        <f>Calculator!#REF!</f>
        <v>#REF!</v>
      </c>
      <c r="F72" s="1" t="e">
        <f t="shared" si="4"/>
        <v>#REF!</v>
      </c>
      <c r="G72" s="1" t="e">
        <f t="shared" si="5"/>
        <v>#REF!</v>
      </c>
      <c r="H72" s="13" t="e">
        <f t="shared" si="3"/>
        <v>#REF!</v>
      </c>
    </row>
    <row r="73" spans="1:8" ht="18" thickBot="1" x14ac:dyDescent="0.3">
      <c r="A73" s="19" t="s">
        <v>84</v>
      </c>
      <c r="C73" s="23" t="e">
        <f>Calculator!#REF!</f>
        <v>#REF!</v>
      </c>
      <c r="F73" s="1" t="e">
        <f t="shared" si="4"/>
        <v>#REF!</v>
      </c>
      <c r="G73" s="1" t="e">
        <f t="shared" si="5"/>
        <v>#REF!</v>
      </c>
      <c r="H73" s="13" t="e">
        <f t="shared" si="3"/>
        <v>#REF!</v>
      </c>
    </row>
    <row r="74" spans="1:8" ht="18" thickBot="1" x14ac:dyDescent="0.3">
      <c r="A74" s="19" t="s">
        <v>85</v>
      </c>
      <c r="C74" s="23" t="e">
        <f>Calculator!#REF!</f>
        <v>#REF!</v>
      </c>
      <c r="F74" s="1" t="e">
        <f t="shared" si="4"/>
        <v>#REF!</v>
      </c>
      <c r="G74" s="1" t="e">
        <f t="shared" si="5"/>
        <v>#REF!</v>
      </c>
      <c r="H74" s="13" t="e">
        <f t="shared" si="3"/>
        <v>#REF!</v>
      </c>
    </row>
    <row r="75" spans="1:8" ht="18" thickBot="1" x14ac:dyDescent="0.3">
      <c r="A75" s="19" t="s">
        <v>86</v>
      </c>
      <c r="C75" s="23" t="e">
        <f>Calculator!#REF!</f>
        <v>#REF!</v>
      </c>
      <c r="F75" s="1" t="e">
        <f t="shared" si="4"/>
        <v>#REF!</v>
      </c>
      <c r="G75" s="1" t="e">
        <f t="shared" si="5"/>
        <v>#REF!</v>
      </c>
      <c r="H75" s="13" t="e">
        <f t="shared" si="3"/>
        <v>#REF!</v>
      </c>
    </row>
    <row r="76" spans="1:8" ht="18" thickBot="1" x14ac:dyDescent="0.3">
      <c r="A76" s="19" t="s">
        <v>87</v>
      </c>
      <c r="C76" s="23" t="e">
        <f>Calculator!#REF!</f>
        <v>#REF!</v>
      </c>
      <c r="F76" s="1" t="e">
        <f t="shared" si="4"/>
        <v>#REF!</v>
      </c>
      <c r="G76" s="1" t="e">
        <f t="shared" si="5"/>
        <v>#REF!</v>
      </c>
      <c r="H76" s="13" t="e">
        <f t="shared" si="3"/>
        <v>#REF!</v>
      </c>
    </row>
    <row r="77" spans="1:8" ht="18" thickBot="1" x14ac:dyDescent="0.3">
      <c r="A77" s="19" t="s">
        <v>88</v>
      </c>
      <c r="C77" s="23" t="e">
        <f>Calculator!#REF!</f>
        <v>#REF!</v>
      </c>
      <c r="F77" s="1" t="e">
        <f t="shared" si="4"/>
        <v>#REF!</v>
      </c>
      <c r="G77" s="1" t="e">
        <f t="shared" si="5"/>
        <v>#REF!</v>
      </c>
      <c r="H77" s="13" t="e">
        <f t="shared" si="3"/>
        <v>#REF!</v>
      </c>
    </row>
    <row r="78" spans="1:8" ht="18" thickBot="1" x14ac:dyDescent="0.3">
      <c r="A78" s="19" t="s">
        <v>89</v>
      </c>
      <c r="C78" s="23" t="e">
        <f>Calculator!#REF!</f>
        <v>#REF!</v>
      </c>
      <c r="F78" s="1" t="e">
        <f t="shared" si="4"/>
        <v>#REF!</v>
      </c>
      <c r="G78" s="1" t="e">
        <f t="shared" si="5"/>
        <v>#REF!</v>
      </c>
      <c r="H78" s="13" t="e">
        <f t="shared" si="3"/>
        <v>#REF!</v>
      </c>
    </row>
    <row r="79" spans="1:8" ht="17" x14ac:dyDescent="0.25">
      <c r="A79" s="17" t="s">
        <v>135</v>
      </c>
      <c r="B79" s="18"/>
      <c r="C79" s="23" t="e">
        <f>Calculator!#REF!</f>
        <v>#REF!</v>
      </c>
      <c r="F79" s="1" t="e">
        <f t="shared" si="4"/>
        <v>#REF!</v>
      </c>
      <c r="G79" s="1" t="e">
        <f t="shared" si="5"/>
        <v>#REF!</v>
      </c>
      <c r="H79" s="13" t="e">
        <f t="shared" si="3"/>
        <v>#REF!</v>
      </c>
    </row>
    <row r="80" spans="1:8" ht="17" x14ac:dyDescent="0.25">
      <c r="A80" s="19" t="s">
        <v>136</v>
      </c>
      <c r="B80" s="20"/>
      <c r="C80" s="24" t="e">
        <f>Calculator!#REF!</f>
        <v>#REF!</v>
      </c>
      <c r="F80" s="1" t="e">
        <f t="shared" si="4"/>
        <v>#REF!</v>
      </c>
      <c r="G80" s="1" t="e">
        <f t="shared" si="5"/>
        <v>#REF!</v>
      </c>
      <c r="H80" s="13" t="e">
        <f t="shared" si="3"/>
        <v>#REF!</v>
      </c>
    </row>
    <row r="81" spans="1:8" ht="17" x14ac:dyDescent="0.25">
      <c r="A81" s="19" t="s">
        <v>137</v>
      </c>
      <c r="B81" s="20"/>
      <c r="C81" s="24" t="e">
        <f>Calculator!#REF!</f>
        <v>#REF!</v>
      </c>
      <c r="F81" s="1" t="e">
        <f t="shared" si="4"/>
        <v>#REF!</v>
      </c>
      <c r="G81" s="1" t="e">
        <f t="shared" si="5"/>
        <v>#REF!</v>
      </c>
      <c r="H81" s="13" t="e">
        <f t="shared" si="3"/>
        <v>#REF!</v>
      </c>
    </row>
    <row r="82" spans="1:8" ht="17" x14ac:dyDescent="0.25">
      <c r="A82" s="19" t="s">
        <v>138</v>
      </c>
      <c r="B82" s="20"/>
      <c r="C82" s="24" t="e">
        <f>Calculator!#REF!</f>
        <v>#REF!</v>
      </c>
      <c r="F82" s="1" t="e">
        <f t="shared" si="4"/>
        <v>#REF!</v>
      </c>
      <c r="G82" s="1" t="e">
        <f t="shared" si="5"/>
        <v>#REF!</v>
      </c>
      <c r="H82" s="13" t="e">
        <f t="shared" si="3"/>
        <v>#REF!</v>
      </c>
    </row>
    <row r="83" spans="1:8" ht="17" x14ac:dyDescent="0.25">
      <c r="A83" s="19" t="s">
        <v>139</v>
      </c>
      <c r="B83" s="20"/>
      <c r="C83" s="24" t="e">
        <f>Calculator!#REF!</f>
        <v>#REF!</v>
      </c>
      <c r="F83" s="1" t="e">
        <f t="shared" si="4"/>
        <v>#REF!</v>
      </c>
      <c r="G83" s="1" t="e">
        <f t="shared" si="5"/>
        <v>#REF!</v>
      </c>
      <c r="H83" s="13" t="e">
        <f t="shared" si="3"/>
        <v>#REF!</v>
      </c>
    </row>
    <row r="84" spans="1:8" ht="17" x14ac:dyDescent="0.25">
      <c r="A84" s="19" t="s">
        <v>140</v>
      </c>
      <c r="B84" s="20"/>
      <c r="C84" s="24" t="e">
        <f>Calculator!#REF!</f>
        <v>#REF!</v>
      </c>
      <c r="F84" s="1" t="e">
        <f t="shared" si="4"/>
        <v>#REF!</v>
      </c>
      <c r="G84" s="1" t="e">
        <f t="shared" si="5"/>
        <v>#REF!</v>
      </c>
      <c r="H84" s="13" t="e">
        <f t="shared" si="3"/>
        <v>#REF!</v>
      </c>
    </row>
    <row r="85" spans="1:8" ht="17" x14ac:dyDescent="0.25">
      <c r="A85" s="19" t="s">
        <v>141</v>
      </c>
      <c r="B85" s="20"/>
      <c r="C85" s="24" t="e">
        <f>Calculator!#REF!</f>
        <v>#REF!</v>
      </c>
      <c r="F85" s="1" t="e">
        <f t="shared" si="4"/>
        <v>#REF!</v>
      </c>
      <c r="G85" s="1" t="e">
        <f t="shared" si="5"/>
        <v>#REF!</v>
      </c>
      <c r="H85" s="13" t="e">
        <f t="shared" si="3"/>
        <v>#REF!</v>
      </c>
    </row>
    <row r="86" spans="1:8" ht="17" x14ac:dyDescent="0.25">
      <c r="A86" s="19" t="s">
        <v>142</v>
      </c>
      <c r="B86" s="20"/>
      <c r="C86" s="24" t="e">
        <f>Calculator!#REF!</f>
        <v>#REF!</v>
      </c>
      <c r="F86" s="1" t="e">
        <f t="shared" si="4"/>
        <v>#REF!</v>
      </c>
      <c r="G86" s="1" t="e">
        <f t="shared" si="5"/>
        <v>#REF!</v>
      </c>
      <c r="H86" s="13" t="e">
        <f t="shared" si="3"/>
        <v>#REF!</v>
      </c>
    </row>
    <row r="87" spans="1:8" ht="17" x14ac:dyDescent="0.25">
      <c r="A87" s="19" t="s">
        <v>143</v>
      </c>
      <c r="B87" s="20"/>
      <c r="C87" s="24" t="e">
        <f>Calculator!#REF!</f>
        <v>#REF!</v>
      </c>
      <c r="F87" s="1" t="e">
        <f t="shared" si="4"/>
        <v>#REF!</v>
      </c>
      <c r="G87" s="1" t="e">
        <f t="shared" si="5"/>
        <v>#REF!</v>
      </c>
      <c r="H87" s="13" t="e">
        <f t="shared" si="3"/>
        <v>#REF!</v>
      </c>
    </row>
    <row r="88" spans="1:8" ht="17" x14ac:dyDescent="0.25">
      <c r="A88" s="19" t="s">
        <v>144</v>
      </c>
      <c r="B88" s="20"/>
      <c r="C88" s="24" t="e">
        <f>Calculator!#REF!</f>
        <v>#REF!</v>
      </c>
      <c r="F88" s="1" t="e">
        <f t="shared" si="4"/>
        <v>#REF!</v>
      </c>
      <c r="G88" s="1" t="e">
        <f t="shared" si="5"/>
        <v>#REF!</v>
      </c>
      <c r="H88" s="13" t="e">
        <f t="shared" si="3"/>
        <v>#REF!</v>
      </c>
    </row>
    <row r="89" spans="1:8" ht="17" x14ac:dyDescent="0.25">
      <c r="A89" s="19" t="s">
        <v>145</v>
      </c>
      <c r="B89" s="20"/>
      <c r="C89" s="24" t="e">
        <f>Calculator!#REF!</f>
        <v>#REF!</v>
      </c>
      <c r="F89" s="1" t="e">
        <f t="shared" si="4"/>
        <v>#REF!</v>
      </c>
      <c r="G89" s="1" t="e">
        <f t="shared" si="5"/>
        <v>#REF!</v>
      </c>
      <c r="H89" s="13" t="e">
        <f t="shared" si="3"/>
        <v>#REF!</v>
      </c>
    </row>
    <row r="90" spans="1:8" ht="17" x14ac:dyDescent="0.25">
      <c r="A90" s="19" t="s">
        <v>146</v>
      </c>
      <c r="B90" s="20"/>
      <c r="C90" s="24" t="e">
        <f>Calculator!#REF!</f>
        <v>#REF!</v>
      </c>
      <c r="F90" s="1" t="e">
        <f t="shared" si="4"/>
        <v>#REF!</v>
      </c>
      <c r="G90" s="1" t="e">
        <f t="shared" si="5"/>
        <v>#REF!</v>
      </c>
      <c r="H90" s="13" t="e">
        <f t="shared" si="3"/>
        <v>#REF!</v>
      </c>
    </row>
    <row r="91" spans="1:8" ht="17" x14ac:dyDescent="0.25">
      <c r="A91" s="19" t="s">
        <v>147</v>
      </c>
      <c r="B91" s="20"/>
      <c r="C91" s="24" t="e">
        <f>Calculator!#REF!</f>
        <v>#REF!</v>
      </c>
      <c r="F91" s="1" t="e">
        <f t="shared" si="4"/>
        <v>#REF!</v>
      </c>
      <c r="G91" s="1" t="e">
        <f t="shared" si="5"/>
        <v>#REF!</v>
      </c>
      <c r="H91" s="13" t="e">
        <f t="shared" si="3"/>
        <v>#REF!</v>
      </c>
    </row>
    <row r="92" spans="1:8" ht="17" x14ac:dyDescent="0.25">
      <c r="A92" s="19" t="s">
        <v>148</v>
      </c>
      <c r="B92" s="20"/>
      <c r="C92" s="24" t="e">
        <f>Calculator!#REF!</f>
        <v>#REF!</v>
      </c>
      <c r="F92" s="1" t="e">
        <f t="shared" si="4"/>
        <v>#REF!</v>
      </c>
      <c r="G92" s="1" t="e">
        <f t="shared" si="5"/>
        <v>#REF!</v>
      </c>
      <c r="H92" s="13" t="e">
        <f t="shared" si="3"/>
        <v>#REF!</v>
      </c>
    </row>
    <row r="93" spans="1:8" x14ac:dyDescent="0.15">
      <c r="A93" s="14"/>
      <c r="F93" s="1" t="e">
        <f>SUM(F3:F92)</f>
        <v>#REF!</v>
      </c>
      <c r="G93" s="1" t="e">
        <f>SUM(G3:G92)</f>
        <v>#REF!</v>
      </c>
      <c r="H93" s="13" t="e">
        <f>SUM(H3:H92)</f>
        <v>#REF!</v>
      </c>
    </row>
    <row r="94" spans="1:8" ht="19" x14ac:dyDescent="0.25">
      <c r="A94" s="6"/>
      <c r="C94" s="8"/>
    </row>
    <row r="95" spans="1:8" x14ac:dyDescent="0.15">
      <c r="C95" s="7"/>
    </row>
    <row r="96" spans="1:8" ht="19" x14ac:dyDescent="0.25">
      <c r="A96" s="6"/>
      <c r="C96" s="8"/>
      <c r="F96" s="7"/>
    </row>
    <row r="97" spans="1:8" ht="17" x14ac:dyDescent="0.25">
      <c r="A97" s="6"/>
      <c r="C97" s="9"/>
      <c r="F97" s="7"/>
    </row>
    <row r="98" spans="1:8" ht="19" x14ac:dyDescent="0.25">
      <c r="A98" s="6"/>
      <c r="C98" s="8"/>
      <c r="F98" s="4"/>
      <c r="G98" s="4"/>
      <c r="H98" s="4"/>
    </row>
    <row r="99" spans="1:8" x14ac:dyDescent="0.15">
      <c r="A99" s="537"/>
      <c r="B99" s="537"/>
      <c r="C99" s="537"/>
      <c r="F99" s="4"/>
      <c r="G99" s="4"/>
      <c r="H99" s="4"/>
    </row>
    <row r="100" spans="1:8" x14ac:dyDescent="0.15">
      <c r="A100" s="537"/>
      <c r="B100" s="538"/>
      <c r="C100" s="538"/>
    </row>
    <row r="101" spans="1:8" x14ac:dyDescent="0.15">
      <c r="A101" s="10"/>
      <c r="B101" s="1"/>
      <c r="C101" s="1"/>
    </row>
    <row r="102" spans="1:8" ht="19" x14ac:dyDescent="0.25">
      <c r="A102" s="6"/>
      <c r="B102" s="11"/>
      <c r="C102" s="12"/>
    </row>
  </sheetData>
  <sheetProtection selectLockedCells="1"/>
  <mergeCells count="7">
    <mergeCell ref="A99:C99"/>
    <mergeCell ref="A100:C100"/>
    <mergeCell ref="H1:H2"/>
    <mergeCell ref="D1:D2"/>
    <mergeCell ref="E1:E2"/>
    <mergeCell ref="F1:F2"/>
    <mergeCell ref="G1:G2"/>
  </mergeCells>
  <phoneticPr fontId="0" type="noConversion"/>
  <pageMargins left="0.75" right="0.75" top="1" bottom="1" header="0.5" footer="0.5"/>
  <pageSetup scale="71" fitToHeight="2" orientation="portrait"/>
  <headerFooter alignWithMargins="0">
    <oddHeader>&amp;L&amp;"Berlin Sans FB Demi,Bold"&amp;12Site No: ___ ___ ___&amp;C&amp;"Berlin Sans FB Demi,Bold"&amp;12Subject ID: ___ ___ ___ ___&amp;R&amp;"Berlin Sans FB Demi,Bold"&amp;12Alpha Code: ___ ___ ___ ___</oddHeader>
    <oddFooter>&amp;L&amp;P&amp;CNIAAA/VA CS#1027 - Quetiapine for Alcohol Dependence&amp;R&amp;D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1"/>
  </sheetPr>
  <dimension ref="A1:X23"/>
  <sheetViews>
    <sheetView zoomScale="85" workbookViewId="0">
      <selection activeCell="B4" sqref="B4"/>
    </sheetView>
  </sheetViews>
  <sheetFormatPr baseColWidth="10" defaultColWidth="0" defaultRowHeight="13" x14ac:dyDescent="0.15"/>
  <cols>
    <col min="1" max="1" width="12.83203125" style="2" customWidth="1"/>
    <col min="2" max="2" width="8.6640625" customWidth="1"/>
    <col min="3" max="4" width="8.5" customWidth="1"/>
    <col min="5" max="6" width="8.6640625" customWidth="1"/>
    <col min="7" max="7" width="8.5" customWidth="1"/>
    <col min="8" max="8" width="8.6640625" customWidth="1"/>
    <col min="9" max="9" width="8.5" customWidth="1"/>
    <col min="10" max="10" width="8.6640625" customWidth="1"/>
    <col min="11" max="11" width="8.5" customWidth="1"/>
    <col min="12" max="16" width="8.6640625" customWidth="1"/>
    <col min="17" max="17" width="12" customWidth="1"/>
    <col min="18" max="18" width="9.1640625" hidden="1" customWidth="1"/>
  </cols>
  <sheetData>
    <row r="1" spans="1:24" ht="20" thickBot="1" x14ac:dyDescent="0.3">
      <c r="A1" s="81"/>
      <c r="B1" s="543" t="s">
        <v>100</v>
      </c>
      <c r="C1" s="543"/>
      <c r="D1" s="543"/>
      <c r="E1" s="543"/>
      <c r="F1" s="543"/>
      <c r="G1" s="543"/>
      <c r="H1" s="543"/>
      <c r="I1" s="543"/>
      <c r="J1" s="543"/>
      <c r="K1" s="543"/>
      <c r="L1" s="543"/>
      <c r="M1" s="543"/>
      <c r="N1" s="543"/>
      <c r="O1" s="543"/>
      <c r="P1" s="543"/>
      <c r="Q1" s="544"/>
      <c r="S1" t="s">
        <v>376</v>
      </c>
    </row>
    <row r="2" spans="1:24" s="76" customFormat="1" ht="24" customHeight="1" thickBot="1" x14ac:dyDescent="0.2">
      <c r="A2" s="196"/>
      <c r="B2" s="545" t="s">
        <v>11</v>
      </c>
      <c r="C2" s="545"/>
      <c r="D2" s="545"/>
      <c r="E2" s="545" t="s">
        <v>12</v>
      </c>
      <c r="F2" s="545"/>
      <c r="G2" s="545"/>
      <c r="H2" s="545" t="s">
        <v>13</v>
      </c>
      <c r="I2" s="545"/>
      <c r="J2" s="545"/>
      <c r="K2" s="545" t="s">
        <v>14</v>
      </c>
      <c r="L2" s="545"/>
      <c r="M2" s="545"/>
      <c r="N2" s="545" t="s">
        <v>16</v>
      </c>
      <c r="O2" s="545"/>
      <c r="P2" s="546"/>
      <c r="Q2" s="91"/>
      <c r="R2" s="75"/>
    </row>
    <row r="3" spans="1:24" s="78" customFormat="1" ht="41.25" customHeight="1" x14ac:dyDescent="0.15">
      <c r="A3" s="197" t="s">
        <v>380</v>
      </c>
      <c r="B3" s="194" t="s">
        <v>109</v>
      </c>
      <c r="C3" s="194" t="s">
        <v>3</v>
      </c>
      <c r="D3" s="194" t="s">
        <v>409</v>
      </c>
      <c r="E3" s="194" t="s">
        <v>109</v>
      </c>
      <c r="F3" s="194" t="s">
        <v>3</v>
      </c>
      <c r="G3" s="194" t="s">
        <v>356</v>
      </c>
      <c r="H3" s="194" t="s">
        <v>109</v>
      </c>
      <c r="I3" s="194" t="s">
        <v>3</v>
      </c>
      <c r="J3" s="194" t="s">
        <v>409</v>
      </c>
      <c r="K3" s="194" t="s">
        <v>109</v>
      </c>
      <c r="L3" s="194" t="s">
        <v>3</v>
      </c>
      <c r="M3" s="194" t="s">
        <v>409</v>
      </c>
      <c r="N3" s="194" t="s">
        <v>109</v>
      </c>
      <c r="O3" s="194" t="s">
        <v>4</v>
      </c>
      <c r="P3" s="198" t="s">
        <v>356</v>
      </c>
      <c r="Q3" s="195" t="s">
        <v>319</v>
      </c>
      <c r="R3" s="77"/>
    </row>
    <row r="4" spans="1:24" x14ac:dyDescent="0.15">
      <c r="A4" s="199" t="s">
        <v>381</v>
      </c>
      <c r="B4" s="82"/>
      <c r="C4" s="82"/>
      <c r="D4" s="82"/>
      <c r="E4" s="82"/>
      <c r="F4" s="82"/>
      <c r="G4" s="82"/>
      <c r="H4" s="82"/>
      <c r="I4" s="82"/>
      <c r="J4" s="82"/>
      <c r="K4" s="82"/>
      <c r="L4" s="82"/>
      <c r="M4" s="82"/>
      <c r="N4" s="82"/>
      <c r="O4" s="82"/>
      <c r="P4" s="87"/>
      <c r="Q4" s="231" t="str">
        <f>IF(X4=0,"M",((B4*C4)*D4/0.6) + ((E4*F4)*G4/0.6) +((H4*I4)*J4/0.6) +((K4*L4)*M4/0.6) + ((N4*O4)*P4/0.6))</f>
        <v>M</v>
      </c>
      <c r="S4" s="42" t="str">
        <f>IF(OR(B4="",C4="",D4=""),"M",1)</f>
        <v>M</v>
      </c>
      <c r="T4" s="42" t="str">
        <f>IF(OR(E4="",F4="",G4=""),"M",1)</f>
        <v>M</v>
      </c>
      <c r="U4" s="42" t="str">
        <f>IF(OR(H4="",I4="",J4=""),"M",1)</f>
        <v>M</v>
      </c>
      <c r="V4" s="42" t="str">
        <f>IF(OR(K4="",L4="",M4=""),"M",1)</f>
        <v>M</v>
      </c>
      <c r="W4" s="42" t="str">
        <f>IF(OR(N4="",O4="",P4=""),"M",1)</f>
        <v>M</v>
      </c>
      <c r="X4" s="42">
        <f>IF(AND(S4="M",T4="M",U4="M",V4="M",W4="M"),0,1)</f>
        <v>0</v>
      </c>
    </row>
    <row r="5" spans="1:24" x14ac:dyDescent="0.15">
      <c r="A5" s="200" t="s">
        <v>382</v>
      </c>
      <c r="B5" s="82"/>
      <c r="C5" s="82"/>
      <c r="D5" s="82"/>
      <c r="E5" s="82"/>
      <c r="F5" s="82"/>
      <c r="G5" s="82"/>
      <c r="H5" s="82"/>
      <c r="I5" s="82"/>
      <c r="J5" s="82"/>
      <c r="K5" s="82"/>
      <c r="L5" s="82"/>
      <c r="M5" s="82"/>
      <c r="N5" s="82"/>
      <c r="O5" s="82"/>
      <c r="P5" s="87"/>
      <c r="Q5" s="231" t="str">
        <f t="shared" ref="Q5:Q10" si="0">IF(X5=0,"M",((B5*C5)*D5/0.6) + ((E5*F5)*G5/0.6) +((H5*I5)*J5/0.6) +((K5*L5)*M5/0.6) + ((N5*O5)*P5/0.6))</f>
        <v>M</v>
      </c>
      <c r="S5" s="42" t="str">
        <f t="shared" ref="S5:S10" si="1">IF(OR(B5="",C5="",D5=""),"M",1)</f>
        <v>M</v>
      </c>
      <c r="T5" s="42" t="str">
        <f t="shared" ref="T5:T10" si="2">IF(OR(E5="",F5="",G5=""),"M",1)</f>
        <v>M</v>
      </c>
      <c r="U5" s="42" t="str">
        <f t="shared" ref="U5:U10" si="3">IF(OR(H5="",I5="",J5=""),"M",1)</f>
        <v>M</v>
      </c>
      <c r="V5" s="42" t="str">
        <f t="shared" ref="V5:V10" si="4">IF(OR(K5="",L5="",M5=""),"M",1)</f>
        <v>M</v>
      </c>
      <c r="W5" s="42" t="str">
        <f t="shared" ref="W5:W10" si="5">IF(OR(N5="",O5="",P5=""),"M",1)</f>
        <v>M</v>
      </c>
      <c r="X5" s="42">
        <f t="shared" ref="X5:X10" si="6">IF(AND(S5="M",T5="M",U5="M",V5="M",W5="M"),0,1)</f>
        <v>0</v>
      </c>
    </row>
    <row r="6" spans="1:24" x14ac:dyDescent="0.15">
      <c r="A6" s="199" t="s">
        <v>383</v>
      </c>
      <c r="B6" s="82"/>
      <c r="C6" s="82"/>
      <c r="D6" s="82"/>
      <c r="E6" s="82"/>
      <c r="F6" s="82"/>
      <c r="G6" s="82"/>
      <c r="H6" s="82"/>
      <c r="I6" s="82"/>
      <c r="J6" s="82"/>
      <c r="K6" s="82"/>
      <c r="L6" s="82"/>
      <c r="M6" s="82"/>
      <c r="N6" s="82"/>
      <c r="O6" s="82"/>
      <c r="P6" s="87"/>
      <c r="Q6" s="231" t="str">
        <f t="shared" si="0"/>
        <v>M</v>
      </c>
      <c r="S6" s="42" t="str">
        <f t="shared" si="1"/>
        <v>M</v>
      </c>
      <c r="T6" s="42" t="str">
        <f t="shared" si="2"/>
        <v>M</v>
      </c>
      <c r="U6" s="42" t="str">
        <f t="shared" si="3"/>
        <v>M</v>
      </c>
      <c r="V6" s="42" t="str">
        <f t="shared" si="4"/>
        <v>M</v>
      </c>
      <c r="W6" s="42" t="str">
        <f t="shared" si="5"/>
        <v>M</v>
      </c>
      <c r="X6" s="42">
        <f t="shared" si="6"/>
        <v>0</v>
      </c>
    </row>
    <row r="7" spans="1:24" x14ac:dyDescent="0.15">
      <c r="A7" s="200" t="s">
        <v>384</v>
      </c>
      <c r="B7" s="82"/>
      <c r="C7" s="82"/>
      <c r="D7" s="82"/>
      <c r="E7" s="82"/>
      <c r="F7" s="82"/>
      <c r="G7" s="82"/>
      <c r="H7" s="82"/>
      <c r="I7" s="82"/>
      <c r="J7" s="82"/>
      <c r="K7" s="82"/>
      <c r="L7" s="82"/>
      <c r="M7" s="82"/>
      <c r="N7" s="82"/>
      <c r="O7" s="82"/>
      <c r="P7" s="87"/>
      <c r="Q7" s="231" t="str">
        <f t="shared" si="0"/>
        <v>M</v>
      </c>
      <c r="S7" s="42" t="str">
        <f t="shared" si="1"/>
        <v>M</v>
      </c>
      <c r="T7" s="42" t="str">
        <f t="shared" si="2"/>
        <v>M</v>
      </c>
      <c r="U7" s="42" t="str">
        <f t="shared" si="3"/>
        <v>M</v>
      </c>
      <c r="V7" s="42" t="str">
        <f t="shared" si="4"/>
        <v>M</v>
      </c>
      <c r="W7" s="42" t="str">
        <f t="shared" si="5"/>
        <v>M</v>
      </c>
      <c r="X7" s="42">
        <f t="shared" si="6"/>
        <v>0</v>
      </c>
    </row>
    <row r="8" spans="1:24" x14ac:dyDescent="0.15">
      <c r="A8" s="199" t="s">
        <v>385</v>
      </c>
      <c r="B8" s="82"/>
      <c r="C8" s="82"/>
      <c r="D8" s="82"/>
      <c r="E8" s="82"/>
      <c r="F8" s="82"/>
      <c r="G8" s="82"/>
      <c r="H8" s="82"/>
      <c r="I8" s="82"/>
      <c r="J8" s="82"/>
      <c r="K8" s="82"/>
      <c r="L8" s="82"/>
      <c r="M8" s="82"/>
      <c r="N8" s="82"/>
      <c r="O8" s="82"/>
      <c r="P8" s="87"/>
      <c r="Q8" s="231" t="str">
        <f t="shared" si="0"/>
        <v>M</v>
      </c>
      <c r="S8" s="42" t="str">
        <f t="shared" si="1"/>
        <v>M</v>
      </c>
      <c r="T8" s="42" t="str">
        <f t="shared" si="2"/>
        <v>M</v>
      </c>
      <c r="U8" s="42" t="str">
        <f t="shared" si="3"/>
        <v>M</v>
      </c>
      <c r="V8" s="42" t="str">
        <f t="shared" si="4"/>
        <v>M</v>
      </c>
      <c r="W8" s="42" t="str">
        <f t="shared" si="5"/>
        <v>M</v>
      </c>
      <c r="X8" s="42">
        <f t="shared" si="6"/>
        <v>0</v>
      </c>
    </row>
    <row r="9" spans="1:24" x14ac:dyDescent="0.15">
      <c r="A9" s="200" t="s">
        <v>386</v>
      </c>
      <c r="B9" s="82"/>
      <c r="C9" s="82"/>
      <c r="D9" s="82"/>
      <c r="E9" s="82"/>
      <c r="F9" s="82"/>
      <c r="G9" s="82"/>
      <c r="H9" s="82"/>
      <c r="I9" s="82"/>
      <c r="J9" s="82"/>
      <c r="K9" s="82"/>
      <c r="L9" s="82"/>
      <c r="M9" s="82"/>
      <c r="N9" s="82"/>
      <c r="O9" s="82"/>
      <c r="P9" s="87"/>
      <c r="Q9" s="231" t="str">
        <f t="shared" si="0"/>
        <v>M</v>
      </c>
      <c r="S9" s="42" t="str">
        <f t="shared" si="1"/>
        <v>M</v>
      </c>
      <c r="T9" s="42" t="str">
        <f t="shared" si="2"/>
        <v>M</v>
      </c>
      <c r="U9" s="42" t="str">
        <f t="shared" si="3"/>
        <v>M</v>
      </c>
      <c r="V9" s="42" t="str">
        <f t="shared" si="4"/>
        <v>M</v>
      </c>
      <c r="W9" s="42" t="str">
        <f t="shared" si="5"/>
        <v>M</v>
      </c>
      <c r="X9" s="42">
        <f t="shared" si="6"/>
        <v>0</v>
      </c>
    </row>
    <row r="10" spans="1:24" ht="14" thickBot="1" x14ac:dyDescent="0.2">
      <c r="A10" s="201" t="s">
        <v>99</v>
      </c>
      <c r="B10" s="202"/>
      <c r="C10" s="202"/>
      <c r="D10" s="202"/>
      <c r="E10" s="202"/>
      <c r="F10" s="202"/>
      <c r="G10" s="202"/>
      <c r="H10" s="202"/>
      <c r="I10" s="202"/>
      <c r="J10" s="202"/>
      <c r="K10" s="202"/>
      <c r="L10" s="202"/>
      <c r="M10" s="202"/>
      <c r="N10" s="202"/>
      <c r="O10" s="202"/>
      <c r="P10" s="203"/>
      <c r="Q10" s="231" t="str">
        <f t="shared" si="0"/>
        <v>M</v>
      </c>
      <c r="S10" s="42" t="str">
        <f t="shared" si="1"/>
        <v>M</v>
      </c>
      <c r="T10" s="42" t="str">
        <f t="shared" si="2"/>
        <v>M</v>
      </c>
      <c r="U10" s="42" t="str">
        <f t="shared" si="3"/>
        <v>M</v>
      </c>
      <c r="V10" s="42" t="str">
        <f t="shared" si="4"/>
        <v>M</v>
      </c>
      <c r="W10" s="42" t="str">
        <f t="shared" si="5"/>
        <v>M</v>
      </c>
      <c r="X10" s="42">
        <f t="shared" si="6"/>
        <v>0</v>
      </c>
    </row>
    <row r="12" spans="1:24" hidden="1" x14ac:dyDescent="0.15"/>
    <row r="13" spans="1:24" hidden="1" x14ac:dyDescent="0.15"/>
    <row r="14" spans="1:24" ht="19" hidden="1" x14ac:dyDescent="0.25">
      <c r="A14" s="81"/>
      <c r="B14" s="543" t="s">
        <v>210</v>
      </c>
      <c r="C14" s="543"/>
      <c r="D14" s="543"/>
      <c r="E14" s="543"/>
      <c r="F14" s="543"/>
      <c r="G14" s="543"/>
      <c r="H14" s="543"/>
      <c r="I14" s="543"/>
      <c r="J14" s="543"/>
      <c r="K14" s="543"/>
      <c r="L14" s="543"/>
      <c r="M14" s="543"/>
      <c r="N14" s="543"/>
      <c r="O14" s="543"/>
      <c r="P14" s="543"/>
      <c r="Q14" s="544"/>
    </row>
    <row r="15" spans="1:24" s="76" customFormat="1" ht="24" hidden="1" customHeight="1" x14ac:dyDescent="0.15">
      <c r="A15" s="98"/>
      <c r="B15" s="548" t="s">
        <v>11</v>
      </c>
      <c r="C15" s="548"/>
      <c r="D15" s="548"/>
      <c r="E15" s="549" t="s">
        <v>405</v>
      </c>
      <c r="F15" s="549"/>
      <c r="G15" s="549"/>
      <c r="H15" s="550" t="s">
        <v>13</v>
      </c>
      <c r="I15" s="550"/>
      <c r="J15" s="550"/>
      <c r="K15" s="551" t="s">
        <v>14</v>
      </c>
      <c r="L15" s="551"/>
      <c r="M15" s="551"/>
      <c r="N15" s="547" t="s">
        <v>15</v>
      </c>
      <c r="O15" s="547"/>
      <c r="P15" s="547"/>
      <c r="Q15" s="104"/>
      <c r="R15" s="75"/>
    </row>
    <row r="16" spans="1:24" s="78" customFormat="1" ht="39.75" hidden="1" customHeight="1" x14ac:dyDescent="0.15">
      <c r="A16" s="99" t="s">
        <v>380</v>
      </c>
      <c r="B16" s="92" t="s">
        <v>109</v>
      </c>
      <c r="C16" s="92" t="s">
        <v>3</v>
      </c>
      <c r="D16" s="92" t="s">
        <v>409</v>
      </c>
      <c r="E16" s="93" t="s">
        <v>109</v>
      </c>
      <c r="F16" s="93" t="s">
        <v>3</v>
      </c>
      <c r="G16" s="93" t="s">
        <v>356</v>
      </c>
      <c r="H16" s="102" t="s">
        <v>109</v>
      </c>
      <c r="I16" s="102" t="s">
        <v>3</v>
      </c>
      <c r="J16" s="102" t="s">
        <v>409</v>
      </c>
      <c r="K16" s="103" t="s">
        <v>109</v>
      </c>
      <c r="L16" s="103" t="s">
        <v>3</v>
      </c>
      <c r="M16" s="103" t="s">
        <v>409</v>
      </c>
      <c r="N16" s="94" t="s">
        <v>109</v>
      </c>
      <c r="O16" s="94" t="s">
        <v>3</v>
      </c>
      <c r="P16" s="94" t="s">
        <v>356</v>
      </c>
      <c r="Q16" s="92" t="s">
        <v>319</v>
      </c>
      <c r="R16" s="77"/>
    </row>
    <row r="17" spans="1:17" hidden="1" x14ac:dyDescent="0.15">
      <c r="A17" s="100" t="s">
        <v>381</v>
      </c>
      <c r="B17" s="82"/>
      <c r="C17" s="82"/>
      <c r="D17" s="82"/>
      <c r="E17" s="82"/>
      <c r="F17" s="82"/>
      <c r="G17" s="82"/>
      <c r="H17" s="82"/>
      <c r="I17" s="82"/>
      <c r="J17" s="82"/>
      <c r="K17" s="82"/>
      <c r="L17" s="82"/>
      <c r="M17" s="82"/>
      <c r="N17" s="82"/>
      <c r="O17" s="82"/>
      <c r="P17" s="82"/>
      <c r="Q17" s="105">
        <f t="shared" ref="Q17:Q23" si="7">((B17*C17)*D17/0.5) + ((E17*F17)*G17/0.5) +((H17*I17)*J17/0.5) +((K17*L17)*M17/0.5) + ((N17*O17)*P17/0.5)</f>
        <v>0</v>
      </c>
    </row>
    <row r="18" spans="1:17" hidden="1" x14ac:dyDescent="0.15">
      <c r="A18" s="101" t="s">
        <v>382</v>
      </c>
      <c r="B18" s="82"/>
      <c r="C18" s="82"/>
      <c r="D18" s="82"/>
      <c r="E18" s="82"/>
      <c r="F18" s="82"/>
      <c r="G18" s="82"/>
      <c r="H18" s="82"/>
      <c r="I18" s="82"/>
      <c r="J18" s="82"/>
      <c r="K18" s="82"/>
      <c r="L18" s="82"/>
      <c r="M18" s="82"/>
      <c r="N18" s="82"/>
      <c r="O18" s="82"/>
      <c r="P18" s="82"/>
      <c r="Q18" s="105">
        <f t="shared" si="7"/>
        <v>0</v>
      </c>
    </row>
    <row r="19" spans="1:17" hidden="1" x14ac:dyDescent="0.15">
      <c r="A19" s="100" t="s">
        <v>383</v>
      </c>
      <c r="B19" s="82"/>
      <c r="C19" s="82"/>
      <c r="D19" s="82"/>
      <c r="E19" s="82"/>
      <c r="F19" s="82"/>
      <c r="G19" s="82"/>
      <c r="H19" s="82"/>
      <c r="I19" s="82"/>
      <c r="J19" s="82"/>
      <c r="K19" s="82"/>
      <c r="L19" s="82"/>
      <c r="M19" s="82"/>
      <c r="N19" s="82"/>
      <c r="O19" s="82"/>
      <c r="P19" s="82"/>
      <c r="Q19" s="105">
        <f t="shared" si="7"/>
        <v>0</v>
      </c>
    </row>
    <row r="20" spans="1:17" hidden="1" x14ac:dyDescent="0.15">
      <c r="A20" s="101" t="s">
        <v>384</v>
      </c>
      <c r="B20" s="82"/>
      <c r="C20" s="82"/>
      <c r="D20" s="82"/>
      <c r="E20" s="82"/>
      <c r="F20" s="82"/>
      <c r="G20" s="82"/>
      <c r="H20" s="82"/>
      <c r="I20" s="82"/>
      <c r="J20" s="82"/>
      <c r="K20" s="82"/>
      <c r="L20" s="82"/>
      <c r="M20" s="82"/>
      <c r="N20" s="82"/>
      <c r="O20" s="82"/>
      <c r="P20" s="82"/>
      <c r="Q20" s="105">
        <f t="shared" si="7"/>
        <v>0</v>
      </c>
    </row>
    <row r="21" spans="1:17" hidden="1" x14ac:dyDescent="0.15">
      <c r="A21" s="100" t="s">
        <v>385</v>
      </c>
      <c r="B21" s="82"/>
      <c r="C21" s="82"/>
      <c r="D21" s="82"/>
      <c r="E21" s="82"/>
      <c r="F21" s="82"/>
      <c r="G21" s="82"/>
      <c r="H21" s="82"/>
      <c r="I21" s="82"/>
      <c r="J21" s="82"/>
      <c r="K21" s="82"/>
      <c r="L21" s="82"/>
      <c r="M21" s="82"/>
      <c r="N21" s="82"/>
      <c r="O21" s="82"/>
      <c r="P21" s="82"/>
      <c r="Q21" s="105">
        <f t="shared" si="7"/>
        <v>0</v>
      </c>
    </row>
    <row r="22" spans="1:17" hidden="1" x14ac:dyDescent="0.15">
      <c r="A22" s="101" t="s">
        <v>386</v>
      </c>
      <c r="B22" s="82"/>
      <c r="C22" s="82"/>
      <c r="D22" s="82"/>
      <c r="E22" s="82"/>
      <c r="F22" s="82"/>
      <c r="G22" s="82"/>
      <c r="H22" s="82"/>
      <c r="I22" s="82"/>
      <c r="J22" s="82"/>
      <c r="K22" s="82"/>
      <c r="L22" s="82"/>
      <c r="M22" s="82"/>
      <c r="N22" s="82"/>
      <c r="O22" s="82"/>
      <c r="P22" s="82"/>
      <c r="Q22" s="105">
        <f t="shared" si="7"/>
        <v>0</v>
      </c>
    </row>
    <row r="23" spans="1:17" hidden="1" x14ac:dyDescent="0.15">
      <c r="A23" s="100" t="s">
        <v>99</v>
      </c>
      <c r="B23" s="82"/>
      <c r="C23" s="82"/>
      <c r="D23" s="82"/>
      <c r="E23" s="82"/>
      <c r="F23" s="82"/>
      <c r="G23" s="82"/>
      <c r="H23" s="82"/>
      <c r="I23" s="82"/>
      <c r="J23" s="82"/>
      <c r="K23" s="82"/>
      <c r="L23" s="82"/>
      <c r="M23" s="82"/>
      <c r="N23" s="82"/>
      <c r="O23" s="82"/>
      <c r="P23" s="82"/>
      <c r="Q23" s="105">
        <f t="shared" si="7"/>
        <v>0</v>
      </c>
    </row>
  </sheetData>
  <sheetProtection password="8144" sheet="1" objects="1" scenarios="1"/>
  <mergeCells count="12">
    <mergeCell ref="B1:Q1"/>
    <mergeCell ref="N2:P2"/>
    <mergeCell ref="N15:P15"/>
    <mergeCell ref="B14:Q14"/>
    <mergeCell ref="B2:D2"/>
    <mergeCell ref="B15:D15"/>
    <mergeCell ref="E15:G15"/>
    <mergeCell ref="H15:J15"/>
    <mergeCell ref="K15:M15"/>
    <mergeCell ref="E2:G2"/>
    <mergeCell ref="H2:J2"/>
    <mergeCell ref="K2:M2"/>
  </mergeCells>
  <phoneticPr fontId="25" type="noConversion"/>
  <conditionalFormatting sqref="Q4:Q10">
    <cfRule type="cellIs" dxfId="8" priority="1" stopIfTrue="1" operator="equal">
      <formula>"M"</formula>
    </cfRule>
  </conditionalFormatting>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I33"/>
  <sheetViews>
    <sheetView tabSelected="1" topLeftCell="A11" zoomScale="122" zoomScaleNormal="122" workbookViewId="0">
      <selection activeCell="C29" sqref="C29"/>
    </sheetView>
  </sheetViews>
  <sheetFormatPr baseColWidth="10" defaultColWidth="8.83203125" defaultRowHeight="13" x14ac:dyDescent="0.15"/>
  <cols>
    <col min="1" max="1" width="4.1640625" customWidth="1"/>
    <col min="2" max="2" width="13.5" customWidth="1"/>
    <col min="3" max="3" width="102.1640625" customWidth="1"/>
    <col min="4" max="4" width="17.5" customWidth="1"/>
    <col min="5" max="5" width="10.6640625" customWidth="1"/>
    <col min="6" max="6" width="3.5" customWidth="1"/>
    <col min="7" max="7" width="12.33203125" customWidth="1"/>
  </cols>
  <sheetData>
    <row r="1" spans="2:9" ht="20.25" customHeight="1" x14ac:dyDescent="0.15"/>
    <row r="2" spans="2:9" ht="12.75" customHeight="1" x14ac:dyDescent="0.15">
      <c r="B2" s="563" t="s">
        <v>454</v>
      </c>
      <c r="C2" s="564"/>
      <c r="D2" s="564"/>
      <c r="E2" s="564"/>
    </row>
    <row r="3" spans="2:9" x14ac:dyDescent="0.15">
      <c r="B3" s="564"/>
      <c r="C3" s="564"/>
      <c r="D3" s="564"/>
      <c r="E3" s="564"/>
    </row>
    <row r="4" spans="2:9" ht="14" thickBot="1" x14ac:dyDescent="0.2"/>
    <row r="5" spans="2:9" ht="16" x14ac:dyDescent="0.2">
      <c r="B5" s="565"/>
      <c r="C5" s="566"/>
      <c r="D5" s="307" t="s">
        <v>326</v>
      </c>
      <c r="E5" s="308">
        <f>Calculator!H4</f>
        <v>0</v>
      </c>
    </row>
    <row r="6" spans="2:9" ht="17" thickBot="1" x14ac:dyDescent="0.25">
      <c r="B6" s="567"/>
      <c r="C6" s="568"/>
      <c r="D6" s="309" t="s">
        <v>453</v>
      </c>
      <c r="E6" s="306" t="str">
        <f>IF(Calculator!H5="","",IF(Calculator!H5=1,"MALE","FEMALE"))</f>
        <v/>
      </c>
      <c r="I6" t="s">
        <v>54</v>
      </c>
    </row>
    <row r="7" spans="2:9" ht="19" thickBot="1" x14ac:dyDescent="0.25">
      <c r="D7" s="284"/>
      <c r="E7" s="285"/>
    </row>
    <row r="8" spans="2:9" x14ac:dyDescent="0.15">
      <c r="B8" s="569" t="str">
        <f>Calculator!CI9</f>
        <v>There are 28 days of missing drinking data in 28-day screening assessment period. Missing screening drinking data must be collected prior to inclusion.</v>
      </c>
      <c r="C8" s="570"/>
      <c r="D8" s="570"/>
      <c r="E8" s="571"/>
    </row>
    <row r="9" spans="2:9" ht="28.5" customHeight="1" thickBot="1" x14ac:dyDescent="0.2">
      <c r="B9" s="572"/>
      <c r="C9" s="573"/>
      <c r="D9" s="573"/>
      <c r="E9" s="574"/>
    </row>
    <row r="10" spans="2:9" ht="14" thickBot="1" x14ac:dyDescent="0.2">
      <c r="C10" s="577"/>
      <c r="D10" s="577"/>
      <c r="E10" s="150"/>
      <c r="F10" s="4"/>
    </row>
    <row r="11" spans="2:9" ht="9" customHeight="1" thickBot="1" x14ac:dyDescent="0.2">
      <c r="B11" s="224"/>
      <c r="C11" s="555"/>
      <c r="D11" s="556"/>
      <c r="E11" s="557"/>
      <c r="F11" s="4"/>
    </row>
    <row r="12" spans="2:9" ht="42.75" customHeight="1" thickBot="1" x14ac:dyDescent="0.2">
      <c r="B12" s="223" t="s">
        <v>437</v>
      </c>
      <c r="C12" s="552" t="str">
        <f>IF(E6="male",Calculator!AH9,"")</f>
        <v/>
      </c>
      <c r="D12" s="575"/>
      <c r="E12" s="576"/>
      <c r="F12" s="4"/>
    </row>
    <row r="13" spans="2:9" ht="42.75" customHeight="1" thickBot="1" x14ac:dyDescent="0.2">
      <c r="B13" s="223" t="s">
        <v>438</v>
      </c>
      <c r="C13" s="552" t="str">
        <f>IF(E6="male",Calculator!AH10,"")</f>
        <v/>
      </c>
      <c r="D13" s="575"/>
      <c r="E13" s="576"/>
      <c r="F13" s="4"/>
    </row>
    <row r="14" spans="2:9" ht="42.75" customHeight="1" thickBot="1" x14ac:dyDescent="0.2">
      <c r="B14" s="223" t="s">
        <v>439</v>
      </c>
      <c r="C14" s="552" t="str">
        <f>IF(E6="male",Calculator!AH11,"")</f>
        <v/>
      </c>
      <c r="D14" s="575"/>
      <c r="E14" s="576"/>
      <c r="F14" s="4"/>
    </row>
    <row r="15" spans="2:9" ht="42.75" customHeight="1" thickBot="1" x14ac:dyDescent="0.2">
      <c r="B15" s="223" t="s">
        <v>440</v>
      </c>
      <c r="C15" s="552" t="str">
        <f>IF(E6="male",Calculator!AH12,"")</f>
        <v/>
      </c>
      <c r="D15" s="575"/>
      <c r="E15" s="576"/>
      <c r="F15" s="4"/>
    </row>
    <row r="16" spans="2:9" ht="42.75" customHeight="1" thickBot="1" x14ac:dyDescent="0.2">
      <c r="B16" s="223" t="s">
        <v>441</v>
      </c>
      <c r="C16" s="552" t="str">
        <f>IF(E6="MALE",Calculator!AH13,"")</f>
        <v/>
      </c>
      <c r="D16" s="553"/>
      <c r="E16" s="554"/>
      <c r="F16" s="4"/>
    </row>
    <row r="17" spans="2:6" ht="6.75" customHeight="1" thickBot="1" x14ac:dyDescent="0.2">
      <c r="B17" s="224"/>
      <c r="C17" s="225"/>
      <c r="D17" s="226"/>
      <c r="E17" s="227"/>
      <c r="F17" s="4"/>
    </row>
    <row r="18" spans="2:6" ht="42.75" customHeight="1" thickBot="1" x14ac:dyDescent="0.2">
      <c r="B18" s="490">
        <v>2</v>
      </c>
      <c r="C18" s="212" t="str">
        <f>IF(E6="female","","Did the subject meet the minimum criteria of at least FOUR Heavy Drinking Days (5 or more SDUs) in each week?")</f>
        <v>Did the subject meet the minimum criteria of at least FOUR Heavy Drinking Days (5 or more SDUs) in each week?</v>
      </c>
      <c r="D18" s="213"/>
      <c r="E18" s="216" t="str">
        <f>IF(E6="FEMALE","",IF(E6="MALE",Calculator!AH18,"NO"))</f>
        <v>NO</v>
      </c>
      <c r="F18" s="4"/>
    </row>
    <row r="19" spans="2:6" ht="12.75" customHeight="1" x14ac:dyDescent="0.2">
      <c r="C19" s="151"/>
      <c r="D19" s="152"/>
      <c r="E19" s="153"/>
    </row>
    <row r="20" spans="2:6" ht="12.75" customHeight="1" thickBot="1" x14ac:dyDescent="0.25">
      <c r="C20" s="151"/>
      <c r="D20" s="152"/>
      <c r="E20" s="153"/>
    </row>
    <row r="21" spans="2:6" ht="7.5" customHeight="1" thickBot="1" x14ac:dyDescent="0.2">
      <c r="B21" s="224"/>
      <c r="C21" s="555"/>
      <c r="D21" s="556"/>
      <c r="E21" s="557"/>
    </row>
    <row r="22" spans="2:6" ht="42.75" customHeight="1" thickBot="1" x14ac:dyDescent="0.2">
      <c r="B22" s="228" t="s">
        <v>437</v>
      </c>
      <c r="C22" s="558" t="str">
        <f>IF(E6="FEMALE",Calculator!AH9,"")</f>
        <v/>
      </c>
      <c r="D22" s="559"/>
      <c r="E22" s="560"/>
    </row>
    <row r="23" spans="2:6" ht="42.75" customHeight="1" thickBot="1" x14ac:dyDescent="0.2">
      <c r="B23" s="228" t="s">
        <v>438</v>
      </c>
      <c r="C23" s="558" t="str">
        <f>IF(E6="FEMALE",Calculator!AH10,"")</f>
        <v/>
      </c>
      <c r="D23" s="559"/>
      <c r="E23" s="560"/>
    </row>
    <row r="24" spans="2:6" ht="42.75" customHeight="1" thickBot="1" x14ac:dyDescent="0.2">
      <c r="B24" s="228" t="s">
        <v>439</v>
      </c>
      <c r="C24" s="558" t="str">
        <f>IF(E6="FEMALE",Calculator!AH11,"")</f>
        <v/>
      </c>
      <c r="D24" s="559"/>
      <c r="E24" s="560"/>
    </row>
    <row r="25" spans="2:6" ht="42.75" customHeight="1" thickBot="1" x14ac:dyDescent="0.2">
      <c r="B25" s="228" t="s">
        <v>440</v>
      </c>
      <c r="C25" s="558" t="str">
        <f>IF(E6="FEMALE",Calculator!AH12,"")</f>
        <v/>
      </c>
      <c r="D25" s="559"/>
      <c r="E25" s="560"/>
    </row>
    <row r="26" spans="2:6" ht="42.75" customHeight="1" thickBot="1" x14ac:dyDescent="0.2">
      <c r="B26" s="228" t="s">
        <v>441</v>
      </c>
      <c r="C26" s="558" t="str">
        <f>IF(E6="female", Calculator!AH13,"")</f>
        <v/>
      </c>
      <c r="D26" s="561"/>
      <c r="E26" s="562"/>
    </row>
    <row r="27" spans="2:6" ht="9" customHeight="1" thickBot="1" x14ac:dyDescent="0.2">
      <c r="B27" s="224"/>
      <c r="C27" s="225"/>
      <c r="D27" s="226"/>
      <c r="E27" s="227"/>
    </row>
    <row r="28" spans="2:6" ht="42.75" customHeight="1" thickBot="1" x14ac:dyDescent="0.2">
      <c r="B28" s="490">
        <v>2</v>
      </c>
      <c r="C28" s="214" t="str">
        <f>IF(E6="male","","Did the subject meet the minimum criteria of at least FOUR Heavy Drinking Days (4 or more SDUs) in each week?")</f>
        <v>Did the subject meet the minimum criteria of at least FOUR Heavy Drinking Days (4 or more SDUs) in each week?</v>
      </c>
      <c r="D28" s="215"/>
      <c r="E28" s="229" t="str">
        <f>IF(E6="MALE","",IF(E6="FEMALE",Calculator!AH18,"NO"))</f>
        <v>NO</v>
      </c>
    </row>
    <row r="29" spans="2:6" ht="31.5" customHeight="1" x14ac:dyDescent="0.2">
      <c r="C29" s="132"/>
      <c r="D29" s="132"/>
      <c r="E29" s="132"/>
    </row>
    <row r="33" spans="3:5" ht="18" x14ac:dyDescent="0.2">
      <c r="C33" s="230" t="s">
        <v>425</v>
      </c>
      <c r="D33" s="132"/>
      <c r="E33" s="132"/>
    </row>
  </sheetData>
  <sheetProtection algorithmName="SHA-512" hashValue="wAsOGbFtkmdiPEgMpzxzQnYxVP8aLduzwKMpet5OYRfaCAC0jtlYU7AjJxqLTFELPysziZoyOKeArkVk1CU0Ug==" saltValue="UFVLUWaVhF5eHgXznl0/xg==" spinCount="100000" sheet="1" objects="1" scenarios="1"/>
  <mergeCells count="16">
    <mergeCell ref="C25:E25"/>
    <mergeCell ref="C26:E26"/>
    <mergeCell ref="B2:E3"/>
    <mergeCell ref="B5:C6"/>
    <mergeCell ref="B8:E9"/>
    <mergeCell ref="C12:E12"/>
    <mergeCell ref="C15:E15"/>
    <mergeCell ref="C14:E14"/>
    <mergeCell ref="C13:E13"/>
    <mergeCell ref="C10:D10"/>
    <mergeCell ref="C11:E11"/>
    <mergeCell ref="C16:E16"/>
    <mergeCell ref="C21:E21"/>
    <mergeCell ref="C22:E22"/>
    <mergeCell ref="C23:E23"/>
    <mergeCell ref="C24:E24"/>
  </mergeCells>
  <phoneticPr fontId="0" type="noConversion"/>
  <pageMargins left="0.75" right="0.75" top="1" bottom="1" header="0.5" footer="0.5"/>
  <pageSetup scale="60" orientation="portrait"/>
  <headerFooter alignWithMargins="0">
    <oddHeader xml:space="preserve">&amp;C&amp;"Berlin Sans FB Demi,Bold"&amp;12
</oddHeader>
  </headerFooter>
  <rowBreaks count="2" manualBreakCount="2">
    <brk id="28" max="16383" man="1"/>
    <brk id="30" max="16383"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62"/>
  </sheetPr>
  <dimension ref="A1:HA81"/>
  <sheetViews>
    <sheetView zoomScale="96" zoomScaleNormal="96" workbookViewId="0">
      <pane xSplit="3" ySplit="8" topLeftCell="D24" activePane="bottomRight" state="frozen"/>
      <selection pane="topRight" activeCell="D1" sqref="D1"/>
      <selection pane="bottomLeft" activeCell="A9" sqref="A9"/>
      <selection pane="bottomRight" activeCell="C4" sqref="C4"/>
    </sheetView>
  </sheetViews>
  <sheetFormatPr baseColWidth="10" defaultColWidth="2.33203125" defaultRowHeight="16" x14ac:dyDescent="0.2"/>
  <cols>
    <col min="1" max="1" width="11.83203125" customWidth="1"/>
    <col min="2" max="2" width="13.6640625" customWidth="1"/>
    <col min="3" max="3" width="14.5" customWidth="1"/>
    <col min="4" max="4" width="11.6640625" customWidth="1"/>
    <col min="5" max="7" width="7.83203125" style="1" customWidth="1"/>
    <col min="8" max="19" width="7.83203125" customWidth="1"/>
    <col min="20" max="21" width="11.6640625" style="74" customWidth="1"/>
    <col min="22" max="22" width="5.6640625" style="74" customWidth="1"/>
    <col min="23" max="24" width="13.1640625" style="74" hidden="1" customWidth="1"/>
    <col min="25" max="25" width="14.5" style="74" hidden="1" customWidth="1"/>
    <col min="26" max="26" width="20.83203125" style="74" hidden="1" customWidth="1"/>
    <col min="27" max="27" width="13.83203125" style="74" hidden="1" customWidth="1"/>
    <col min="28" max="28" width="13.33203125" style="74" hidden="1" customWidth="1"/>
    <col min="29" max="29" width="20" style="74" hidden="1" customWidth="1"/>
    <col min="30" max="30" width="17.6640625" style="74" hidden="1" customWidth="1"/>
    <col min="31" max="39" width="13.1640625" style="74" hidden="1" customWidth="1"/>
    <col min="40" max="40" width="8.1640625" hidden="1" customWidth="1"/>
    <col min="41" max="41" width="15" hidden="1" customWidth="1"/>
    <col min="42" max="42" width="16.33203125" hidden="1" customWidth="1"/>
    <col min="43" max="45" width="7.83203125" hidden="1" customWidth="1"/>
    <col min="46" max="46" width="11.1640625" hidden="1" customWidth="1"/>
    <col min="47" max="48" width="17.5" hidden="1" customWidth="1"/>
    <col min="49" max="49" width="18.33203125" hidden="1" customWidth="1"/>
    <col min="50" max="50" width="11.5" hidden="1" customWidth="1"/>
    <col min="51" max="51" width="10.6640625" hidden="1" customWidth="1"/>
    <col min="52" max="52" width="11" hidden="1" customWidth="1"/>
    <col min="53" max="53" width="24.1640625" hidden="1" customWidth="1"/>
    <col min="54" max="54" width="24.5" hidden="1" customWidth="1"/>
    <col min="55" max="55" width="2.5" hidden="1" customWidth="1"/>
    <col min="56" max="56" width="18.6640625" hidden="1" customWidth="1"/>
    <col min="57" max="57" width="8.5" hidden="1" customWidth="1"/>
    <col min="58" max="58" width="9" style="72" hidden="1" customWidth="1"/>
    <col min="59" max="59" width="8.1640625" style="72" hidden="1" customWidth="1"/>
    <col min="60" max="60" width="7.83203125" style="72" hidden="1" customWidth="1"/>
    <col min="61" max="61" width="7" style="72" hidden="1" customWidth="1"/>
    <col min="62" max="62" width="7.83203125" style="72" hidden="1" customWidth="1"/>
    <col min="63" max="63" width="8.1640625" style="72" hidden="1" customWidth="1"/>
    <col min="64" max="64" width="3" style="72" hidden="1" customWidth="1"/>
    <col min="65" max="65" width="8.6640625" hidden="1" customWidth="1"/>
    <col min="66" max="66" width="9.33203125" hidden="1" customWidth="1"/>
    <col min="67" max="67" width="8.5" hidden="1" customWidth="1"/>
    <col min="68" max="68" width="8.1640625" hidden="1" customWidth="1"/>
    <col min="69" max="69" width="7.33203125" hidden="1" customWidth="1"/>
    <col min="70" max="70" width="8.1640625" hidden="1" customWidth="1"/>
    <col min="71" max="71" width="8.5" hidden="1" customWidth="1"/>
    <col min="72" max="73" width="11.5" hidden="1" customWidth="1"/>
    <col min="74" max="78" width="6.6640625" hidden="1" customWidth="1"/>
    <col min="79" max="79" width="21" hidden="1" customWidth="1"/>
    <col min="80" max="80" width="3.5" hidden="1" customWidth="1"/>
    <col min="81" max="81" width="3" hidden="1" customWidth="1"/>
    <col min="82" max="82" width="148.1640625" hidden="1" customWidth="1"/>
    <col min="83" max="209" width="10.83203125" hidden="1" customWidth="1"/>
    <col min="210" max="256" width="10.83203125" customWidth="1"/>
    <col min="257" max="257" width="2.33203125" customWidth="1"/>
  </cols>
  <sheetData>
    <row r="1" spans="1:82" ht="19" x14ac:dyDescent="0.25">
      <c r="A1" s="523" t="s">
        <v>372</v>
      </c>
      <c r="B1" s="524"/>
      <c r="C1" s="525"/>
      <c r="D1" s="25"/>
      <c r="F1" s="119"/>
      <c r="G1" s="119"/>
      <c r="H1" s="119"/>
      <c r="J1" s="119" t="s">
        <v>318</v>
      </c>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BF1"/>
      <c r="BG1"/>
      <c r="BM1" s="72"/>
      <c r="BN1" s="72"/>
    </row>
    <row r="2" spans="1:82" ht="17" thickBot="1" x14ac:dyDescent="0.25">
      <c r="A2" s="526"/>
      <c r="B2" s="527"/>
      <c r="C2" s="528"/>
      <c r="D2" s="25"/>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BF2"/>
      <c r="BG2"/>
      <c r="BM2" s="72"/>
      <c r="BN2" s="72"/>
    </row>
    <row r="3" spans="1:82" ht="17" thickBot="1" x14ac:dyDescent="0.25">
      <c r="B3" s="25"/>
      <c r="C3" s="25"/>
      <c r="D3" s="1"/>
      <c r="E3" s="513" t="s">
        <v>457</v>
      </c>
      <c r="F3" s="514"/>
      <c r="G3" s="514"/>
      <c r="H3" s="514"/>
      <c r="I3" s="515"/>
      <c r="J3" s="84"/>
      <c r="K3" s="583" t="s">
        <v>51</v>
      </c>
      <c r="L3" s="584"/>
      <c r="M3" s="584"/>
      <c r="N3" s="584"/>
      <c r="O3" s="584"/>
      <c r="P3" s="585"/>
      <c r="Q3" s="37"/>
      <c r="R3" s="30"/>
      <c r="S3" s="37"/>
      <c r="T3" s="26"/>
      <c r="U3" s="26"/>
      <c r="V3" s="26"/>
      <c r="W3" s="586" t="s">
        <v>317</v>
      </c>
      <c r="X3" s="587"/>
      <c r="Y3" s="117"/>
      <c r="Z3" s="26"/>
      <c r="AA3" s="26"/>
      <c r="AB3" s="26"/>
      <c r="AC3" s="26"/>
      <c r="AD3" s="26"/>
      <c r="AE3" s="26"/>
      <c r="AF3" s="26"/>
      <c r="AG3" s="26"/>
      <c r="AH3" s="26"/>
      <c r="AI3" s="26"/>
      <c r="AJ3" s="26"/>
      <c r="AK3" s="26"/>
      <c r="AL3" s="26"/>
      <c r="AM3" s="26"/>
      <c r="AN3" s="88"/>
      <c r="AR3" s="88"/>
      <c r="AS3" s="88"/>
      <c r="AT3" s="88"/>
      <c r="AU3" s="88"/>
      <c r="AV3" s="88"/>
      <c r="BF3"/>
      <c r="BM3" s="72"/>
    </row>
    <row r="4" spans="1:82" ht="31.5" customHeight="1" thickBot="1" x14ac:dyDescent="0.25">
      <c r="A4" s="529" t="s">
        <v>17</v>
      </c>
      <c r="B4" s="530"/>
      <c r="C4" s="145"/>
      <c r="D4" s="85"/>
      <c r="E4" s="510" t="s">
        <v>53</v>
      </c>
      <c r="F4" s="511"/>
      <c r="G4" s="512"/>
      <c r="H4" s="533"/>
      <c r="I4" s="534"/>
      <c r="J4" s="85"/>
      <c r="K4" s="589" t="s">
        <v>461</v>
      </c>
      <c r="L4" s="590"/>
      <c r="M4" s="590"/>
      <c r="N4" s="590"/>
      <c r="O4" s="591"/>
      <c r="P4" s="592"/>
      <c r="Q4" s="83"/>
      <c r="R4" s="25"/>
      <c r="V4" s="141"/>
      <c r="W4" s="588" t="s">
        <v>374</v>
      </c>
      <c r="X4" s="587"/>
      <c r="Y4" s="118">
        <f>O5-O4</f>
        <v>0</v>
      </c>
      <c r="Z4" s="141"/>
      <c r="AA4" s="141"/>
      <c r="AB4" s="141"/>
      <c r="AC4" s="141"/>
      <c r="AD4" s="141"/>
      <c r="AE4" s="141"/>
      <c r="AF4" s="141"/>
      <c r="AG4" s="141"/>
      <c r="AH4" s="141"/>
      <c r="AI4" s="141"/>
      <c r="AJ4" s="141"/>
      <c r="AK4" s="141"/>
      <c r="AL4" s="141"/>
      <c r="AM4" s="141"/>
      <c r="AN4" s="88"/>
      <c r="AR4" s="88"/>
      <c r="AS4" s="88"/>
      <c r="AT4" s="88"/>
      <c r="AU4" s="88"/>
      <c r="AV4" s="88"/>
      <c r="BF4"/>
      <c r="BM4" s="72"/>
    </row>
    <row r="5" spans="1:82" ht="31.5" customHeight="1" thickBot="1" x14ac:dyDescent="0.25">
      <c r="B5" s="25"/>
      <c r="C5" s="25"/>
      <c r="D5" s="1"/>
      <c r="E5" s="510" t="s">
        <v>10</v>
      </c>
      <c r="F5" s="511"/>
      <c r="G5" s="512"/>
      <c r="H5" s="533"/>
      <c r="I5" s="534"/>
      <c r="J5" s="85"/>
      <c r="K5" s="479"/>
      <c r="L5" s="480"/>
      <c r="M5" s="480"/>
      <c r="N5" s="480"/>
      <c r="O5" s="481"/>
      <c r="P5" s="26"/>
      <c r="T5" s="484"/>
      <c r="U5" s="25"/>
      <c r="V5" s="142"/>
      <c r="W5" s="142"/>
      <c r="X5" s="142"/>
      <c r="Y5" s="142"/>
      <c r="Z5" s="142"/>
      <c r="AA5" s="142"/>
      <c r="AB5" s="142"/>
      <c r="AC5" s="142"/>
      <c r="AD5" s="142"/>
      <c r="AE5" s="142"/>
      <c r="AF5" s="142"/>
      <c r="AG5" s="142"/>
      <c r="AH5" s="142"/>
      <c r="AI5" s="142"/>
      <c r="AJ5" s="142"/>
      <c r="AK5" s="142"/>
      <c r="AL5" s="142"/>
      <c r="AM5" s="142"/>
      <c r="AN5" s="88"/>
      <c r="AO5" s="88"/>
      <c r="AP5" s="88"/>
      <c r="AQ5" s="88"/>
      <c r="AR5" s="88"/>
      <c r="AS5" s="88"/>
      <c r="AT5" s="88"/>
      <c r="AU5" s="88"/>
      <c r="AV5" s="88"/>
      <c r="BF5"/>
      <c r="BM5" s="72"/>
    </row>
    <row r="6" spans="1:82" ht="17" thickBot="1" x14ac:dyDescent="0.25">
      <c r="A6" s="25"/>
      <c r="B6" s="25"/>
      <c r="C6" s="86"/>
      <c r="D6" s="73"/>
      <c r="E6" s="73"/>
      <c r="F6" s="73"/>
      <c r="G6" s="25"/>
      <c r="H6" s="25"/>
      <c r="I6" s="25"/>
      <c r="J6" s="25"/>
      <c r="K6" s="25"/>
      <c r="L6" s="25"/>
      <c r="M6" s="25"/>
      <c r="N6" s="25"/>
      <c r="O6" s="25"/>
      <c r="P6" s="25"/>
      <c r="Q6" s="25"/>
      <c r="R6" s="25"/>
      <c r="S6" s="25"/>
      <c r="AY6" s="122"/>
      <c r="AZ6" s="122"/>
      <c r="BA6" s="122"/>
      <c r="BB6" s="122"/>
      <c r="BC6" s="122"/>
      <c r="BD6" s="122"/>
      <c r="BE6" s="578" t="s">
        <v>313</v>
      </c>
      <c r="BF6" s="578"/>
      <c r="BG6" s="578"/>
      <c r="BH6" s="578"/>
      <c r="BI6" s="578"/>
      <c r="BJ6" s="578"/>
      <c r="BK6" s="578"/>
      <c r="BL6" s="129"/>
      <c r="BM6" s="578" t="s">
        <v>314</v>
      </c>
      <c r="BN6" s="578"/>
      <c r="BO6" s="578"/>
      <c r="BP6" s="578"/>
      <c r="BQ6" s="578"/>
      <c r="BR6" s="578"/>
      <c r="BS6" s="578"/>
      <c r="BV6" s="122"/>
      <c r="BW6" s="122"/>
      <c r="BX6" s="122"/>
      <c r="BY6" s="122"/>
      <c r="BZ6" s="122"/>
      <c r="CA6" s="122"/>
      <c r="CB6" s="122"/>
      <c r="CC6" s="122"/>
      <c r="CD6" s="122"/>
    </row>
    <row r="7" spans="1:82" s="267" customFormat="1" ht="24" customHeight="1" thickBot="1" x14ac:dyDescent="0.2">
      <c r="A7" s="259"/>
      <c r="B7" s="260"/>
      <c r="C7" s="260"/>
      <c r="D7" s="261"/>
      <c r="E7" s="502" t="s">
        <v>5</v>
      </c>
      <c r="F7" s="503"/>
      <c r="G7" s="504"/>
      <c r="H7" s="502" t="s">
        <v>6</v>
      </c>
      <c r="I7" s="503"/>
      <c r="J7" s="504"/>
      <c r="K7" s="502" t="s">
        <v>7</v>
      </c>
      <c r="L7" s="503"/>
      <c r="M7" s="504"/>
      <c r="N7" s="502" t="s">
        <v>8</v>
      </c>
      <c r="O7" s="503"/>
      <c r="P7" s="504"/>
      <c r="Q7" s="502" t="s">
        <v>9</v>
      </c>
      <c r="R7" s="503"/>
      <c r="S7" s="504"/>
      <c r="T7" s="262"/>
      <c r="U7" s="263"/>
      <c r="V7" s="264"/>
      <c r="W7" s="264"/>
      <c r="X7" s="265"/>
      <c r="Y7" s="265"/>
      <c r="Z7" s="265"/>
      <c r="AA7" s="265"/>
      <c r="AB7" s="265"/>
      <c r="AC7" s="265"/>
      <c r="AD7" s="265"/>
      <c r="AE7" s="265"/>
      <c r="AF7" s="265"/>
      <c r="AG7" s="265"/>
      <c r="AH7" s="265"/>
      <c r="AI7" s="265"/>
      <c r="AJ7" s="265"/>
      <c r="AK7" s="265"/>
      <c r="AL7" s="265"/>
      <c r="AM7" s="265"/>
      <c r="AN7" s="266"/>
      <c r="AO7" s="248"/>
      <c r="AP7" s="248"/>
      <c r="AQ7" s="248"/>
      <c r="AR7" s="248"/>
      <c r="AS7" s="248"/>
      <c r="AT7" s="248"/>
      <c r="AU7" s="248"/>
      <c r="AV7" s="248"/>
      <c r="AW7" s="249"/>
      <c r="AY7" s="268"/>
      <c r="AZ7" s="268"/>
      <c r="BA7" s="268"/>
      <c r="BB7" s="268"/>
      <c r="BC7" s="269"/>
      <c r="BD7" s="268"/>
      <c r="BE7" s="270">
        <v>2</v>
      </c>
      <c r="BF7" s="270">
        <v>3</v>
      </c>
      <c r="BG7" s="270">
        <v>4</v>
      </c>
      <c r="BH7" s="270">
        <v>5</v>
      </c>
      <c r="BI7" s="270">
        <v>6</v>
      </c>
      <c r="BJ7" s="270">
        <v>7</v>
      </c>
      <c r="BK7" s="270">
        <v>1</v>
      </c>
      <c r="BL7" s="269"/>
      <c r="BM7" s="270">
        <v>2</v>
      </c>
      <c r="BN7" s="270">
        <v>3</v>
      </c>
      <c r="BO7" s="270">
        <v>4</v>
      </c>
      <c r="BP7" s="270">
        <v>5</v>
      </c>
      <c r="BQ7" s="270">
        <v>6</v>
      </c>
      <c r="BR7" s="270">
        <v>7</v>
      </c>
      <c r="BS7" s="270">
        <v>1</v>
      </c>
      <c r="BV7" s="579" t="s">
        <v>24</v>
      </c>
      <c r="BW7" s="580"/>
      <c r="BX7" s="580"/>
      <c r="BY7" s="580"/>
      <c r="BZ7" s="581"/>
      <c r="CA7" s="271"/>
      <c r="CB7" s="271"/>
      <c r="CC7" s="271"/>
      <c r="CD7" s="271"/>
    </row>
    <row r="8" spans="1:82" s="250" customFormat="1" ht="60.75" customHeight="1" thickBot="1" x14ac:dyDescent="0.2">
      <c r="A8" s="272" t="s">
        <v>316</v>
      </c>
      <c r="B8" s="273" t="s">
        <v>380</v>
      </c>
      <c r="C8" s="273" t="s">
        <v>52</v>
      </c>
      <c r="D8" s="274" t="s">
        <v>424</v>
      </c>
      <c r="E8" s="272" t="s">
        <v>109</v>
      </c>
      <c r="F8" s="275" t="s">
        <v>3</v>
      </c>
      <c r="G8" s="274" t="s">
        <v>327</v>
      </c>
      <c r="H8" s="272" t="s">
        <v>109</v>
      </c>
      <c r="I8" s="275" t="s">
        <v>3</v>
      </c>
      <c r="J8" s="274" t="s">
        <v>327</v>
      </c>
      <c r="K8" s="272" t="s">
        <v>109</v>
      </c>
      <c r="L8" s="275" t="s">
        <v>3</v>
      </c>
      <c r="M8" s="274" t="s">
        <v>327</v>
      </c>
      <c r="N8" s="272" t="s">
        <v>109</v>
      </c>
      <c r="O8" s="275" t="s">
        <v>3</v>
      </c>
      <c r="P8" s="274" t="s">
        <v>327</v>
      </c>
      <c r="Q8" s="272" t="s">
        <v>109</v>
      </c>
      <c r="R8" s="275" t="s">
        <v>4</v>
      </c>
      <c r="S8" s="274" t="s">
        <v>327</v>
      </c>
      <c r="T8" s="276" t="s">
        <v>319</v>
      </c>
      <c r="U8" s="277" t="s">
        <v>2</v>
      </c>
      <c r="V8" s="278"/>
      <c r="W8" s="278" t="s">
        <v>442</v>
      </c>
      <c r="X8" s="278"/>
      <c r="Y8" s="279" t="s">
        <v>357</v>
      </c>
      <c r="Z8" s="280" t="s">
        <v>312</v>
      </c>
      <c r="AA8" s="257"/>
      <c r="AB8" s="258"/>
      <c r="AC8" s="267"/>
      <c r="AE8" s="248"/>
      <c r="AF8" s="281"/>
      <c r="AG8" s="267"/>
      <c r="AH8" s="267"/>
      <c r="AI8" s="281"/>
      <c r="AJ8" s="281"/>
      <c r="AK8" s="267"/>
      <c r="AM8" s="248"/>
      <c r="AN8" s="282"/>
      <c r="AO8" s="248"/>
      <c r="AP8" s="248"/>
      <c r="AQ8" s="248"/>
      <c r="AR8" s="248"/>
      <c r="AS8" s="248"/>
      <c r="AT8" s="248"/>
      <c r="AU8" s="248"/>
      <c r="AV8" s="248"/>
      <c r="AW8" s="283"/>
      <c r="AX8" s="251"/>
      <c r="AY8" s="252" t="s">
        <v>1</v>
      </c>
      <c r="AZ8" s="252" t="s">
        <v>108</v>
      </c>
      <c r="BA8" s="253" t="s">
        <v>209</v>
      </c>
      <c r="BB8" s="253" t="s">
        <v>218</v>
      </c>
      <c r="BC8" s="254"/>
      <c r="BD8" s="255" t="s">
        <v>0</v>
      </c>
      <c r="BE8" s="255" t="s">
        <v>101</v>
      </c>
      <c r="BF8" s="255" t="s">
        <v>102</v>
      </c>
      <c r="BG8" s="255" t="s">
        <v>106</v>
      </c>
      <c r="BH8" s="255" t="s">
        <v>107</v>
      </c>
      <c r="BI8" s="255" t="s">
        <v>105</v>
      </c>
      <c r="BJ8" s="255" t="s">
        <v>103</v>
      </c>
      <c r="BK8" s="255" t="s">
        <v>104</v>
      </c>
      <c r="BL8" s="254"/>
      <c r="BM8" s="255" t="s">
        <v>211</v>
      </c>
      <c r="BN8" s="255" t="s">
        <v>212</v>
      </c>
      <c r="BO8" s="255" t="s">
        <v>213</v>
      </c>
      <c r="BP8" s="255" t="s">
        <v>214</v>
      </c>
      <c r="BQ8" s="255" t="s">
        <v>215</v>
      </c>
      <c r="BR8" s="255" t="s">
        <v>216</v>
      </c>
      <c r="BS8" s="255" t="s">
        <v>217</v>
      </c>
      <c r="BV8" s="256" t="s">
        <v>23</v>
      </c>
      <c r="BW8" s="256" t="s">
        <v>22</v>
      </c>
      <c r="BX8" s="256" t="s">
        <v>21</v>
      </c>
      <c r="BY8" s="256" t="s">
        <v>20</v>
      </c>
      <c r="BZ8" s="256" t="s">
        <v>19</v>
      </c>
      <c r="CA8" s="255" t="s">
        <v>25</v>
      </c>
      <c r="CB8" s="256"/>
      <c r="CC8" s="256"/>
      <c r="CD8" s="256" t="s">
        <v>315</v>
      </c>
    </row>
    <row r="9" spans="1:82" ht="17.25" customHeight="1" x14ac:dyDescent="0.2">
      <c r="A9" s="234">
        <v>-28</v>
      </c>
      <c r="B9" s="235">
        <f t="shared" ref="B9:C36" si="0">B10-1</f>
        <v>-28</v>
      </c>
      <c r="C9" s="236">
        <f>C10-1</f>
        <v>-28</v>
      </c>
      <c r="D9" s="361"/>
      <c r="E9" s="110"/>
      <c r="F9" s="111"/>
      <c r="G9" s="112"/>
      <c r="H9" s="110"/>
      <c r="I9" s="111"/>
      <c r="J9" s="112"/>
      <c r="K9" s="110"/>
      <c r="L9" s="111"/>
      <c r="M9" s="112"/>
      <c r="N9" s="110"/>
      <c r="O9" s="111"/>
      <c r="P9" s="112"/>
      <c r="Q9" s="110"/>
      <c r="R9" s="111"/>
      <c r="S9" s="218"/>
      <c r="T9" s="221" t="str">
        <f t="shared" ref="T9:T36" si="1">IF(CA9=0,"M",IF(D9="p1",AY9,IF(D9="p2",AZ9,IF(D9="A",0,((E9*F9)*G9/0.6)+((H9*I9)*J9/0.6)+((K9*L9)*M9/0.6)+((N9*O9)*P9/0.6)+((Q9*R9)*S9/0.6)))))</f>
        <v>M</v>
      </c>
      <c r="U9" s="237" t="str">
        <f>IF(T9=Calculator!T9,"VALID","ERROR")</f>
        <v>VALID</v>
      </c>
      <c r="V9" s="138"/>
      <c r="W9" s="165">
        <f t="shared" ref="W9:W36" si="2">IF(U9="error",1,IF(U9="Valid",0,0))</f>
        <v>0</v>
      </c>
      <c r="X9" s="126"/>
      <c r="Y9" s="193">
        <f>SUM(W9:W36)</f>
        <v>0</v>
      </c>
      <c r="Z9" s="144" t="s">
        <v>426</v>
      </c>
      <c r="AA9" s="126"/>
      <c r="AB9" s="126"/>
      <c r="AC9" s="27"/>
      <c r="AD9"/>
      <c r="AE9"/>
      <c r="AF9" s="170"/>
      <c r="AG9" s="27"/>
      <c r="AH9" s="27"/>
      <c r="AI9" s="27"/>
      <c r="AJ9" s="27"/>
      <c r="AK9" s="27"/>
      <c r="AL9"/>
      <c r="AM9"/>
      <c r="AN9" s="74"/>
      <c r="AY9" s="125" t="b">
        <f t="shared" ref="AY9:AY37" si="3">IF(BA9=1,BK9,IF(BA9=2,BE9,IF(BA9=3,BF9,IF(BA9=4,BG9,IF(BA9=5,BH9,IF(BA9=6,BI9,IF(BA9=7,BJ9)))))))</f>
        <v>0</v>
      </c>
      <c r="AZ9" s="125" t="b">
        <f t="shared" ref="AZ9:AZ37" si="4">IF(BB9=1,BS9,IF(BB9=2,BM9,IF(BB9=3,BN9,IF(BB9=4,BO9,IF(BB9=5,BP9,IF(BB9=6,BQ9,IF(BB9=7,BR9)))))))</f>
        <v>0</v>
      </c>
      <c r="BA9" s="125" t="str">
        <f t="shared" ref="BA9:BA37" si="5">IF(D9="p1",BD9,"no")</f>
        <v>no</v>
      </c>
      <c r="BB9" s="125" t="str">
        <f t="shared" ref="BB9:BB37" si="6">IF(D9="p2",BD9,"no")</f>
        <v>no</v>
      </c>
      <c r="BC9" s="131"/>
      <c r="BD9" s="125" t="e">
        <f t="shared" ref="BD9:BD37" si="7">WEEKDAY(C9)</f>
        <v>#NUM!</v>
      </c>
      <c r="BE9" s="130" t="str">
        <f>'Dup P1 Chart'!Q4</f>
        <v>M</v>
      </c>
      <c r="BF9" s="130" t="str">
        <f>'Dup P1 Chart'!Q5</f>
        <v>M</v>
      </c>
      <c r="BG9" s="130" t="str">
        <f>'Dup P1 Chart'!Q6</f>
        <v>M</v>
      </c>
      <c r="BH9" s="130" t="str">
        <f>'Dup P1 Chart'!Q7</f>
        <v>M</v>
      </c>
      <c r="BI9" s="130" t="str">
        <f>'Dup P1 Chart'!Q8</f>
        <v>M</v>
      </c>
      <c r="BJ9" s="130" t="str">
        <f>'Dup P1 Chart'!Q9</f>
        <v>M</v>
      </c>
      <c r="BK9" s="130" t="str">
        <f>'Dup P1 Chart'!Q10</f>
        <v>M</v>
      </c>
      <c r="BL9" s="128"/>
      <c r="BM9" s="42">
        <f>'Dup P1 Chart'!Q17</f>
        <v>0</v>
      </c>
      <c r="BN9" s="42">
        <f>'Dup P1 Chart'!Q18</f>
        <v>0</v>
      </c>
      <c r="BO9" s="42">
        <f>'Dup P1 Chart'!Q19</f>
        <v>0</v>
      </c>
      <c r="BP9" s="42">
        <f>'Dup P1 Chart'!Q20</f>
        <v>0</v>
      </c>
      <c r="BQ9" s="42">
        <f>'Dup P1 Chart'!Q21</f>
        <v>0</v>
      </c>
      <c r="BR9" s="42">
        <f>'Dup P1 Chart'!Q22</f>
        <v>0</v>
      </c>
      <c r="BS9" s="42">
        <f>'Dup P1 Chart'!Q23</f>
        <v>0</v>
      </c>
      <c r="BV9" s="56" t="str">
        <f t="shared" ref="BV9:BV36" si="8">IF(OR(E9="",F9="",G9=""),"M",1)</f>
        <v>M</v>
      </c>
      <c r="BW9" s="56" t="str">
        <f t="shared" ref="BW9:BW36" si="9">IF(OR(H9="",I9="",J9=""),"M",1)</f>
        <v>M</v>
      </c>
      <c r="BX9" s="56" t="str">
        <f t="shared" ref="BX9:BX36" si="10">IF(OR(K9="",L9="",M9=""),"M",1)</f>
        <v>M</v>
      </c>
      <c r="BY9" s="56" t="str">
        <f t="shared" ref="BY9:BY36" si="11">IF(OR(N9="",O9="",P9=""),"M",1)</f>
        <v>M</v>
      </c>
      <c r="BZ9" s="56" t="str">
        <f t="shared" ref="BZ9:BZ36" si="12">IF(OR(Q9="",R9="",S9=""),"M",1)</f>
        <v>M</v>
      </c>
      <c r="CA9" s="56">
        <f t="shared" ref="CA9:CA36" si="13">IF(AND(BV9="M",BW9="M",BX9="M",BY9="M",BZ9="M",D9=""),0,1)</f>
        <v>0</v>
      </c>
      <c r="CB9" s="42">
        <f>SUM(CA9:CA36)</f>
        <v>0</v>
      </c>
      <c r="CC9" s="42"/>
      <c r="CD9" s="123" t="str">
        <f>IF(CB9=28,CD19,CD13)</f>
        <v>There are 28 days of missing drinking data in 28-day baseline assessment period. Missing Baseline drinking data must be collected prior to randomization.</v>
      </c>
    </row>
    <row r="10" spans="1:82" ht="17.25" customHeight="1" x14ac:dyDescent="0.2">
      <c r="A10" s="95">
        <v>-27</v>
      </c>
      <c r="B10" s="96">
        <f t="shared" si="0"/>
        <v>-27</v>
      </c>
      <c r="C10" s="97">
        <f t="shared" si="0"/>
        <v>-27</v>
      </c>
      <c r="D10" s="109"/>
      <c r="E10" s="113"/>
      <c r="F10" s="114"/>
      <c r="G10" s="115"/>
      <c r="H10" s="113"/>
      <c r="I10" s="114"/>
      <c r="J10" s="115"/>
      <c r="K10" s="113"/>
      <c r="L10" s="114"/>
      <c r="M10" s="115"/>
      <c r="N10" s="113"/>
      <c r="O10" s="114"/>
      <c r="P10" s="115"/>
      <c r="Q10" s="113"/>
      <c r="R10" s="114"/>
      <c r="S10" s="219"/>
      <c r="T10" s="217" t="str">
        <f t="shared" si="1"/>
        <v>M</v>
      </c>
      <c r="U10" s="238" t="str">
        <f>IF(T10=Calculator!T10,"VALID","ERROR")</f>
        <v>VALID</v>
      </c>
      <c r="V10" s="138"/>
      <c r="W10" s="165">
        <f t="shared" si="2"/>
        <v>0</v>
      </c>
      <c r="X10" s="126"/>
      <c r="Y10" s="193"/>
      <c r="Z10" s="144"/>
      <c r="AA10" s="126"/>
      <c r="AB10" s="126"/>
      <c r="AC10" s="138"/>
      <c r="AD10" s="138"/>
      <c r="AE10" s="138"/>
      <c r="AF10" s="138"/>
      <c r="AG10" s="138"/>
      <c r="AH10" s="138"/>
      <c r="AI10" s="138"/>
      <c r="AJ10" s="138"/>
      <c r="AK10" s="138"/>
      <c r="AL10" s="138"/>
      <c r="AM10" s="138"/>
      <c r="AN10" s="74"/>
      <c r="AY10" s="125" t="b">
        <f t="shared" si="3"/>
        <v>0</v>
      </c>
      <c r="AZ10" s="125" t="b">
        <f t="shared" si="4"/>
        <v>0</v>
      </c>
      <c r="BA10" s="125" t="str">
        <f t="shared" si="5"/>
        <v>no</v>
      </c>
      <c r="BB10" s="125" t="str">
        <f t="shared" si="6"/>
        <v>no</v>
      </c>
      <c r="BC10" s="131"/>
      <c r="BD10" s="125" t="e">
        <f t="shared" si="7"/>
        <v>#NUM!</v>
      </c>
      <c r="BE10" s="130" t="str">
        <f t="shared" ref="BE10:BE37" si="14">BE9</f>
        <v>M</v>
      </c>
      <c r="BF10" s="130" t="str">
        <f t="shared" ref="BF10:BK25" si="15">BF9</f>
        <v>M</v>
      </c>
      <c r="BG10" s="130" t="str">
        <f t="shared" si="15"/>
        <v>M</v>
      </c>
      <c r="BH10" s="130" t="str">
        <f t="shared" si="15"/>
        <v>M</v>
      </c>
      <c r="BI10" s="130" t="str">
        <f t="shared" si="15"/>
        <v>M</v>
      </c>
      <c r="BJ10" s="130" t="str">
        <f t="shared" si="15"/>
        <v>M</v>
      </c>
      <c r="BK10" s="130" t="str">
        <f t="shared" si="15"/>
        <v>M</v>
      </c>
      <c r="BL10" s="128"/>
      <c r="BM10" s="130">
        <f t="shared" ref="BM10:BM37" si="16">BM9</f>
        <v>0</v>
      </c>
      <c r="BN10" s="130">
        <f t="shared" ref="BN10:BS25" si="17">BN9</f>
        <v>0</v>
      </c>
      <c r="BO10" s="130">
        <f t="shared" si="17"/>
        <v>0</v>
      </c>
      <c r="BP10" s="130">
        <f t="shared" si="17"/>
        <v>0</v>
      </c>
      <c r="BQ10" s="130">
        <f t="shared" si="17"/>
        <v>0</v>
      </c>
      <c r="BR10" s="130">
        <f t="shared" si="17"/>
        <v>0</v>
      </c>
      <c r="BS10" s="130">
        <f t="shared" si="17"/>
        <v>0</v>
      </c>
      <c r="BV10" s="56" t="str">
        <f t="shared" si="8"/>
        <v>M</v>
      </c>
      <c r="BW10" s="56" t="str">
        <f t="shared" si="9"/>
        <v>M</v>
      </c>
      <c r="BX10" s="56" t="str">
        <f t="shared" si="10"/>
        <v>M</v>
      </c>
      <c r="BY10" s="56" t="str">
        <f t="shared" si="11"/>
        <v>M</v>
      </c>
      <c r="BZ10" s="56" t="str">
        <f t="shared" si="12"/>
        <v>M</v>
      </c>
      <c r="CA10" s="56">
        <f t="shared" si="13"/>
        <v>0</v>
      </c>
      <c r="CB10" s="42">
        <v>28</v>
      </c>
      <c r="CC10" s="42"/>
      <c r="CD10" s="123"/>
    </row>
    <row r="11" spans="1:82" ht="17.25" customHeight="1" x14ac:dyDescent="0.2">
      <c r="A11" s="136">
        <v>-26</v>
      </c>
      <c r="B11" s="96">
        <f t="shared" si="0"/>
        <v>-26</v>
      </c>
      <c r="C11" s="97">
        <f t="shared" si="0"/>
        <v>-26</v>
      </c>
      <c r="D11" s="137"/>
      <c r="E11" s="113"/>
      <c r="F11" s="114"/>
      <c r="G11" s="115"/>
      <c r="H11" s="113"/>
      <c r="I11" s="114"/>
      <c r="J11" s="115"/>
      <c r="K11" s="113"/>
      <c r="L11" s="114"/>
      <c r="M11" s="115"/>
      <c r="N11" s="113"/>
      <c r="O11" s="114"/>
      <c r="P11" s="115"/>
      <c r="Q11" s="113"/>
      <c r="R11" s="114"/>
      <c r="S11" s="219"/>
      <c r="T11" s="217" t="str">
        <f t="shared" si="1"/>
        <v>M</v>
      </c>
      <c r="U11" s="238" t="str">
        <f>IF(T11=Calculator!T11,"VALID","ERROR")</f>
        <v>VALID</v>
      </c>
      <c r="V11" s="138"/>
      <c r="W11" s="165">
        <f t="shared" si="2"/>
        <v>0</v>
      </c>
      <c r="X11" s="126"/>
      <c r="Y11" s="193"/>
      <c r="Z11" s="144" t="s">
        <v>358</v>
      </c>
      <c r="AA11" s="126"/>
      <c r="AB11" s="126"/>
      <c r="AC11" s="27"/>
      <c r="AD11" s="78"/>
      <c r="AE11"/>
      <c r="AF11" s="170"/>
      <c r="AG11" s="27"/>
      <c r="AH11" s="27"/>
      <c r="AI11" s="170"/>
      <c r="AJ11" s="170"/>
      <c r="AK11" s="27"/>
      <c r="AL11" s="38"/>
      <c r="AM11" s="26"/>
      <c r="AN11" s="74"/>
      <c r="AY11" s="125" t="b">
        <f t="shared" si="3"/>
        <v>0</v>
      </c>
      <c r="AZ11" s="125" t="b">
        <f t="shared" si="4"/>
        <v>0</v>
      </c>
      <c r="BA11" s="125" t="str">
        <f t="shared" si="5"/>
        <v>no</v>
      </c>
      <c r="BB11" s="125" t="str">
        <f t="shared" si="6"/>
        <v>no</v>
      </c>
      <c r="BC11" s="131"/>
      <c r="BD11" s="125" t="e">
        <f t="shared" si="7"/>
        <v>#NUM!</v>
      </c>
      <c r="BE11" s="130" t="str">
        <f t="shared" si="14"/>
        <v>M</v>
      </c>
      <c r="BF11" s="130" t="str">
        <f t="shared" si="15"/>
        <v>M</v>
      </c>
      <c r="BG11" s="130" t="str">
        <f t="shared" si="15"/>
        <v>M</v>
      </c>
      <c r="BH11" s="130" t="str">
        <f t="shared" si="15"/>
        <v>M</v>
      </c>
      <c r="BI11" s="130" t="str">
        <f t="shared" si="15"/>
        <v>M</v>
      </c>
      <c r="BJ11" s="130" t="str">
        <f t="shared" si="15"/>
        <v>M</v>
      </c>
      <c r="BK11" s="130" t="str">
        <f t="shared" si="15"/>
        <v>M</v>
      </c>
      <c r="BL11" s="128"/>
      <c r="BM11" s="130">
        <f t="shared" si="16"/>
        <v>0</v>
      </c>
      <c r="BN11" s="130">
        <f t="shared" si="17"/>
        <v>0</v>
      </c>
      <c r="BO11" s="130">
        <f t="shared" si="17"/>
        <v>0</v>
      </c>
      <c r="BP11" s="130">
        <f t="shared" si="17"/>
        <v>0</v>
      </c>
      <c r="BQ11" s="130">
        <f t="shared" si="17"/>
        <v>0</v>
      </c>
      <c r="BR11" s="130">
        <f t="shared" si="17"/>
        <v>0</v>
      </c>
      <c r="BS11" s="130">
        <f t="shared" si="17"/>
        <v>0</v>
      </c>
      <c r="BV11" s="56" t="str">
        <f t="shared" si="8"/>
        <v>M</v>
      </c>
      <c r="BW11" s="56" t="str">
        <f t="shared" si="9"/>
        <v>M</v>
      </c>
      <c r="BX11" s="56" t="str">
        <f t="shared" si="10"/>
        <v>M</v>
      </c>
      <c r="BY11" s="56" t="str">
        <f t="shared" si="11"/>
        <v>M</v>
      </c>
      <c r="BZ11" s="56" t="str">
        <f t="shared" si="12"/>
        <v>M</v>
      </c>
      <c r="CA11" s="56">
        <f t="shared" si="13"/>
        <v>0</v>
      </c>
      <c r="CB11" s="42"/>
      <c r="CC11" s="42"/>
      <c r="CD11" s="123"/>
    </row>
    <row r="12" spans="1:82" ht="17.25" customHeight="1" thickBot="1" x14ac:dyDescent="0.25">
      <c r="A12" s="95">
        <v>-25</v>
      </c>
      <c r="B12" s="96">
        <f t="shared" si="0"/>
        <v>-25</v>
      </c>
      <c r="C12" s="97">
        <f t="shared" si="0"/>
        <v>-25</v>
      </c>
      <c r="D12" s="109"/>
      <c r="E12" s="113"/>
      <c r="F12" s="114"/>
      <c r="G12" s="115"/>
      <c r="H12" s="113"/>
      <c r="I12" s="114"/>
      <c r="J12" s="115"/>
      <c r="K12" s="113"/>
      <c r="L12" s="114"/>
      <c r="M12" s="115"/>
      <c r="N12" s="113"/>
      <c r="O12" s="114"/>
      <c r="P12" s="115"/>
      <c r="Q12" s="113"/>
      <c r="R12" s="114"/>
      <c r="S12" s="219"/>
      <c r="T12" s="217" t="str">
        <f t="shared" si="1"/>
        <v>M</v>
      </c>
      <c r="U12" s="238" t="str">
        <f>IF(T12=Calculator!T12,"VALID","ERROR")</f>
        <v>VALID</v>
      </c>
      <c r="V12" s="138"/>
      <c r="W12" s="165">
        <f t="shared" si="2"/>
        <v>0</v>
      </c>
      <c r="X12" s="126"/>
      <c r="Y12" s="485">
        <f>Y9</f>
        <v>0</v>
      </c>
      <c r="Z12" s="143" t="s">
        <v>359</v>
      </c>
      <c r="AA12" s="126"/>
      <c r="AB12" s="126"/>
      <c r="AC12" s="26"/>
      <c r="AD12"/>
      <c r="AE12"/>
      <c r="AF12" s="26"/>
      <c r="AG12" s="26"/>
      <c r="AH12" s="26"/>
      <c r="AI12" s="26"/>
      <c r="AJ12" s="26"/>
      <c r="AK12" s="26"/>
      <c r="AL12" s="26"/>
      <c r="AM12" s="26"/>
      <c r="AN12" s="74"/>
      <c r="AY12" s="125" t="b">
        <f t="shared" si="3"/>
        <v>0</v>
      </c>
      <c r="AZ12" s="125" t="b">
        <f t="shared" si="4"/>
        <v>0</v>
      </c>
      <c r="BA12" s="125" t="str">
        <f t="shared" si="5"/>
        <v>no</v>
      </c>
      <c r="BB12" s="125" t="str">
        <f t="shared" si="6"/>
        <v>no</v>
      </c>
      <c r="BC12" s="131"/>
      <c r="BD12" s="125" t="e">
        <f t="shared" si="7"/>
        <v>#NUM!</v>
      </c>
      <c r="BE12" s="130" t="str">
        <f t="shared" si="14"/>
        <v>M</v>
      </c>
      <c r="BF12" s="130" t="str">
        <f t="shared" si="15"/>
        <v>M</v>
      </c>
      <c r="BG12" s="130" t="str">
        <f t="shared" si="15"/>
        <v>M</v>
      </c>
      <c r="BH12" s="130" t="str">
        <f t="shared" si="15"/>
        <v>M</v>
      </c>
      <c r="BI12" s="130" t="str">
        <f t="shared" si="15"/>
        <v>M</v>
      </c>
      <c r="BJ12" s="130" t="str">
        <f t="shared" si="15"/>
        <v>M</v>
      </c>
      <c r="BK12" s="130" t="str">
        <f t="shared" si="15"/>
        <v>M</v>
      </c>
      <c r="BL12" s="128"/>
      <c r="BM12" s="130">
        <f t="shared" si="16"/>
        <v>0</v>
      </c>
      <c r="BN12" s="130">
        <f t="shared" si="17"/>
        <v>0</v>
      </c>
      <c r="BO12" s="130">
        <f t="shared" si="17"/>
        <v>0</v>
      </c>
      <c r="BP12" s="130">
        <f t="shared" si="17"/>
        <v>0</v>
      </c>
      <c r="BQ12" s="130">
        <f t="shared" si="17"/>
        <v>0</v>
      </c>
      <c r="BR12" s="130">
        <f t="shared" si="17"/>
        <v>0</v>
      </c>
      <c r="BS12" s="130">
        <f t="shared" si="17"/>
        <v>0</v>
      </c>
      <c r="BV12" s="56" t="str">
        <f t="shared" si="8"/>
        <v>M</v>
      </c>
      <c r="BW12" s="56" t="str">
        <f t="shared" si="9"/>
        <v>M</v>
      </c>
      <c r="BX12" s="56" t="str">
        <f t="shared" si="10"/>
        <v>M</v>
      </c>
      <c r="BY12" s="56" t="str">
        <f t="shared" si="11"/>
        <v>M</v>
      </c>
      <c r="BZ12" s="56" t="str">
        <f t="shared" si="12"/>
        <v>M</v>
      </c>
      <c r="CA12" s="56">
        <f t="shared" si="13"/>
        <v>0</v>
      </c>
      <c r="CB12" s="42"/>
      <c r="CC12" s="42"/>
      <c r="CD12" s="123"/>
    </row>
    <row r="13" spans="1:82" ht="17.25" customHeight="1" x14ac:dyDescent="0.2">
      <c r="A13" s="136">
        <v>-24</v>
      </c>
      <c r="B13" s="96">
        <f t="shared" si="0"/>
        <v>-24</v>
      </c>
      <c r="C13" s="97">
        <f>C14-1</f>
        <v>-24</v>
      </c>
      <c r="D13" s="137"/>
      <c r="E13" s="113"/>
      <c r="F13" s="114"/>
      <c r="G13" s="115"/>
      <c r="H13" s="113"/>
      <c r="I13" s="114"/>
      <c r="J13" s="115"/>
      <c r="K13" s="113"/>
      <c r="L13" s="114"/>
      <c r="M13" s="115"/>
      <c r="N13" s="113"/>
      <c r="O13" s="114"/>
      <c r="P13" s="115"/>
      <c r="Q13" s="113"/>
      <c r="R13" s="114"/>
      <c r="S13" s="219"/>
      <c r="T13" s="217" t="str">
        <f t="shared" si="1"/>
        <v>M</v>
      </c>
      <c r="U13" s="238" t="str">
        <f>IF(T13=Calculator!T13,"VALID","ERROR")</f>
        <v>VALID</v>
      </c>
      <c r="V13" s="138"/>
      <c r="W13" s="165">
        <f t="shared" si="2"/>
        <v>0</v>
      </c>
      <c r="X13" s="126"/>
      <c r="Y13" s="126"/>
      <c r="Z13" s="126"/>
      <c r="AA13" s="126"/>
      <c r="AB13" s="126"/>
      <c r="AC13" s="26"/>
      <c r="AD13"/>
      <c r="AE13"/>
      <c r="AF13" s="26"/>
      <c r="AG13" s="26"/>
      <c r="AH13" s="26"/>
      <c r="AI13" s="26"/>
      <c r="AJ13" s="26"/>
      <c r="AK13" s="26"/>
      <c r="AL13" s="26"/>
      <c r="AM13" s="26"/>
      <c r="AN13" s="74"/>
      <c r="AY13" s="125" t="b">
        <f t="shared" si="3"/>
        <v>0</v>
      </c>
      <c r="AZ13" s="125" t="b">
        <f t="shared" si="4"/>
        <v>0</v>
      </c>
      <c r="BA13" s="125" t="str">
        <f t="shared" si="5"/>
        <v>no</v>
      </c>
      <c r="BB13" s="125" t="str">
        <f t="shared" si="6"/>
        <v>no</v>
      </c>
      <c r="BC13" s="131"/>
      <c r="BD13" s="125" t="e">
        <f t="shared" si="7"/>
        <v>#NUM!</v>
      </c>
      <c r="BE13" s="130" t="str">
        <f t="shared" si="14"/>
        <v>M</v>
      </c>
      <c r="BF13" s="130" t="str">
        <f t="shared" si="15"/>
        <v>M</v>
      </c>
      <c r="BG13" s="130" t="str">
        <f t="shared" si="15"/>
        <v>M</v>
      </c>
      <c r="BH13" s="130" t="str">
        <f t="shared" si="15"/>
        <v>M</v>
      </c>
      <c r="BI13" s="130" t="str">
        <f t="shared" si="15"/>
        <v>M</v>
      </c>
      <c r="BJ13" s="130" t="str">
        <f t="shared" si="15"/>
        <v>M</v>
      </c>
      <c r="BK13" s="130" t="str">
        <f t="shared" si="15"/>
        <v>M</v>
      </c>
      <c r="BL13" s="128"/>
      <c r="BM13" s="130">
        <f t="shared" si="16"/>
        <v>0</v>
      </c>
      <c r="BN13" s="130">
        <f t="shared" si="17"/>
        <v>0</v>
      </c>
      <c r="BO13" s="130">
        <f t="shared" si="17"/>
        <v>0</v>
      </c>
      <c r="BP13" s="130">
        <f t="shared" si="17"/>
        <v>0</v>
      </c>
      <c r="BQ13" s="130">
        <f t="shared" si="17"/>
        <v>0</v>
      </c>
      <c r="BR13" s="130">
        <f t="shared" si="17"/>
        <v>0</v>
      </c>
      <c r="BS13" s="130">
        <f t="shared" si="17"/>
        <v>0</v>
      </c>
      <c r="BV13" s="56" t="str">
        <f t="shared" si="8"/>
        <v>M</v>
      </c>
      <c r="BW13" s="56" t="str">
        <f t="shared" si="9"/>
        <v>M</v>
      </c>
      <c r="BX13" s="56" t="str">
        <f t="shared" si="10"/>
        <v>M</v>
      </c>
      <c r="BY13" s="56" t="str">
        <f t="shared" si="11"/>
        <v>M</v>
      </c>
      <c r="BZ13" s="56" t="str">
        <f t="shared" si="12"/>
        <v>M</v>
      </c>
      <c r="CA13" s="56">
        <f t="shared" si="13"/>
        <v>0</v>
      </c>
      <c r="CB13" s="42"/>
      <c r="CC13" s="42"/>
      <c r="CD13" s="123" t="str">
        <f>CONCATENATE("There ",CD15," ",CD16," ",CD17," of missing drinking data in 28-day baseline assessment period. ",CD18)</f>
        <v>There are 28 days of missing drinking data in 28-day baseline assessment period. Missing Baseline drinking data must be collected prior to randomization.</v>
      </c>
    </row>
    <row r="14" spans="1:82" ht="17.25" customHeight="1" x14ac:dyDescent="0.2">
      <c r="A14" s="95">
        <v>-23</v>
      </c>
      <c r="B14" s="96">
        <f t="shared" si="0"/>
        <v>-23</v>
      </c>
      <c r="C14" s="97">
        <f t="shared" si="0"/>
        <v>-23</v>
      </c>
      <c r="D14" s="109"/>
      <c r="E14" s="113"/>
      <c r="F14" s="114"/>
      <c r="G14" s="115"/>
      <c r="H14" s="113"/>
      <c r="I14" s="114"/>
      <c r="J14" s="115"/>
      <c r="K14" s="113"/>
      <c r="L14" s="114"/>
      <c r="M14" s="115"/>
      <c r="N14" s="113"/>
      <c r="O14" s="114"/>
      <c r="P14" s="115"/>
      <c r="Q14" s="113"/>
      <c r="R14" s="114"/>
      <c r="S14" s="219"/>
      <c r="T14" s="217" t="str">
        <f t="shared" si="1"/>
        <v>M</v>
      </c>
      <c r="U14" s="238" t="str">
        <f>IF(T14=Calculator!T14,"VALID","ERROR")</f>
        <v>VALID</v>
      </c>
      <c r="V14" s="138"/>
      <c r="W14" s="165">
        <f t="shared" si="2"/>
        <v>0</v>
      </c>
      <c r="X14" s="126"/>
      <c r="Y14" s="126"/>
      <c r="Z14" s="126"/>
      <c r="AA14" s="126" t="s">
        <v>361</v>
      </c>
      <c r="AB14" s="126" t="str">
        <f>IF(Y12=0,"are",IF(Y12=1,"is",IF(Y12&gt;1,"are","")))</f>
        <v>are</v>
      </c>
      <c r="AC14" s="126" t="str">
        <f>IF(Y12=0,"days",IF(Y12=1,"day",IF(Y12&gt;1,"days","")))</f>
        <v>days</v>
      </c>
      <c r="AD14"/>
      <c r="AE14"/>
      <c r="AF14" s="170"/>
      <c r="AG14" s="170"/>
      <c r="AH14" s="138"/>
      <c r="AI14" s="27"/>
      <c r="AJ14" s="27"/>
      <c r="AK14" s="27"/>
      <c r="AL14" s="26"/>
      <c r="AM14" s="26"/>
      <c r="AN14" s="74"/>
      <c r="AY14" s="125" t="b">
        <f t="shared" si="3"/>
        <v>0</v>
      </c>
      <c r="AZ14" s="125" t="b">
        <f t="shared" si="4"/>
        <v>0</v>
      </c>
      <c r="BA14" s="125" t="str">
        <f t="shared" si="5"/>
        <v>no</v>
      </c>
      <c r="BB14" s="125" t="str">
        <f t="shared" si="6"/>
        <v>no</v>
      </c>
      <c r="BC14" s="131"/>
      <c r="BD14" s="125" t="e">
        <f t="shared" si="7"/>
        <v>#NUM!</v>
      </c>
      <c r="BE14" s="130" t="str">
        <f t="shared" si="14"/>
        <v>M</v>
      </c>
      <c r="BF14" s="130" t="str">
        <f t="shared" si="15"/>
        <v>M</v>
      </c>
      <c r="BG14" s="130" t="str">
        <f t="shared" si="15"/>
        <v>M</v>
      </c>
      <c r="BH14" s="130" t="str">
        <f t="shared" si="15"/>
        <v>M</v>
      </c>
      <c r="BI14" s="130" t="str">
        <f t="shared" si="15"/>
        <v>M</v>
      </c>
      <c r="BJ14" s="130" t="str">
        <f t="shared" si="15"/>
        <v>M</v>
      </c>
      <c r="BK14" s="130" t="str">
        <f t="shared" si="15"/>
        <v>M</v>
      </c>
      <c r="BL14" s="128"/>
      <c r="BM14" s="130">
        <f t="shared" si="16"/>
        <v>0</v>
      </c>
      <c r="BN14" s="130">
        <f t="shared" si="17"/>
        <v>0</v>
      </c>
      <c r="BO14" s="130">
        <f t="shared" si="17"/>
        <v>0</v>
      </c>
      <c r="BP14" s="130">
        <f t="shared" si="17"/>
        <v>0</v>
      </c>
      <c r="BQ14" s="130">
        <f t="shared" si="17"/>
        <v>0</v>
      </c>
      <c r="BR14" s="130">
        <f t="shared" si="17"/>
        <v>0</v>
      </c>
      <c r="BS14" s="130">
        <f t="shared" si="17"/>
        <v>0</v>
      </c>
      <c r="BV14" s="56" t="str">
        <f t="shared" si="8"/>
        <v>M</v>
      </c>
      <c r="BW14" s="56" t="str">
        <f t="shared" si="9"/>
        <v>M</v>
      </c>
      <c r="BX14" s="56" t="str">
        <f t="shared" si="10"/>
        <v>M</v>
      </c>
      <c r="BY14" s="56" t="str">
        <f t="shared" si="11"/>
        <v>M</v>
      </c>
      <c r="BZ14" s="56" t="str">
        <f t="shared" si="12"/>
        <v>M</v>
      </c>
      <c r="CA14" s="56">
        <f t="shared" si="13"/>
        <v>0</v>
      </c>
      <c r="CB14" s="42"/>
      <c r="CC14" s="42"/>
      <c r="CD14" s="123"/>
    </row>
    <row r="15" spans="1:82" ht="17.25" customHeight="1" x14ac:dyDescent="0.2">
      <c r="A15" s="136">
        <v>-22</v>
      </c>
      <c r="B15" s="96">
        <f t="shared" si="0"/>
        <v>-22</v>
      </c>
      <c r="C15" s="97">
        <f t="shared" si="0"/>
        <v>-22</v>
      </c>
      <c r="D15" s="137"/>
      <c r="E15" s="113"/>
      <c r="F15" s="114"/>
      <c r="G15" s="115"/>
      <c r="H15" s="113"/>
      <c r="I15" s="114"/>
      <c r="J15" s="115"/>
      <c r="K15" s="113"/>
      <c r="L15" s="114"/>
      <c r="M15" s="115"/>
      <c r="N15" s="113"/>
      <c r="O15" s="114"/>
      <c r="P15" s="115"/>
      <c r="Q15" s="113"/>
      <c r="R15" s="114"/>
      <c r="S15" s="219"/>
      <c r="T15" s="217" t="str">
        <f t="shared" si="1"/>
        <v>M</v>
      </c>
      <c r="U15" s="238" t="str">
        <f>IF(T15=Calculator!T15,"VALID","ERROR")</f>
        <v>VALID</v>
      </c>
      <c r="V15" s="138"/>
      <c r="W15" s="165">
        <f t="shared" si="2"/>
        <v>0</v>
      </c>
      <c r="X15" s="127"/>
      <c r="Y15"/>
      <c r="Z15"/>
      <c r="AA15" s="127"/>
      <c r="AB15" s="127"/>
      <c r="AC15" s="138"/>
      <c r="AD15" s="138"/>
      <c r="AE15" s="138"/>
      <c r="AF15" s="138"/>
      <c r="AG15" s="138"/>
      <c r="AH15" s="138"/>
      <c r="AI15" s="138"/>
      <c r="AJ15" s="138"/>
      <c r="AK15" s="138"/>
      <c r="AL15" s="138"/>
      <c r="AM15" s="138"/>
      <c r="AN15" s="74"/>
      <c r="AY15" s="125" t="b">
        <f t="shared" si="3"/>
        <v>0</v>
      </c>
      <c r="AZ15" s="125" t="b">
        <f t="shared" si="4"/>
        <v>0</v>
      </c>
      <c r="BA15" s="125" t="str">
        <f t="shared" si="5"/>
        <v>no</v>
      </c>
      <c r="BB15" s="125" t="str">
        <f t="shared" si="6"/>
        <v>no</v>
      </c>
      <c r="BC15" s="131"/>
      <c r="BD15" s="125" t="e">
        <f t="shared" si="7"/>
        <v>#NUM!</v>
      </c>
      <c r="BE15" s="130" t="str">
        <f t="shared" si="14"/>
        <v>M</v>
      </c>
      <c r="BF15" s="130" t="str">
        <f t="shared" si="15"/>
        <v>M</v>
      </c>
      <c r="BG15" s="130" t="str">
        <f t="shared" si="15"/>
        <v>M</v>
      </c>
      <c r="BH15" s="130" t="str">
        <f t="shared" si="15"/>
        <v>M</v>
      </c>
      <c r="BI15" s="130" t="str">
        <f t="shared" si="15"/>
        <v>M</v>
      </c>
      <c r="BJ15" s="130" t="str">
        <f t="shared" si="15"/>
        <v>M</v>
      </c>
      <c r="BK15" s="130" t="str">
        <f t="shared" si="15"/>
        <v>M</v>
      </c>
      <c r="BL15" s="128"/>
      <c r="BM15" s="130">
        <f t="shared" si="16"/>
        <v>0</v>
      </c>
      <c r="BN15" s="130">
        <f t="shared" si="17"/>
        <v>0</v>
      </c>
      <c r="BO15" s="130">
        <f t="shared" si="17"/>
        <v>0</v>
      </c>
      <c r="BP15" s="130">
        <f t="shared" si="17"/>
        <v>0</v>
      </c>
      <c r="BQ15" s="130">
        <f t="shared" si="17"/>
        <v>0</v>
      </c>
      <c r="BR15" s="130">
        <f t="shared" si="17"/>
        <v>0</v>
      </c>
      <c r="BS15" s="130">
        <f t="shared" si="17"/>
        <v>0</v>
      </c>
      <c r="BV15" s="56" t="str">
        <f t="shared" si="8"/>
        <v>M</v>
      </c>
      <c r="BW15" s="56" t="str">
        <f t="shared" si="9"/>
        <v>M</v>
      </c>
      <c r="BX15" s="56" t="str">
        <f t="shared" si="10"/>
        <v>M</v>
      </c>
      <c r="BY15" s="56" t="str">
        <f t="shared" si="11"/>
        <v>M</v>
      </c>
      <c r="BZ15" s="56" t="str">
        <f t="shared" si="12"/>
        <v>M</v>
      </c>
      <c r="CA15" s="56">
        <f t="shared" si="13"/>
        <v>0</v>
      </c>
      <c r="CB15" s="42"/>
      <c r="CC15" s="42"/>
      <c r="CD15" s="123" t="str">
        <f>IF(CD16=1,"is","are")</f>
        <v>are</v>
      </c>
    </row>
    <row r="16" spans="1:82" ht="17.25" customHeight="1" x14ac:dyDescent="0.2">
      <c r="A16" s="95">
        <v>-21</v>
      </c>
      <c r="B16" s="96">
        <f t="shared" si="0"/>
        <v>-21</v>
      </c>
      <c r="C16" s="97">
        <f t="shared" si="0"/>
        <v>-21</v>
      </c>
      <c r="D16" s="109"/>
      <c r="E16" s="113"/>
      <c r="F16" s="114"/>
      <c r="G16" s="115"/>
      <c r="H16" s="113"/>
      <c r="I16" s="114"/>
      <c r="J16" s="115"/>
      <c r="K16" s="113"/>
      <c r="L16" s="114"/>
      <c r="M16" s="115"/>
      <c r="N16" s="113"/>
      <c r="O16" s="114"/>
      <c r="P16" s="115"/>
      <c r="Q16" s="113"/>
      <c r="R16" s="114"/>
      <c r="S16" s="219"/>
      <c r="T16" s="217" t="str">
        <f t="shared" si="1"/>
        <v>M</v>
      </c>
      <c r="U16" s="238" t="str">
        <f>IF(T16=Calculator!T16,"VALID","ERROR")</f>
        <v>VALID</v>
      </c>
      <c r="V16" s="138"/>
      <c r="W16" s="165">
        <f t="shared" si="2"/>
        <v>0</v>
      </c>
      <c r="X16" s="127"/>
      <c r="Y16"/>
      <c r="Z16" s="126" t="s">
        <v>377</v>
      </c>
      <c r="AA16" s="127"/>
      <c r="AB16" s="127"/>
      <c r="AC16" s="27"/>
      <c r="AD16" s="78"/>
      <c r="AE16"/>
      <c r="AF16" s="170"/>
      <c r="AG16" s="27"/>
      <c r="AH16" s="27"/>
      <c r="AI16" s="170"/>
      <c r="AJ16" s="170"/>
      <c r="AK16" s="27"/>
      <c r="AL16" s="38"/>
      <c r="AM16" s="26"/>
      <c r="AN16" s="74"/>
      <c r="AY16" s="125" t="b">
        <f t="shared" si="3"/>
        <v>0</v>
      </c>
      <c r="AZ16" s="125" t="b">
        <f t="shared" si="4"/>
        <v>0</v>
      </c>
      <c r="BA16" s="125" t="str">
        <f t="shared" si="5"/>
        <v>no</v>
      </c>
      <c r="BB16" s="125" t="str">
        <f t="shared" si="6"/>
        <v>no</v>
      </c>
      <c r="BC16" s="131"/>
      <c r="BD16" s="125" t="e">
        <f t="shared" si="7"/>
        <v>#NUM!</v>
      </c>
      <c r="BE16" s="130" t="str">
        <f t="shared" si="14"/>
        <v>M</v>
      </c>
      <c r="BF16" s="130" t="str">
        <f t="shared" si="15"/>
        <v>M</v>
      </c>
      <c r="BG16" s="130" t="str">
        <f t="shared" si="15"/>
        <v>M</v>
      </c>
      <c r="BH16" s="130" t="str">
        <f t="shared" si="15"/>
        <v>M</v>
      </c>
      <c r="BI16" s="130" t="str">
        <f t="shared" si="15"/>
        <v>M</v>
      </c>
      <c r="BJ16" s="130" t="str">
        <f t="shared" si="15"/>
        <v>M</v>
      </c>
      <c r="BK16" s="130" t="str">
        <f t="shared" si="15"/>
        <v>M</v>
      </c>
      <c r="BL16" s="128"/>
      <c r="BM16" s="130">
        <f t="shared" si="16"/>
        <v>0</v>
      </c>
      <c r="BN16" s="130">
        <f t="shared" si="17"/>
        <v>0</v>
      </c>
      <c r="BO16" s="130">
        <f t="shared" si="17"/>
        <v>0</v>
      </c>
      <c r="BP16" s="130">
        <f t="shared" si="17"/>
        <v>0</v>
      </c>
      <c r="BQ16" s="130">
        <f t="shared" si="17"/>
        <v>0</v>
      </c>
      <c r="BR16" s="130">
        <f t="shared" si="17"/>
        <v>0</v>
      </c>
      <c r="BS16" s="130">
        <f t="shared" si="17"/>
        <v>0</v>
      </c>
      <c r="BV16" s="56" t="str">
        <f t="shared" si="8"/>
        <v>M</v>
      </c>
      <c r="BW16" s="56" t="str">
        <f t="shared" si="9"/>
        <v>M</v>
      </c>
      <c r="BX16" s="56" t="str">
        <f t="shared" si="10"/>
        <v>M</v>
      </c>
      <c r="BY16" s="56" t="str">
        <f t="shared" si="11"/>
        <v>M</v>
      </c>
      <c r="BZ16" s="56" t="str">
        <f t="shared" si="12"/>
        <v>M</v>
      </c>
      <c r="CA16" s="56">
        <f t="shared" si="13"/>
        <v>0</v>
      </c>
      <c r="CB16" s="42"/>
      <c r="CC16" s="42"/>
      <c r="CD16" s="190">
        <f>CB10-CB9</f>
        <v>28</v>
      </c>
    </row>
    <row r="17" spans="1:82" ht="17.25" customHeight="1" x14ac:dyDescent="0.2">
      <c r="A17" s="136">
        <v>-20</v>
      </c>
      <c r="B17" s="96">
        <f t="shared" si="0"/>
        <v>-20</v>
      </c>
      <c r="C17" s="97">
        <f t="shared" si="0"/>
        <v>-20</v>
      </c>
      <c r="D17" s="137"/>
      <c r="E17" s="113"/>
      <c r="F17" s="114"/>
      <c r="G17" s="115"/>
      <c r="H17" s="113"/>
      <c r="I17" s="114"/>
      <c r="J17" s="115"/>
      <c r="K17" s="113"/>
      <c r="L17" s="114"/>
      <c r="M17" s="115"/>
      <c r="N17" s="113"/>
      <c r="O17" s="114"/>
      <c r="P17" s="115"/>
      <c r="Q17" s="113"/>
      <c r="R17" s="114"/>
      <c r="S17" s="219"/>
      <c r="T17" s="217" t="str">
        <f t="shared" si="1"/>
        <v>M</v>
      </c>
      <c r="U17" s="238" t="str">
        <f>IF(T17=Calculator!T17,"VALID","ERROR")</f>
        <v>VALID</v>
      </c>
      <c r="V17" s="138"/>
      <c r="W17" s="165">
        <f t="shared" si="2"/>
        <v>0</v>
      </c>
      <c r="X17" s="127"/>
      <c r="Y17"/>
      <c r="Z17" s="126" t="s">
        <v>458</v>
      </c>
      <c r="AA17" s="127"/>
      <c r="AB17" s="127"/>
      <c r="AC17" s="26"/>
      <c r="AD17"/>
      <c r="AE17"/>
      <c r="AF17" s="26"/>
      <c r="AG17" s="26"/>
      <c r="AH17" s="26"/>
      <c r="AI17" s="26"/>
      <c r="AJ17" s="26"/>
      <c r="AK17" s="26"/>
      <c r="AL17" s="26"/>
      <c r="AM17" s="26"/>
      <c r="AN17" s="74"/>
      <c r="AY17" s="125" t="b">
        <f t="shared" si="3"/>
        <v>0</v>
      </c>
      <c r="AZ17" s="125" t="b">
        <f t="shared" si="4"/>
        <v>0</v>
      </c>
      <c r="BA17" s="125" t="str">
        <f t="shared" si="5"/>
        <v>no</v>
      </c>
      <c r="BB17" s="125" t="str">
        <f t="shared" si="6"/>
        <v>no</v>
      </c>
      <c r="BC17" s="131"/>
      <c r="BD17" s="125" t="e">
        <f t="shared" si="7"/>
        <v>#NUM!</v>
      </c>
      <c r="BE17" s="130" t="str">
        <f t="shared" si="14"/>
        <v>M</v>
      </c>
      <c r="BF17" s="130" t="str">
        <f t="shared" si="15"/>
        <v>M</v>
      </c>
      <c r="BG17" s="130" t="str">
        <f t="shared" si="15"/>
        <v>M</v>
      </c>
      <c r="BH17" s="130" t="str">
        <f t="shared" si="15"/>
        <v>M</v>
      </c>
      <c r="BI17" s="130" t="str">
        <f t="shared" si="15"/>
        <v>M</v>
      </c>
      <c r="BJ17" s="130" t="str">
        <f t="shared" si="15"/>
        <v>M</v>
      </c>
      <c r="BK17" s="130" t="str">
        <f t="shared" si="15"/>
        <v>M</v>
      </c>
      <c r="BL17" s="128"/>
      <c r="BM17" s="130">
        <f t="shared" si="16"/>
        <v>0</v>
      </c>
      <c r="BN17" s="130">
        <f t="shared" si="17"/>
        <v>0</v>
      </c>
      <c r="BO17" s="130">
        <f t="shared" si="17"/>
        <v>0</v>
      </c>
      <c r="BP17" s="130">
        <f t="shared" si="17"/>
        <v>0</v>
      </c>
      <c r="BQ17" s="130">
        <f t="shared" si="17"/>
        <v>0</v>
      </c>
      <c r="BR17" s="130">
        <f t="shared" si="17"/>
        <v>0</v>
      </c>
      <c r="BS17" s="130">
        <f t="shared" si="17"/>
        <v>0</v>
      </c>
      <c r="BV17" s="56" t="str">
        <f t="shared" si="8"/>
        <v>M</v>
      </c>
      <c r="BW17" s="56" t="str">
        <f t="shared" si="9"/>
        <v>M</v>
      </c>
      <c r="BX17" s="56" t="str">
        <f t="shared" si="10"/>
        <v>M</v>
      </c>
      <c r="BY17" s="56" t="str">
        <f t="shared" si="11"/>
        <v>M</v>
      </c>
      <c r="BZ17" s="56" t="str">
        <f t="shared" si="12"/>
        <v>M</v>
      </c>
      <c r="CA17" s="56">
        <f t="shared" si="13"/>
        <v>0</v>
      </c>
      <c r="CB17" s="42"/>
      <c r="CC17" s="42"/>
      <c r="CD17" s="123" t="str">
        <f>IF(CD16=1,"day","days")</f>
        <v>days</v>
      </c>
    </row>
    <row r="18" spans="1:82" ht="17.25" customHeight="1" x14ac:dyDescent="0.2">
      <c r="A18" s="95">
        <v>-19</v>
      </c>
      <c r="B18" s="96">
        <f t="shared" si="0"/>
        <v>-19</v>
      </c>
      <c r="C18" s="97">
        <f t="shared" si="0"/>
        <v>-19</v>
      </c>
      <c r="D18" s="109"/>
      <c r="E18" s="113"/>
      <c r="F18" s="114"/>
      <c r="G18" s="115"/>
      <c r="H18" s="113"/>
      <c r="I18" s="114"/>
      <c r="J18" s="115"/>
      <c r="K18" s="113"/>
      <c r="L18" s="114"/>
      <c r="M18" s="115"/>
      <c r="N18" s="113"/>
      <c r="O18" s="114"/>
      <c r="P18" s="115"/>
      <c r="Q18" s="113"/>
      <c r="R18" s="114"/>
      <c r="S18" s="219"/>
      <c r="T18" s="217" t="str">
        <f t="shared" si="1"/>
        <v>M</v>
      </c>
      <c r="U18" s="238" t="str">
        <f>IF(T18=Calculator!T18,"VALID","ERROR")</f>
        <v>VALID</v>
      </c>
      <c r="V18" s="138"/>
      <c r="W18" s="165">
        <f t="shared" si="2"/>
        <v>0</v>
      </c>
      <c r="X18" s="127"/>
      <c r="Y18"/>
      <c r="Z18"/>
      <c r="AA18" s="127"/>
      <c r="AB18" s="127"/>
      <c r="AC18" s="26"/>
      <c r="AD18"/>
      <c r="AE18"/>
      <c r="AF18" s="26"/>
      <c r="AG18" s="26"/>
      <c r="AH18" s="26"/>
      <c r="AI18" s="26"/>
      <c r="AJ18" s="26"/>
      <c r="AK18" s="26"/>
      <c r="AL18" s="26"/>
      <c r="AM18" s="26"/>
      <c r="AN18" s="74"/>
      <c r="AY18" s="125" t="b">
        <f t="shared" si="3"/>
        <v>0</v>
      </c>
      <c r="AZ18" s="125" t="b">
        <f t="shared" si="4"/>
        <v>0</v>
      </c>
      <c r="BA18" s="125" t="str">
        <f t="shared" si="5"/>
        <v>no</v>
      </c>
      <c r="BB18" s="125" t="str">
        <f t="shared" si="6"/>
        <v>no</v>
      </c>
      <c r="BC18" s="131"/>
      <c r="BD18" s="125" t="e">
        <f t="shared" si="7"/>
        <v>#NUM!</v>
      </c>
      <c r="BE18" s="130" t="str">
        <f t="shared" si="14"/>
        <v>M</v>
      </c>
      <c r="BF18" s="130" t="str">
        <f t="shared" si="15"/>
        <v>M</v>
      </c>
      <c r="BG18" s="130" t="str">
        <f t="shared" si="15"/>
        <v>M</v>
      </c>
      <c r="BH18" s="130" t="str">
        <f t="shared" si="15"/>
        <v>M</v>
      </c>
      <c r="BI18" s="130" t="str">
        <f t="shared" si="15"/>
        <v>M</v>
      </c>
      <c r="BJ18" s="130" t="str">
        <f t="shared" si="15"/>
        <v>M</v>
      </c>
      <c r="BK18" s="130" t="str">
        <f t="shared" si="15"/>
        <v>M</v>
      </c>
      <c r="BL18" s="128"/>
      <c r="BM18" s="130">
        <f t="shared" si="16"/>
        <v>0</v>
      </c>
      <c r="BN18" s="130">
        <f t="shared" si="17"/>
        <v>0</v>
      </c>
      <c r="BO18" s="130">
        <f t="shared" si="17"/>
        <v>0</v>
      </c>
      <c r="BP18" s="130">
        <f t="shared" si="17"/>
        <v>0</v>
      </c>
      <c r="BQ18" s="130">
        <f t="shared" si="17"/>
        <v>0</v>
      </c>
      <c r="BR18" s="130">
        <f t="shared" si="17"/>
        <v>0</v>
      </c>
      <c r="BS18" s="130">
        <f t="shared" si="17"/>
        <v>0</v>
      </c>
      <c r="BV18" s="56" t="str">
        <f t="shared" si="8"/>
        <v>M</v>
      </c>
      <c r="BW18" s="56" t="str">
        <f t="shared" si="9"/>
        <v>M</v>
      </c>
      <c r="BX18" s="56" t="str">
        <f t="shared" si="10"/>
        <v>M</v>
      </c>
      <c r="BY18" s="56" t="str">
        <f t="shared" si="11"/>
        <v>M</v>
      </c>
      <c r="BZ18" s="56" t="str">
        <f t="shared" si="12"/>
        <v>M</v>
      </c>
      <c r="CA18" s="56">
        <f t="shared" si="13"/>
        <v>0</v>
      </c>
      <c r="CB18" s="42"/>
      <c r="CC18" s="42"/>
      <c r="CD18" s="123" t="s">
        <v>26</v>
      </c>
    </row>
    <row r="19" spans="1:82" ht="17.25" customHeight="1" x14ac:dyDescent="0.2">
      <c r="A19" s="136">
        <v>-18</v>
      </c>
      <c r="B19" s="96">
        <f t="shared" si="0"/>
        <v>-18</v>
      </c>
      <c r="C19" s="97">
        <f t="shared" si="0"/>
        <v>-18</v>
      </c>
      <c r="D19" s="137"/>
      <c r="E19" s="113"/>
      <c r="F19" s="114"/>
      <c r="G19" s="115"/>
      <c r="H19" s="113"/>
      <c r="I19" s="114"/>
      <c r="J19" s="115"/>
      <c r="K19" s="113"/>
      <c r="L19" s="114"/>
      <c r="M19" s="115"/>
      <c r="N19" s="113"/>
      <c r="O19" s="114"/>
      <c r="P19" s="115"/>
      <c r="Q19" s="113"/>
      <c r="R19" s="114"/>
      <c r="S19" s="219"/>
      <c r="T19" s="217" t="str">
        <f t="shared" si="1"/>
        <v>M</v>
      </c>
      <c r="U19" s="238" t="str">
        <f>IF(T19=Calculator!T19,"VALID","ERROR")</f>
        <v>VALID</v>
      </c>
      <c r="V19" s="138"/>
      <c r="W19" s="165">
        <f t="shared" si="2"/>
        <v>0</v>
      </c>
      <c r="X19" s="127"/>
      <c r="Y19"/>
      <c r="Z19" s="51" t="str">
        <f>IF(Y12 &gt;0,Z16,IF(Y12=0,Z17))</f>
        <v xml:space="preserve">If all of the subject's drinking data has been entered, this CRF should be printed and filed in the subject's chart.  This excel sheet should be saved for direct import </v>
      </c>
      <c r="AA19" s="127"/>
      <c r="AB19" s="127"/>
      <c r="AC19" s="27"/>
      <c r="AD19"/>
      <c r="AE19"/>
      <c r="AF19" s="170"/>
      <c r="AG19" s="170"/>
      <c r="AH19" s="169"/>
      <c r="AI19" s="27"/>
      <c r="AJ19" s="27"/>
      <c r="AK19" s="27"/>
      <c r="AL19" s="26"/>
      <c r="AM19" s="26"/>
      <c r="AN19" s="74"/>
      <c r="AY19" s="125" t="b">
        <f t="shared" si="3"/>
        <v>0</v>
      </c>
      <c r="AZ19" s="125" t="b">
        <f t="shared" si="4"/>
        <v>0</v>
      </c>
      <c r="BA19" s="125" t="str">
        <f t="shared" si="5"/>
        <v>no</v>
      </c>
      <c r="BB19" s="125" t="str">
        <f t="shared" si="6"/>
        <v>no</v>
      </c>
      <c r="BC19" s="131"/>
      <c r="BD19" s="125" t="e">
        <f t="shared" si="7"/>
        <v>#NUM!</v>
      </c>
      <c r="BE19" s="130" t="str">
        <f t="shared" si="14"/>
        <v>M</v>
      </c>
      <c r="BF19" s="130" t="str">
        <f t="shared" si="15"/>
        <v>M</v>
      </c>
      <c r="BG19" s="130" t="str">
        <f t="shared" si="15"/>
        <v>M</v>
      </c>
      <c r="BH19" s="130" t="str">
        <f t="shared" si="15"/>
        <v>M</v>
      </c>
      <c r="BI19" s="130" t="str">
        <f t="shared" si="15"/>
        <v>M</v>
      </c>
      <c r="BJ19" s="130" t="str">
        <f t="shared" si="15"/>
        <v>M</v>
      </c>
      <c r="BK19" s="130" t="str">
        <f t="shared" si="15"/>
        <v>M</v>
      </c>
      <c r="BL19" s="128"/>
      <c r="BM19" s="130">
        <f t="shared" si="16"/>
        <v>0</v>
      </c>
      <c r="BN19" s="130">
        <f t="shared" si="17"/>
        <v>0</v>
      </c>
      <c r="BO19" s="130">
        <f t="shared" si="17"/>
        <v>0</v>
      </c>
      <c r="BP19" s="130">
        <f t="shared" si="17"/>
        <v>0</v>
      </c>
      <c r="BQ19" s="130">
        <f t="shared" si="17"/>
        <v>0</v>
      </c>
      <c r="BR19" s="130">
        <f t="shared" si="17"/>
        <v>0</v>
      </c>
      <c r="BS19" s="130">
        <f t="shared" si="17"/>
        <v>0</v>
      </c>
      <c r="BV19" s="56" t="str">
        <f t="shared" si="8"/>
        <v>M</v>
      </c>
      <c r="BW19" s="56" t="str">
        <f t="shared" si="9"/>
        <v>M</v>
      </c>
      <c r="BX19" s="56" t="str">
        <f t="shared" si="10"/>
        <v>M</v>
      </c>
      <c r="BY19" s="56" t="str">
        <f t="shared" si="11"/>
        <v>M</v>
      </c>
      <c r="BZ19" s="56" t="str">
        <f t="shared" si="12"/>
        <v>M</v>
      </c>
      <c r="CA19" s="56">
        <f t="shared" si="13"/>
        <v>0</v>
      </c>
      <c r="CB19" s="42"/>
      <c r="CC19" s="42"/>
      <c r="CD19" s="123" t="s">
        <v>27</v>
      </c>
    </row>
    <row r="20" spans="1:82" ht="17.25" customHeight="1" x14ac:dyDescent="0.2">
      <c r="A20" s="95">
        <v>-17</v>
      </c>
      <c r="B20" s="96">
        <f t="shared" si="0"/>
        <v>-17</v>
      </c>
      <c r="C20" s="97">
        <f t="shared" si="0"/>
        <v>-17</v>
      </c>
      <c r="D20" s="109"/>
      <c r="E20" s="113"/>
      <c r="F20" s="114"/>
      <c r="G20" s="115"/>
      <c r="H20" s="113"/>
      <c r="I20" s="114"/>
      <c r="J20" s="115"/>
      <c r="K20" s="113"/>
      <c r="L20" s="114"/>
      <c r="M20" s="115"/>
      <c r="N20" s="113"/>
      <c r="O20" s="114"/>
      <c r="P20" s="115"/>
      <c r="Q20" s="113"/>
      <c r="R20" s="114"/>
      <c r="S20" s="219"/>
      <c r="T20" s="217" t="str">
        <f t="shared" si="1"/>
        <v>M</v>
      </c>
      <c r="U20" s="238" t="str">
        <f>IF(T20=Calculator!T20,"VALID","ERROR")</f>
        <v>VALID</v>
      </c>
      <c r="V20" s="138"/>
      <c r="W20" s="165">
        <f t="shared" si="2"/>
        <v>0</v>
      </c>
      <c r="X20" s="127"/>
      <c r="Y20" s="126"/>
      <c r="Z20" s="127"/>
      <c r="AA20" s="127"/>
      <c r="AB20" s="127"/>
      <c r="AC20" s="138"/>
      <c r="AD20" s="138"/>
      <c r="AE20" s="138"/>
      <c r="AF20" s="138"/>
      <c r="AH20" s="138"/>
      <c r="AI20" s="138"/>
      <c r="AJ20" s="138"/>
      <c r="AK20" s="138"/>
      <c r="AL20" s="138"/>
      <c r="AM20" s="138"/>
      <c r="AN20" s="74"/>
      <c r="AY20" s="125" t="b">
        <f t="shared" si="3"/>
        <v>0</v>
      </c>
      <c r="AZ20" s="125" t="b">
        <f t="shared" si="4"/>
        <v>0</v>
      </c>
      <c r="BA20" s="125" t="str">
        <f t="shared" si="5"/>
        <v>no</v>
      </c>
      <c r="BB20" s="125" t="str">
        <f t="shared" si="6"/>
        <v>no</v>
      </c>
      <c r="BC20" s="131"/>
      <c r="BD20" s="125" t="e">
        <f t="shared" si="7"/>
        <v>#NUM!</v>
      </c>
      <c r="BE20" s="130" t="str">
        <f t="shared" si="14"/>
        <v>M</v>
      </c>
      <c r="BF20" s="130" t="str">
        <f t="shared" si="15"/>
        <v>M</v>
      </c>
      <c r="BG20" s="130" t="str">
        <f t="shared" si="15"/>
        <v>M</v>
      </c>
      <c r="BH20" s="130" t="str">
        <f t="shared" si="15"/>
        <v>M</v>
      </c>
      <c r="BI20" s="130" t="str">
        <f t="shared" si="15"/>
        <v>M</v>
      </c>
      <c r="BJ20" s="130" t="str">
        <f t="shared" si="15"/>
        <v>M</v>
      </c>
      <c r="BK20" s="130" t="str">
        <f t="shared" si="15"/>
        <v>M</v>
      </c>
      <c r="BL20" s="128"/>
      <c r="BM20" s="130">
        <f t="shared" si="16"/>
        <v>0</v>
      </c>
      <c r="BN20" s="130">
        <f t="shared" si="17"/>
        <v>0</v>
      </c>
      <c r="BO20" s="130">
        <f t="shared" si="17"/>
        <v>0</v>
      </c>
      <c r="BP20" s="130">
        <f t="shared" si="17"/>
        <v>0</v>
      </c>
      <c r="BQ20" s="130">
        <f t="shared" si="17"/>
        <v>0</v>
      </c>
      <c r="BR20" s="130">
        <f t="shared" si="17"/>
        <v>0</v>
      </c>
      <c r="BS20" s="130">
        <f t="shared" si="17"/>
        <v>0</v>
      </c>
      <c r="BV20" s="56" t="str">
        <f t="shared" si="8"/>
        <v>M</v>
      </c>
      <c r="BW20" s="56" t="str">
        <f t="shared" si="9"/>
        <v>M</v>
      </c>
      <c r="BX20" s="56" t="str">
        <f t="shared" si="10"/>
        <v>M</v>
      </c>
      <c r="BY20" s="56" t="str">
        <f t="shared" si="11"/>
        <v>M</v>
      </c>
      <c r="BZ20" s="56" t="str">
        <f t="shared" si="12"/>
        <v>M</v>
      </c>
      <c r="CA20" s="56">
        <f t="shared" si="13"/>
        <v>0</v>
      </c>
      <c r="CB20" s="42"/>
      <c r="CC20" s="42"/>
      <c r="CD20" s="123"/>
    </row>
    <row r="21" spans="1:82" ht="17.25" customHeight="1" x14ac:dyDescent="0.2">
      <c r="A21" s="136">
        <v>-16</v>
      </c>
      <c r="B21" s="96">
        <f t="shared" si="0"/>
        <v>-16</v>
      </c>
      <c r="C21" s="97">
        <f t="shared" si="0"/>
        <v>-16</v>
      </c>
      <c r="D21" s="137"/>
      <c r="E21" s="113"/>
      <c r="F21" s="114"/>
      <c r="G21" s="115"/>
      <c r="H21" s="113"/>
      <c r="I21" s="114"/>
      <c r="J21" s="115"/>
      <c r="K21" s="113"/>
      <c r="L21" s="114"/>
      <c r="M21" s="115"/>
      <c r="N21" s="113"/>
      <c r="O21" s="114"/>
      <c r="P21" s="115"/>
      <c r="Q21" s="113"/>
      <c r="R21" s="114"/>
      <c r="S21" s="219"/>
      <c r="T21" s="217" t="str">
        <f t="shared" si="1"/>
        <v>M</v>
      </c>
      <c r="U21" s="238" t="str">
        <f>IF(T21=Calculator!T21,"VALID","ERROR")</f>
        <v>VALID</v>
      </c>
      <c r="V21" s="138"/>
      <c r="W21" s="165">
        <f t="shared" si="2"/>
        <v>0</v>
      </c>
      <c r="X21" s="127"/>
      <c r="Y21" s="126"/>
      <c r="Z21" s="127"/>
      <c r="AA21" s="127"/>
      <c r="AB21" s="127"/>
      <c r="AC21" s="138"/>
      <c r="AD21" s="138"/>
      <c r="AE21" s="138"/>
      <c r="AF21" s="138"/>
      <c r="AG21" s="138"/>
      <c r="AH21" s="138"/>
      <c r="AI21" s="138"/>
      <c r="AJ21" s="138"/>
      <c r="AK21" s="138"/>
      <c r="AL21" s="138"/>
      <c r="AM21" s="138"/>
      <c r="AN21" s="74"/>
      <c r="AY21" s="125" t="b">
        <f t="shared" si="3"/>
        <v>0</v>
      </c>
      <c r="AZ21" s="125" t="b">
        <f t="shared" si="4"/>
        <v>0</v>
      </c>
      <c r="BA21" s="125" t="str">
        <f t="shared" si="5"/>
        <v>no</v>
      </c>
      <c r="BB21" s="125" t="str">
        <f t="shared" si="6"/>
        <v>no</v>
      </c>
      <c r="BC21" s="131"/>
      <c r="BD21" s="125" t="e">
        <f t="shared" si="7"/>
        <v>#NUM!</v>
      </c>
      <c r="BE21" s="130" t="str">
        <f t="shared" si="14"/>
        <v>M</v>
      </c>
      <c r="BF21" s="130" t="str">
        <f t="shared" si="15"/>
        <v>M</v>
      </c>
      <c r="BG21" s="130" t="str">
        <f t="shared" si="15"/>
        <v>M</v>
      </c>
      <c r="BH21" s="130" t="str">
        <f t="shared" si="15"/>
        <v>M</v>
      </c>
      <c r="BI21" s="130" t="str">
        <f t="shared" si="15"/>
        <v>M</v>
      </c>
      <c r="BJ21" s="130" t="str">
        <f t="shared" si="15"/>
        <v>M</v>
      </c>
      <c r="BK21" s="130" t="str">
        <f t="shared" si="15"/>
        <v>M</v>
      </c>
      <c r="BL21" s="128"/>
      <c r="BM21" s="130">
        <f t="shared" si="16"/>
        <v>0</v>
      </c>
      <c r="BN21" s="130">
        <f t="shared" si="17"/>
        <v>0</v>
      </c>
      <c r="BO21" s="130">
        <f t="shared" si="17"/>
        <v>0</v>
      </c>
      <c r="BP21" s="130">
        <f t="shared" si="17"/>
        <v>0</v>
      </c>
      <c r="BQ21" s="130">
        <f t="shared" si="17"/>
        <v>0</v>
      </c>
      <c r="BR21" s="130">
        <f t="shared" si="17"/>
        <v>0</v>
      </c>
      <c r="BS21" s="130">
        <f t="shared" si="17"/>
        <v>0</v>
      </c>
      <c r="BV21" s="56" t="str">
        <f t="shared" si="8"/>
        <v>M</v>
      </c>
      <c r="BW21" s="56" t="str">
        <f t="shared" si="9"/>
        <v>M</v>
      </c>
      <c r="BX21" s="56" t="str">
        <f t="shared" si="10"/>
        <v>M</v>
      </c>
      <c r="BY21" s="56" t="str">
        <f t="shared" si="11"/>
        <v>M</v>
      </c>
      <c r="BZ21" s="56" t="str">
        <f t="shared" si="12"/>
        <v>M</v>
      </c>
      <c r="CA21" s="56">
        <f t="shared" si="13"/>
        <v>0</v>
      </c>
      <c r="CB21" s="42"/>
      <c r="CC21" s="42"/>
      <c r="CD21" s="123"/>
    </row>
    <row r="22" spans="1:82" ht="17.25" customHeight="1" x14ac:dyDescent="0.15">
      <c r="A22" s="95">
        <v>-15</v>
      </c>
      <c r="B22" s="96">
        <f t="shared" si="0"/>
        <v>-15</v>
      </c>
      <c r="C22" s="97">
        <f t="shared" si="0"/>
        <v>-15</v>
      </c>
      <c r="D22" s="109"/>
      <c r="E22" s="113"/>
      <c r="F22" s="114"/>
      <c r="G22" s="115"/>
      <c r="H22" s="113"/>
      <c r="I22" s="114"/>
      <c r="J22" s="115"/>
      <c r="K22" s="113"/>
      <c r="L22" s="114"/>
      <c r="M22" s="115"/>
      <c r="N22" s="113"/>
      <c r="O22" s="114"/>
      <c r="P22" s="115"/>
      <c r="Q22" s="113"/>
      <c r="R22" s="114"/>
      <c r="S22" s="219"/>
      <c r="T22" s="217" t="str">
        <f t="shared" si="1"/>
        <v>M</v>
      </c>
      <c r="U22" s="238" t="str">
        <f>IF(T22=Calculator!T22,"VALID","ERROR")</f>
        <v>VALID</v>
      </c>
      <c r="V22" s="138"/>
      <c r="W22" s="165">
        <f t="shared" si="2"/>
        <v>0</v>
      </c>
      <c r="X22" s="170"/>
      <c r="Y22" s="171"/>
      <c r="Z22" s="171"/>
      <c r="AA22" s="172"/>
      <c r="AB22" s="171"/>
      <c r="AC22" s="26"/>
      <c r="AD22" s="26"/>
      <c r="AE22" s="26"/>
      <c r="AF22" s="171"/>
      <c r="AG22" s="171"/>
      <c r="AH22" s="171"/>
      <c r="AI22" s="172"/>
      <c r="AJ22" s="171"/>
      <c r="AK22" s="26"/>
      <c r="AL22" s="26"/>
      <c r="AM22" s="26"/>
      <c r="AN22" s="26"/>
      <c r="AY22" s="125" t="b">
        <f t="shared" si="3"/>
        <v>0</v>
      </c>
      <c r="AZ22" s="125" t="b">
        <f t="shared" si="4"/>
        <v>0</v>
      </c>
      <c r="BA22" s="125" t="str">
        <f t="shared" si="5"/>
        <v>no</v>
      </c>
      <c r="BB22" s="125" t="str">
        <f t="shared" si="6"/>
        <v>no</v>
      </c>
      <c r="BC22" s="131"/>
      <c r="BD22" s="125" t="e">
        <f t="shared" si="7"/>
        <v>#NUM!</v>
      </c>
      <c r="BE22" s="130" t="str">
        <f t="shared" si="14"/>
        <v>M</v>
      </c>
      <c r="BF22" s="130" t="str">
        <f t="shared" si="15"/>
        <v>M</v>
      </c>
      <c r="BG22" s="130" t="str">
        <f t="shared" si="15"/>
        <v>M</v>
      </c>
      <c r="BH22" s="130" t="str">
        <f t="shared" si="15"/>
        <v>M</v>
      </c>
      <c r="BI22" s="130" t="str">
        <f t="shared" si="15"/>
        <v>M</v>
      </c>
      <c r="BJ22" s="130" t="str">
        <f t="shared" si="15"/>
        <v>M</v>
      </c>
      <c r="BK22" s="130" t="str">
        <f t="shared" si="15"/>
        <v>M</v>
      </c>
      <c r="BL22" s="128"/>
      <c r="BM22" s="130">
        <f t="shared" si="16"/>
        <v>0</v>
      </c>
      <c r="BN22" s="130">
        <f t="shared" si="17"/>
        <v>0</v>
      </c>
      <c r="BO22" s="130">
        <f t="shared" si="17"/>
        <v>0</v>
      </c>
      <c r="BP22" s="130">
        <f t="shared" si="17"/>
        <v>0</v>
      </c>
      <c r="BQ22" s="130">
        <f t="shared" si="17"/>
        <v>0</v>
      </c>
      <c r="BR22" s="130">
        <f t="shared" si="17"/>
        <v>0</v>
      </c>
      <c r="BS22" s="130">
        <f t="shared" si="17"/>
        <v>0</v>
      </c>
      <c r="BV22" s="56" t="str">
        <f t="shared" si="8"/>
        <v>M</v>
      </c>
      <c r="BW22" s="56" t="str">
        <f t="shared" si="9"/>
        <v>M</v>
      </c>
      <c r="BX22" s="56" t="str">
        <f t="shared" si="10"/>
        <v>M</v>
      </c>
      <c r="BY22" s="56" t="str">
        <f t="shared" si="11"/>
        <v>M</v>
      </c>
      <c r="BZ22" s="56" t="str">
        <f t="shared" si="12"/>
        <v>M</v>
      </c>
      <c r="CA22" s="56">
        <f t="shared" si="13"/>
        <v>0</v>
      </c>
      <c r="CB22" s="42"/>
      <c r="CC22" s="42"/>
      <c r="CD22" s="123"/>
    </row>
    <row r="23" spans="1:82" ht="17.25" customHeight="1" x14ac:dyDescent="0.15">
      <c r="A23" s="136">
        <v>-14</v>
      </c>
      <c r="B23" s="96">
        <f t="shared" si="0"/>
        <v>-14</v>
      </c>
      <c r="C23" s="97">
        <f t="shared" si="0"/>
        <v>-14</v>
      </c>
      <c r="D23" s="137"/>
      <c r="E23" s="113"/>
      <c r="F23" s="114"/>
      <c r="G23" s="115"/>
      <c r="H23" s="113"/>
      <c r="I23" s="114"/>
      <c r="J23" s="115"/>
      <c r="K23" s="113"/>
      <c r="L23" s="114"/>
      <c r="M23" s="115"/>
      <c r="N23" s="113"/>
      <c r="O23" s="114"/>
      <c r="P23" s="115"/>
      <c r="Q23" s="113"/>
      <c r="R23" s="114"/>
      <c r="S23" s="219"/>
      <c r="T23" s="217" t="str">
        <f t="shared" si="1"/>
        <v>M</v>
      </c>
      <c r="U23" s="238" t="str">
        <f>IF(T23=Calculator!T23,"VALID","ERROR")</f>
        <v>VALID</v>
      </c>
      <c r="V23" s="138"/>
      <c r="W23" s="165">
        <f t="shared" si="2"/>
        <v>0</v>
      </c>
      <c r="X23" s="27"/>
      <c r="Y23" s="26"/>
      <c r="Z23" s="26"/>
      <c r="AA23" s="26"/>
      <c r="AB23" s="26"/>
      <c r="AC23" s="26"/>
      <c r="AD23" s="26"/>
      <c r="AE23" s="26"/>
      <c r="AF23" s="26"/>
      <c r="AG23" s="26"/>
      <c r="AH23" s="26"/>
      <c r="AI23" s="26"/>
      <c r="AJ23" s="26"/>
      <c r="AK23" s="26"/>
      <c r="AL23" s="26"/>
      <c r="AM23" s="26"/>
      <c r="AN23" s="26"/>
      <c r="AY23" s="125" t="b">
        <f t="shared" si="3"/>
        <v>0</v>
      </c>
      <c r="AZ23" s="125" t="b">
        <f t="shared" si="4"/>
        <v>0</v>
      </c>
      <c r="BA23" s="125" t="str">
        <f t="shared" si="5"/>
        <v>no</v>
      </c>
      <c r="BB23" s="125" t="str">
        <f t="shared" si="6"/>
        <v>no</v>
      </c>
      <c r="BC23" s="131"/>
      <c r="BD23" s="125" t="e">
        <f t="shared" si="7"/>
        <v>#NUM!</v>
      </c>
      <c r="BE23" s="130" t="str">
        <f t="shared" si="14"/>
        <v>M</v>
      </c>
      <c r="BF23" s="130" t="str">
        <f t="shared" si="15"/>
        <v>M</v>
      </c>
      <c r="BG23" s="130" t="str">
        <f t="shared" si="15"/>
        <v>M</v>
      </c>
      <c r="BH23" s="130" t="str">
        <f t="shared" si="15"/>
        <v>M</v>
      </c>
      <c r="BI23" s="130" t="str">
        <f t="shared" si="15"/>
        <v>M</v>
      </c>
      <c r="BJ23" s="130" t="str">
        <f t="shared" si="15"/>
        <v>M</v>
      </c>
      <c r="BK23" s="130" t="str">
        <f t="shared" si="15"/>
        <v>M</v>
      </c>
      <c r="BL23" s="128"/>
      <c r="BM23" s="130">
        <f t="shared" si="16"/>
        <v>0</v>
      </c>
      <c r="BN23" s="130">
        <f t="shared" si="17"/>
        <v>0</v>
      </c>
      <c r="BO23" s="130">
        <f t="shared" si="17"/>
        <v>0</v>
      </c>
      <c r="BP23" s="130">
        <f t="shared" si="17"/>
        <v>0</v>
      </c>
      <c r="BQ23" s="130">
        <f t="shared" si="17"/>
        <v>0</v>
      </c>
      <c r="BR23" s="130">
        <f t="shared" si="17"/>
        <v>0</v>
      </c>
      <c r="BS23" s="130">
        <f t="shared" si="17"/>
        <v>0</v>
      </c>
      <c r="BV23" s="56" t="str">
        <f t="shared" si="8"/>
        <v>M</v>
      </c>
      <c r="BW23" s="56" t="str">
        <f t="shared" si="9"/>
        <v>M</v>
      </c>
      <c r="BX23" s="56" t="str">
        <f t="shared" si="10"/>
        <v>M</v>
      </c>
      <c r="BY23" s="56" t="str">
        <f t="shared" si="11"/>
        <v>M</v>
      </c>
      <c r="BZ23" s="56" t="str">
        <f t="shared" si="12"/>
        <v>M</v>
      </c>
      <c r="CA23" s="56">
        <f t="shared" si="13"/>
        <v>0</v>
      </c>
      <c r="CB23" s="42"/>
      <c r="CC23" s="42"/>
      <c r="CD23" s="123"/>
    </row>
    <row r="24" spans="1:82" ht="17.25" customHeight="1" x14ac:dyDescent="0.15">
      <c r="A24" s="95">
        <v>-13</v>
      </c>
      <c r="B24" s="96">
        <f t="shared" si="0"/>
        <v>-13</v>
      </c>
      <c r="C24" s="97">
        <f t="shared" si="0"/>
        <v>-13</v>
      </c>
      <c r="D24" s="109"/>
      <c r="E24" s="113"/>
      <c r="F24" s="114"/>
      <c r="G24" s="115"/>
      <c r="H24" s="113"/>
      <c r="I24" s="114"/>
      <c r="J24" s="115"/>
      <c r="K24" s="113"/>
      <c r="L24" s="114"/>
      <c r="M24" s="115"/>
      <c r="N24" s="113"/>
      <c r="O24" s="114"/>
      <c r="P24" s="115"/>
      <c r="Q24" s="113"/>
      <c r="R24" s="114"/>
      <c r="S24" s="219"/>
      <c r="T24" s="217" t="str">
        <f t="shared" si="1"/>
        <v>M</v>
      </c>
      <c r="U24" s="238" t="str">
        <f>IF(T24=Calculator!T24,"VALID","ERROR")</f>
        <v>VALID</v>
      </c>
      <c r="V24" s="138"/>
      <c r="W24" s="165">
        <f t="shared" si="2"/>
        <v>0</v>
      </c>
      <c r="X24" s="27"/>
      <c r="Y24" s="26"/>
      <c r="Z24" s="26"/>
      <c r="AA24" s="26"/>
      <c r="AB24" s="26"/>
      <c r="AC24" s="26"/>
      <c r="AD24" s="26"/>
      <c r="AE24" s="26"/>
      <c r="AF24" s="26"/>
      <c r="AG24" s="26"/>
      <c r="AH24" s="26"/>
      <c r="AI24" s="26"/>
      <c r="AJ24" s="26"/>
      <c r="AK24" s="26"/>
      <c r="AL24" s="26"/>
      <c r="AM24" s="26"/>
      <c r="AN24" s="26"/>
      <c r="AY24" s="125" t="b">
        <f t="shared" si="3"/>
        <v>0</v>
      </c>
      <c r="AZ24" s="125" t="b">
        <f t="shared" si="4"/>
        <v>0</v>
      </c>
      <c r="BA24" s="125" t="str">
        <f t="shared" si="5"/>
        <v>no</v>
      </c>
      <c r="BB24" s="125" t="str">
        <f t="shared" si="6"/>
        <v>no</v>
      </c>
      <c r="BC24" s="131"/>
      <c r="BD24" s="125" t="e">
        <f t="shared" si="7"/>
        <v>#NUM!</v>
      </c>
      <c r="BE24" s="130" t="str">
        <f t="shared" si="14"/>
        <v>M</v>
      </c>
      <c r="BF24" s="130" t="str">
        <f t="shared" si="15"/>
        <v>M</v>
      </c>
      <c r="BG24" s="130" t="str">
        <f t="shared" si="15"/>
        <v>M</v>
      </c>
      <c r="BH24" s="130" t="str">
        <f t="shared" si="15"/>
        <v>M</v>
      </c>
      <c r="BI24" s="130" t="str">
        <f t="shared" si="15"/>
        <v>M</v>
      </c>
      <c r="BJ24" s="130" t="str">
        <f t="shared" si="15"/>
        <v>M</v>
      </c>
      <c r="BK24" s="130" t="str">
        <f t="shared" si="15"/>
        <v>M</v>
      </c>
      <c r="BL24" s="128"/>
      <c r="BM24" s="130">
        <f t="shared" si="16"/>
        <v>0</v>
      </c>
      <c r="BN24" s="130">
        <f t="shared" si="17"/>
        <v>0</v>
      </c>
      <c r="BO24" s="130">
        <f t="shared" si="17"/>
        <v>0</v>
      </c>
      <c r="BP24" s="130">
        <f t="shared" si="17"/>
        <v>0</v>
      </c>
      <c r="BQ24" s="130">
        <f t="shared" si="17"/>
        <v>0</v>
      </c>
      <c r="BR24" s="130">
        <f t="shared" si="17"/>
        <v>0</v>
      </c>
      <c r="BS24" s="130">
        <f t="shared" si="17"/>
        <v>0</v>
      </c>
      <c r="BV24" s="56" t="str">
        <f t="shared" si="8"/>
        <v>M</v>
      </c>
      <c r="BW24" s="56" t="str">
        <f t="shared" si="9"/>
        <v>M</v>
      </c>
      <c r="BX24" s="56" t="str">
        <f t="shared" si="10"/>
        <v>M</v>
      </c>
      <c r="BY24" s="56" t="str">
        <f t="shared" si="11"/>
        <v>M</v>
      </c>
      <c r="BZ24" s="56" t="str">
        <f t="shared" si="12"/>
        <v>M</v>
      </c>
      <c r="CA24" s="56">
        <f t="shared" si="13"/>
        <v>0</v>
      </c>
      <c r="CB24" s="42"/>
      <c r="CC24" s="42"/>
      <c r="CD24" s="123"/>
    </row>
    <row r="25" spans="1:82" ht="17.25" customHeight="1" x14ac:dyDescent="0.2">
      <c r="A25" s="136">
        <v>-12</v>
      </c>
      <c r="B25" s="96">
        <f t="shared" si="0"/>
        <v>-12</v>
      </c>
      <c r="C25" s="97">
        <f t="shared" si="0"/>
        <v>-12</v>
      </c>
      <c r="D25" s="137"/>
      <c r="E25" s="113"/>
      <c r="F25" s="114"/>
      <c r="G25" s="115"/>
      <c r="H25" s="113"/>
      <c r="I25" s="114"/>
      <c r="J25" s="115"/>
      <c r="K25" s="113"/>
      <c r="L25" s="114"/>
      <c r="M25" s="115"/>
      <c r="N25" s="113"/>
      <c r="O25" s="114"/>
      <c r="P25" s="115"/>
      <c r="Q25" s="113"/>
      <c r="R25" s="114"/>
      <c r="S25" s="219"/>
      <c r="T25" s="217" t="str">
        <f t="shared" si="1"/>
        <v>M</v>
      </c>
      <c r="U25" s="238" t="str">
        <f>IF(T25=Calculator!T25,"VALID","ERROR")</f>
        <v>VALID</v>
      </c>
      <c r="V25" s="138"/>
      <c r="W25" s="165">
        <f t="shared" si="2"/>
        <v>0</v>
      </c>
      <c r="X25" s="126"/>
      <c r="AF25" s="166"/>
      <c r="AG25" s="166"/>
      <c r="AH25" s="166"/>
      <c r="AI25" s="166"/>
      <c r="AJ25" s="166"/>
      <c r="AK25" s="166"/>
      <c r="AL25" s="138"/>
      <c r="AM25" s="138"/>
      <c r="AN25" s="74"/>
      <c r="AY25" s="125" t="b">
        <f t="shared" si="3"/>
        <v>0</v>
      </c>
      <c r="AZ25" s="125" t="b">
        <f t="shared" si="4"/>
        <v>0</v>
      </c>
      <c r="BA25" s="125" t="str">
        <f t="shared" si="5"/>
        <v>no</v>
      </c>
      <c r="BB25" s="125" t="str">
        <f t="shared" si="6"/>
        <v>no</v>
      </c>
      <c r="BC25" s="131"/>
      <c r="BD25" s="125" t="e">
        <f t="shared" si="7"/>
        <v>#NUM!</v>
      </c>
      <c r="BE25" s="130" t="str">
        <f t="shared" si="14"/>
        <v>M</v>
      </c>
      <c r="BF25" s="130" t="str">
        <f t="shared" si="15"/>
        <v>M</v>
      </c>
      <c r="BG25" s="130" t="str">
        <f t="shared" si="15"/>
        <v>M</v>
      </c>
      <c r="BH25" s="130" t="str">
        <f t="shared" si="15"/>
        <v>M</v>
      </c>
      <c r="BI25" s="130" t="str">
        <f t="shared" si="15"/>
        <v>M</v>
      </c>
      <c r="BJ25" s="130" t="str">
        <f t="shared" si="15"/>
        <v>M</v>
      </c>
      <c r="BK25" s="130" t="str">
        <f t="shared" si="15"/>
        <v>M</v>
      </c>
      <c r="BL25" s="128"/>
      <c r="BM25" s="130">
        <f t="shared" si="16"/>
        <v>0</v>
      </c>
      <c r="BN25" s="130">
        <f t="shared" si="17"/>
        <v>0</v>
      </c>
      <c r="BO25" s="130">
        <f t="shared" si="17"/>
        <v>0</v>
      </c>
      <c r="BP25" s="130">
        <f t="shared" si="17"/>
        <v>0</v>
      </c>
      <c r="BQ25" s="130">
        <f t="shared" si="17"/>
        <v>0</v>
      </c>
      <c r="BR25" s="130">
        <f t="shared" si="17"/>
        <v>0</v>
      </c>
      <c r="BS25" s="130">
        <f t="shared" si="17"/>
        <v>0</v>
      </c>
      <c r="BV25" s="56" t="str">
        <f t="shared" si="8"/>
        <v>M</v>
      </c>
      <c r="BW25" s="56" t="str">
        <f t="shared" si="9"/>
        <v>M</v>
      </c>
      <c r="BX25" s="56" t="str">
        <f t="shared" si="10"/>
        <v>M</v>
      </c>
      <c r="BY25" s="56" t="str">
        <f t="shared" si="11"/>
        <v>M</v>
      </c>
      <c r="BZ25" s="56" t="str">
        <f t="shared" si="12"/>
        <v>M</v>
      </c>
      <c r="CA25" s="56">
        <f t="shared" si="13"/>
        <v>0</v>
      </c>
      <c r="CB25" s="42"/>
      <c r="CC25" s="42"/>
      <c r="CD25" s="123"/>
    </row>
    <row r="26" spans="1:82" ht="17.25" customHeight="1" x14ac:dyDescent="0.2">
      <c r="A26" s="95">
        <v>-11</v>
      </c>
      <c r="B26" s="96">
        <f t="shared" si="0"/>
        <v>-11</v>
      </c>
      <c r="C26" s="97">
        <f t="shared" si="0"/>
        <v>-11</v>
      </c>
      <c r="D26" s="109"/>
      <c r="E26" s="113"/>
      <c r="F26" s="114"/>
      <c r="G26" s="115"/>
      <c r="H26" s="113"/>
      <c r="I26" s="114"/>
      <c r="J26" s="115"/>
      <c r="K26" s="113"/>
      <c r="L26" s="114"/>
      <c r="M26" s="115"/>
      <c r="N26" s="113"/>
      <c r="O26" s="114"/>
      <c r="P26" s="115"/>
      <c r="Q26" s="113"/>
      <c r="R26" s="114"/>
      <c r="S26" s="219"/>
      <c r="T26" s="217" t="str">
        <f t="shared" si="1"/>
        <v>M</v>
      </c>
      <c r="U26" s="238" t="str">
        <f>IF(T26=Calculator!T26,"VALID","ERROR")</f>
        <v>VALID</v>
      </c>
      <c r="V26" s="138"/>
      <c r="W26" s="165">
        <f t="shared" si="2"/>
        <v>0</v>
      </c>
      <c r="X26" s="170"/>
      <c r="AF26" s="171"/>
      <c r="AG26" s="171"/>
      <c r="AH26" s="171"/>
      <c r="AI26" s="172"/>
      <c r="AJ26" s="171"/>
      <c r="AK26" s="26"/>
      <c r="AL26" s="26"/>
      <c r="AM26" s="26"/>
      <c r="AN26" s="26"/>
      <c r="AY26" s="125" t="b">
        <f t="shared" si="3"/>
        <v>0</v>
      </c>
      <c r="AZ26" s="125" t="b">
        <f t="shared" si="4"/>
        <v>0</v>
      </c>
      <c r="BA26" s="125" t="str">
        <f t="shared" si="5"/>
        <v>no</v>
      </c>
      <c r="BB26" s="125" t="str">
        <f t="shared" si="6"/>
        <v>no</v>
      </c>
      <c r="BC26" s="131"/>
      <c r="BD26" s="125" t="e">
        <f t="shared" si="7"/>
        <v>#NUM!</v>
      </c>
      <c r="BE26" s="130" t="str">
        <f t="shared" si="14"/>
        <v>M</v>
      </c>
      <c r="BF26" s="130" t="str">
        <f t="shared" ref="BF26:BF37" si="18">BF25</f>
        <v>M</v>
      </c>
      <c r="BG26" s="130" t="str">
        <f t="shared" ref="BG26:BG37" si="19">BG25</f>
        <v>M</v>
      </c>
      <c r="BH26" s="130" t="str">
        <f t="shared" ref="BH26:BH37" si="20">BH25</f>
        <v>M</v>
      </c>
      <c r="BI26" s="130" t="str">
        <f t="shared" ref="BI26:BI37" si="21">BI25</f>
        <v>M</v>
      </c>
      <c r="BJ26" s="130" t="str">
        <f t="shared" ref="BJ26:BJ37" si="22">BJ25</f>
        <v>M</v>
      </c>
      <c r="BK26" s="130" t="str">
        <f t="shared" ref="BK26:BK37" si="23">BK25</f>
        <v>M</v>
      </c>
      <c r="BL26" s="128"/>
      <c r="BM26" s="130">
        <f t="shared" si="16"/>
        <v>0</v>
      </c>
      <c r="BN26" s="130">
        <f t="shared" ref="BN26:BN37" si="24">BN25</f>
        <v>0</v>
      </c>
      <c r="BO26" s="130">
        <f t="shared" ref="BO26:BO37" si="25">BO25</f>
        <v>0</v>
      </c>
      <c r="BP26" s="130">
        <f t="shared" ref="BP26:BP37" si="26">BP25</f>
        <v>0</v>
      </c>
      <c r="BQ26" s="130">
        <f t="shared" ref="BQ26:BQ37" si="27">BQ25</f>
        <v>0</v>
      </c>
      <c r="BR26" s="130">
        <f t="shared" ref="BR26:BR37" si="28">BR25</f>
        <v>0</v>
      </c>
      <c r="BS26" s="130">
        <f t="shared" ref="BS26:BS37" si="29">BS25</f>
        <v>0</v>
      </c>
      <c r="BV26" s="56" t="str">
        <f t="shared" si="8"/>
        <v>M</v>
      </c>
      <c r="BW26" s="56" t="str">
        <f t="shared" si="9"/>
        <v>M</v>
      </c>
      <c r="BX26" s="56" t="str">
        <f t="shared" si="10"/>
        <v>M</v>
      </c>
      <c r="BY26" s="56" t="str">
        <f t="shared" si="11"/>
        <v>M</v>
      </c>
      <c r="BZ26" s="56" t="str">
        <f t="shared" si="12"/>
        <v>M</v>
      </c>
      <c r="CA26" s="56">
        <f t="shared" si="13"/>
        <v>0</v>
      </c>
      <c r="CB26" s="42"/>
      <c r="CC26" s="42"/>
      <c r="CD26" s="123"/>
    </row>
    <row r="27" spans="1:82" ht="17.25" customHeight="1" x14ac:dyDescent="0.2">
      <c r="A27" s="136">
        <v>-10</v>
      </c>
      <c r="B27" s="96">
        <f t="shared" si="0"/>
        <v>-10</v>
      </c>
      <c r="C27" s="97">
        <f t="shared" si="0"/>
        <v>-10</v>
      </c>
      <c r="D27" s="137"/>
      <c r="E27" s="113"/>
      <c r="F27" s="114"/>
      <c r="G27" s="115"/>
      <c r="H27" s="113"/>
      <c r="I27" s="114"/>
      <c r="J27" s="115"/>
      <c r="K27" s="113"/>
      <c r="L27" s="114"/>
      <c r="M27" s="115"/>
      <c r="N27" s="113"/>
      <c r="O27" s="114"/>
      <c r="P27" s="115"/>
      <c r="Q27" s="113"/>
      <c r="R27" s="114"/>
      <c r="S27" s="219"/>
      <c r="T27" s="217" t="str">
        <f t="shared" si="1"/>
        <v>M</v>
      </c>
      <c r="U27" s="238" t="str">
        <f>IF(T27=Calculator!T27,"VALID","ERROR")</f>
        <v>VALID</v>
      </c>
      <c r="V27" s="138"/>
      <c r="W27" s="165">
        <f t="shared" si="2"/>
        <v>0</v>
      </c>
      <c r="X27" s="27"/>
      <c r="AF27" s="26"/>
      <c r="AG27" s="26"/>
      <c r="AH27" s="26"/>
      <c r="AI27" s="26"/>
      <c r="AJ27" s="26"/>
      <c r="AK27" s="26"/>
      <c r="AL27" s="26"/>
      <c r="AM27" s="26"/>
      <c r="AN27" s="26"/>
      <c r="AY27" s="125" t="b">
        <f t="shared" si="3"/>
        <v>0</v>
      </c>
      <c r="AZ27" s="125" t="b">
        <f t="shared" si="4"/>
        <v>0</v>
      </c>
      <c r="BA27" s="125" t="str">
        <f t="shared" si="5"/>
        <v>no</v>
      </c>
      <c r="BB27" s="125" t="str">
        <f t="shared" si="6"/>
        <v>no</v>
      </c>
      <c r="BC27" s="131"/>
      <c r="BD27" s="125" t="e">
        <f t="shared" si="7"/>
        <v>#NUM!</v>
      </c>
      <c r="BE27" s="130" t="str">
        <f t="shared" si="14"/>
        <v>M</v>
      </c>
      <c r="BF27" s="130" t="str">
        <f t="shared" si="18"/>
        <v>M</v>
      </c>
      <c r="BG27" s="130" t="str">
        <f t="shared" si="19"/>
        <v>M</v>
      </c>
      <c r="BH27" s="130" t="str">
        <f t="shared" si="20"/>
        <v>M</v>
      </c>
      <c r="BI27" s="130" t="str">
        <f t="shared" si="21"/>
        <v>M</v>
      </c>
      <c r="BJ27" s="130" t="str">
        <f t="shared" si="22"/>
        <v>M</v>
      </c>
      <c r="BK27" s="130" t="str">
        <f t="shared" si="23"/>
        <v>M</v>
      </c>
      <c r="BL27" s="128"/>
      <c r="BM27" s="130">
        <f t="shared" si="16"/>
        <v>0</v>
      </c>
      <c r="BN27" s="130">
        <f t="shared" si="24"/>
        <v>0</v>
      </c>
      <c r="BO27" s="130">
        <f t="shared" si="25"/>
        <v>0</v>
      </c>
      <c r="BP27" s="130">
        <f t="shared" si="26"/>
        <v>0</v>
      </c>
      <c r="BQ27" s="130">
        <f t="shared" si="27"/>
        <v>0</v>
      </c>
      <c r="BR27" s="130">
        <f t="shared" si="28"/>
        <v>0</v>
      </c>
      <c r="BS27" s="130">
        <f t="shared" si="29"/>
        <v>0</v>
      </c>
      <c r="BV27" s="56" t="str">
        <f t="shared" si="8"/>
        <v>M</v>
      </c>
      <c r="BW27" s="56" t="str">
        <f t="shared" si="9"/>
        <v>M</v>
      </c>
      <c r="BX27" s="56" t="str">
        <f t="shared" si="10"/>
        <v>M</v>
      </c>
      <c r="BY27" s="56" t="str">
        <f t="shared" si="11"/>
        <v>M</v>
      </c>
      <c r="BZ27" s="56" t="str">
        <f t="shared" si="12"/>
        <v>M</v>
      </c>
      <c r="CA27" s="56">
        <f t="shared" si="13"/>
        <v>0</v>
      </c>
      <c r="CB27" s="42"/>
      <c r="CC27" s="42"/>
      <c r="CD27" s="123"/>
    </row>
    <row r="28" spans="1:82" ht="17.25" customHeight="1" x14ac:dyDescent="0.2">
      <c r="A28" s="95">
        <v>-9</v>
      </c>
      <c r="B28" s="96">
        <f t="shared" si="0"/>
        <v>-9</v>
      </c>
      <c r="C28" s="97">
        <f t="shared" si="0"/>
        <v>-9</v>
      </c>
      <c r="D28" s="109"/>
      <c r="E28" s="113"/>
      <c r="F28" s="114"/>
      <c r="G28" s="115"/>
      <c r="H28" s="113"/>
      <c r="I28" s="114"/>
      <c r="J28" s="115"/>
      <c r="K28" s="113"/>
      <c r="L28" s="114"/>
      <c r="M28" s="115"/>
      <c r="N28" s="113"/>
      <c r="O28" s="114"/>
      <c r="P28" s="115"/>
      <c r="Q28" s="113"/>
      <c r="R28" s="114"/>
      <c r="S28" s="219"/>
      <c r="T28" s="217" t="str">
        <f t="shared" si="1"/>
        <v>M</v>
      </c>
      <c r="U28" s="238" t="str">
        <f>IF(T28=Calculator!T28,"VALID","ERROR")</f>
        <v>VALID</v>
      </c>
      <c r="V28" s="138"/>
      <c r="W28" s="165">
        <f t="shared" si="2"/>
        <v>0</v>
      </c>
      <c r="X28" s="27"/>
      <c r="AF28" s="26"/>
      <c r="AG28" s="26"/>
      <c r="AH28" s="26"/>
      <c r="AI28" s="26"/>
      <c r="AJ28" s="26"/>
      <c r="AK28" s="26"/>
      <c r="AL28" s="26"/>
      <c r="AM28" s="26"/>
      <c r="AN28" s="26"/>
      <c r="AY28" s="125" t="b">
        <f t="shared" si="3"/>
        <v>0</v>
      </c>
      <c r="AZ28" s="125" t="b">
        <f t="shared" si="4"/>
        <v>0</v>
      </c>
      <c r="BA28" s="125" t="str">
        <f t="shared" si="5"/>
        <v>no</v>
      </c>
      <c r="BB28" s="125" t="str">
        <f t="shared" si="6"/>
        <v>no</v>
      </c>
      <c r="BC28" s="131"/>
      <c r="BD28" s="125" t="e">
        <f t="shared" si="7"/>
        <v>#NUM!</v>
      </c>
      <c r="BE28" s="130" t="str">
        <f t="shared" si="14"/>
        <v>M</v>
      </c>
      <c r="BF28" s="130" t="str">
        <f t="shared" si="18"/>
        <v>M</v>
      </c>
      <c r="BG28" s="130" t="str">
        <f t="shared" si="19"/>
        <v>M</v>
      </c>
      <c r="BH28" s="130" t="str">
        <f t="shared" si="20"/>
        <v>M</v>
      </c>
      <c r="BI28" s="130" t="str">
        <f t="shared" si="21"/>
        <v>M</v>
      </c>
      <c r="BJ28" s="130" t="str">
        <f t="shared" si="22"/>
        <v>M</v>
      </c>
      <c r="BK28" s="130" t="str">
        <f t="shared" si="23"/>
        <v>M</v>
      </c>
      <c r="BL28" s="128"/>
      <c r="BM28" s="130">
        <f t="shared" si="16"/>
        <v>0</v>
      </c>
      <c r="BN28" s="130">
        <f t="shared" si="24"/>
        <v>0</v>
      </c>
      <c r="BO28" s="130">
        <f t="shared" si="25"/>
        <v>0</v>
      </c>
      <c r="BP28" s="130">
        <f t="shared" si="26"/>
        <v>0</v>
      </c>
      <c r="BQ28" s="130">
        <f t="shared" si="27"/>
        <v>0</v>
      </c>
      <c r="BR28" s="130">
        <f t="shared" si="28"/>
        <v>0</v>
      </c>
      <c r="BS28" s="130">
        <f t="shared" si="29"/>
        <v>0</v>
      </c>
      <c r="BV28" s="56" t="str">
        <f t="shared" si="8"/>
        <v>M</v>
      </c>
      <c r="BW28" s="56" t="str">
        <f t="shared" si="9"/>
        <v>M</v>
      </c>
      <c r="BX28" s="56" t="str">
        <f t="shared" si="10"/>
        <v>M</v>
      </c>
      <c r="BY28" s="56" t="str">
        <f t="shared" si="11"/>
        <v>M</v>
      </c>
      <c r="BZ28" s="56" t="str">
        <f t="shared" si="12"/>
        <v>M</v>
      </c>
      <c r="CA28" s="56">
        <f t="shared" si="13"/>
        <v>0</v>
      </c>
      <c r="CB28" s="42"/>
      <c r="CC28" s="42"/>
      <c r="CD28" s="123"/>
    </row>
    <row r="29" spans="1:82" ht="17.25" customHeight="1" x14ac:dyDescent="0.2">
      <c r="A29" s="136">
        <v>-8</v>
      </c>
      <c r="B29" s="96">
        <f t="shared" si="0"/>
        <v>-8</v>
      </c>
      <c r="C29" s="97">
        <f t="shared" si="0"/>
        <v>-8</v>
      </c>
      <c r="D29" s="137"/>
      <c r="E29" s="113"/>
      <c r="F29" s="114"/>
      <c r="G29" s="115"/>
      <c r="H29" s="113"/>
      <c r="I29" s="114"/>
      <c r="J29" s="115"/>
      <c r="K29" s="113"/>
      <c r="L29" s="114"/>
      <c r="M29" s="115"/>
      <c r="N29" s="113"/>
      <c r="O29" s="114"/>
      <c r="P29" s="115"/>
      <c r="Q29" s="113"/>
      <c r="R29" s="114"/>
      <c r="S29" s="219"/>
      <c r="T29" s="217" t="str">
        <f t="shared" si="1"/>
        <v>M</v>
      </c>
      <c r="U29" s="238" t="str">
        <f>IF(T29=Calculator!T29,"VALID","ERROR")</f>
        <v>VALID</v>
      </c>
      <c r="V29" s="138"/>
      <c r="W29" s="165">
        <f t="shared" si="2"/>
        <v>0</v>
      </c>
      <c r="X29" s="1"/>
      <c r="AF29" s="1"/>
      <c r="AG29" s="1"/>
      <c r="AH29" s="1"/>
      <c r="AI29" s="1"/>
      <c r="AJ29"/>
      <c r="AK29"/>
      <c r="AL29"/>
      <c r="AM29"/>
      <c r="AY29" s="125" t="b">
        <f t="shared" si="3"/>
        <v>0</v>
      </c>
      <c r="AZ29" s="125" t="b">
        <f t="shared" si="4"/>
        <v>0</v>
      </c>
      <c r="BA29" s="125" t="str">
        <f t="shared" si="5"/>
        <v>no</v>
      </c>
      <c r="BB29" s="125" t="str">
        <f t="shared" si="6"/>
        <v>no</v>
      </c>
      <c r="BC29" s="131"/>
      <c r="BD29" s="125" t="e">
        <f t="shared" si="7"/>
        <v>#NUM!</v>
      </c>
      <c r="BE29" s="130" t="str">
        <f t="shared" si="14"/>
        <v>M</v>
      </c>
      <c r="BF29" s="130" t="str">
        <f t="shared" si="18"/>
        <v>M</v>
      </c>
      <c r="BG29" s="130" t="str">
        <f t="shared" si="19"/>
        <v>M</v>
      </c>
      <c r="BH29" s="130" t="str">
        <f t="shared" si="20"/>
        <v>M</v>
      </c>
      <c r="BI29" s="130" t="str">
        <f t="shared" si="21"/>
        <v>M</v>
      </c>
      <c r="BJ29" s="130" t="str">
        <f t="shared" si="22"/>
        <v>M</v>
      </c>
      <c r="BK29" s="130" t="str">
        <f t="shared" si="23"/>
        <v>M</v>
      </c>
      <c r="BL29" s="128"/>
      <c r="BM29" s="130">
        <f t="shared" si="16"/>
        <v>0</v>
      </c>
      <c r="BN29" s="130">
        <f t="shared" si="24"/>
        <v>0</v>
      </c>
      <c r="BO29" s="130">
        <f t="shared" si="25"/>
        <v>0</v>
      </c>
      <c r="BP29" s="130">
        <f t="shared" si="26"/>
        <v>0</v>
      </c>
      <c r="BQ29" s="130">
        <f t="shared" si="27"/>
        <v>0</v>
      </c>
      <c r="BR29" s="130">
        <f t="shared" si="28"/>
        <v>0</v>
      </c>
      <c r="BS29" s="130">
        <f t="shared" si="29"/>
        <v>0</v>
      </c>
      <c r="BV29" s="56" t="str">
        <f t="shared" si="8"/>
        <v>M</v>
      </c>
      <c r="BW29" s="56" t="str">
        <f t="shared" si="9"/>
        <v>M</v>
      </c>
      <c r="BX29" s="56" t="str">
        <f t="shared" si="10"/>
        <v>M</v>
      </c>
      <c r="BY29" s="56" t="str">
        <f t="shared" si="11"/>
        <v>M</v>
      </c>
      <c r="BZ29" s="56" t="str">
        <f t="shared" si="12"/>
        <v>M</v>
      </c>
      <c r="CA29" s="56">
        <f t="shared" si="13"/>
        <v>0</v>
      </c>
      <c r="CB29" s="42"/>
      <c r="CC29" s="42"/>
      <c r="CD29" s="123"/>
    </row>
    <row r="30" spans="1:82" ht="17.25" customHeight="1" x14ac:dyDescent="0.2">
      <c r="A30" s="95">
        <v>-7</v>
      </c>
      <c r="B30" s="96">
        <f t="shared" si="0"/>
        <v>-7</v>
      </c>
      <c r="C30" s="97">
        <f t="shared" si="0"/>
        <v>-7</v>
      </c>
      <c r="D30" s="109"/>
      <c r="E30" s="113"/>
      <c r="F30" s="114"/>
      <c r="G30" s="115"/>
      <c r="H30" s="113"/>
      <c r="I30" s="114"/>
      <c r="J30" s="115"/>
      <c r="K30" s="113"/>
      <c r="L30" s="114"/>
      <c r="M30" s="115"/>
      <c r="N30" s="113"/>
      <c r="O30" s="114"/>
      <c r="P30" s="115"/>
      <c r="Q30" s="113"/>
      <c r="R30" s="114"/>
      <c r="S30" s="219"/>
      <c r="T30" s="217" t="str">
        <f t="shared" si="1"/>
        <v>M</v>
      </c>
      <c r="U30" s="238" t="str">
        <f>IF(T30=Calculator!T30,"VALID","ERROR")</f>
        <v>VALID</v>
      </c>
      <c r="V30" s="138"/>
      <c r="W30" s="165">
        <f t="shared" si="2"/>
        <v>0</v>
      </c>
      <c r="Z30" s="167"/>
      <c r="AF30"/>
      <c r="AG30"/>
      <c r="AH30"/>
      <c r="AI30"/>
      <c r="AJ30"/>
      <c r="AK30"/>
      <c r="AL30" s="138"/>
      <c r="AM30" s="138"/>
      <c r="AN30" s="74"/>
      <c r="AY30" s="125" t="b">
        <f t="shared" si="3"/>
        <v>0</v>
      </c>
      <c r="AZ30" s="125" t="b">
        <f t="shared" si="4"/>
        <v>0</v>
      </c>
      <c r="BA30" s="125" t="str">
        <f t="shared" si="5"/>
        <v>no</v>
      </c>
      <c r="BB30" s="125" t="str">
        <f t="shared" si="6"/>
        <v>no</v>
      </c>
      <c r="BC30" s="131"/>
      <c r="BD30" s="125" t="e">
        <f t="shared" si="7"/>
        <v>#NUM!</v>
      </c>
      <c r="BE30" s="130" t="str">
        <f t="shared" si="14"/>
        <v>M</v>
      </c>
      <c r="BF30" s="130" t="str">
        <f t="shared" si="18"/>
        <v>M</v>
      </c>
      <c r="BG30" s="130" t="str">
        <f t="shared" si="19"/>
        <v>M</v>
      </c>
      <c r="BH30" s="130" t="str">
        <f t="shared" si="20"/>
        <v>M</v>
      </c>
      <c r="BI30" s="130" t="str">
        <f t="shared" si="21"/>
        <v>M</v>
      </c>
      <c r="BJ30" s="130" t="str">
        <f t="shared" si="22"/>
        <v>M</v>
      </c>
      <c r="BK30" s="130" t="str">
        <f t="shared" si="23"/>
        <v>M</v>
      </c>
      <c r="BL30" s="128"/>
      <c r="BM30" s="130">
        <f t="shared" si="16"/>
        <v>0</v>
      </c>
      <c r="BN30" s="130">
        <f t="shared" si="24"/>
        <v>0</v>
      </c>
      <c r="BO30" s="130">
        <f t="shared" si="25"/>
        <v>0</v>
      </c>
      <c r="BP30" s="130">
        <f t="shared" si="26"/>
        <v>0</v>
      </c>
      <c r="BQ30" s="130">
        <f t="shared" si="27"/>
        <v>0</v>
      </c>
      <c r="BR30" s="130">
        <f t="shared" si="28"/>
        <v>0</v>
      </c>
      <c r="BS30" s="130">
        <f t="shared" si="29"/>
        <v>0</v>
      </c>
      <c r="BV30" s="56" t="str">
        <f t="shared" si="8"/>
        <v>M</v>
      </c>
      <c r="BW30" s="56" t="str">
        <f t="shared" si="9"/>
        <v>M</v>
      </c>
      <c r="BX30" s="56" t="str">
        <f t="shared" si="10"/>
        <v>M</v>
      </c>
      <c r="BY30" s="56" t="str">
        <f t="shared" si="11"/>
        <v>M</v>
      </c>
      <c r="BZ30" s="56" t="str">
        <f t="shared" si="12"/>
        <v>M</v>
      </c>
      <c r="CA30" s="56">
        <f t="shared" si="13"/>
        <v>0</v>
      </c>
      <c r="CB30" s="42"/>
      <c r="CC30" s="42"/>
      <c r="CD30" s="123"/>
    </row>
    <row r="31" spans="1:82" ht="17.25" customHeight="1" x14ac:dyDescent="0.2">
      <c r="A31" s="136">
        <v>-6</v>
      </c>
      <c r="B31" s="96">
        <f t="shared" si="0"/>
        <v>-6</v>
      </c>
      <c r="C31" s="97">
        <f t="shared" si="0"/>
        <v>-6</v>
      </c>
      <c r="D31" s="137"/>
      <c r="E31" s="113"/>
      <c r="F31" s="114"/>
      <c r="G31" s="115"/>
      <c r="H31" s="113"/>
      <c r="I31" s="114"/>
      <c r="J31" s="115"/>
      <c r="K31" s="113"/>
      <c r="L31" s="114"/>
      <c r="M31" s="115"/>
      <c r="N31" s="113"/>
      <c r="O31" s="114"/>
      <c r="P31" s="115"/>
      <c r="Q31" s="113"/>
      <c r="R31" s="114"/>
      <c r="S31" s="219"/>
      <c r="T31" s="217" t="str">
        <f t="shared" si="1"/>
        <v>M</v>
      </c>
      <c r="U31" s="238" t="str">
        <f>IF(T31=Calculator!T31,"VALID","ERROR")</f>
        <v>VALID</v>
      </c>
      <c r="V31" s="138"/>
      <c r="W31" s="165">
        <f t="shared" si="2"/>
        <v>0</v>
      </c>
      <c r="AF31"/>
      <c r="AG31"/>
      <c r="AH31"/>
      <c r="AI31"/>
      <c r="AJ31"/>
      <c r="AK31"/>
      <c r="AL31" s="138"/>
      <c r="AM31" s="138"/>
      <c r="AN31" s="74"/>
      <c r="AY31" s="125" t="b">
        <f t="shared" si="3"/>
        <v>0</v>
      </c>
      <c r="AZ31" s="125" t="b">
        <f t="shared" si="4"/>
        <v>0</v>
      </c>
      <c r="BA31" s="125" t="str">
        <f t="shared" si="5"/>
        <v>no</v>
      </c>
      <c r="BB31" s="125" t="str">
        <f t="shared" si="6"/>
        <v>no</v>
      </c>
      <c r="BC31" s="131"/>
      <c r="BD31" s="125" t="e">
        <f t="shared" si="7"/>
        <v>#NUM!</v>
      </c>
      <c r="BE31" s="130" t="str">
        <f t="shared" si="14"/>
        <v>M</v>
      </c>
      <c r="BF31" s="130" t="str">
        <f t="shared" si="18"/>
        <v>M</v>
      </c>
      <c r="BG31" s="130" t="str">
        <f t="shared" si="19"/>
        <v>M</v>
      </c>
      <c r="BH31" s="130" t="str">
        <f t="shared" si="20"/>
        <v>M</v>
      </c>
      <c r="BI31" s="130" t="str">
        <f t="shared" si="21"/>
        <v>M</v>
      </c>
      <c r="BJ31" s="130" t="str">
        <f t="shared" si="22"/>
        <v>M</v>
      </c>
      <c r="BK31" s="130" t="str">
        <f t="shared" si="23"/>
        <v>M</v>
      </c>
      <c r="BL31" s="128"/>
      <c r="BM31" s="130">
        <f t="shared" si="16"/>
        <v>0</v>
      </c>
      <c r="BN31" s="130">
        <f t="shared" si="24"/>
        <v>0</v>
      </c>
      <c r="BO31" s="130">
        <f t="shared" si="25"/>
        <v>0</v>
      </c>
      <c r="BP31" s="130">
        <f t="shared" si="26"/>
        <v>0</v>
      </c>
      <c r="BQ31" s="130">
        <f t="shared" si="27"/>
        <v>0</v>
      </c>
      <c r="BR31" s="130">
        <f t="shared" si="28"/>
        <v>0</v>
      </c>
      <c r="BS31" s="130">
        <f t="shared" si="29"/>
        <v>0</v>
      </c>
      <c r="BV31" s="56" t="str">
        <f t="shared" si="8"/>
        <v>M</v>
      </c>
      <c r="BW31" s="56" t="str">
        <f t="shared" si="9"/>
        <v>M</v>
      </c>
      <c r="BX31" s="56" t="str">
        <f t="shared" si="10"/>
        <v>M</v>
      </c>
      <c r="BY31" s="56" t="str">
        <f t="shared" si="11"/>
        <v>M</v>
      </c>
      <c r="BZ31" s="56" t="str">
        <f t="shared" si="12"/>
        <v>M</v>
      </c>
      <c r="CA31" s="56">
        <f t="shared" si="13"/>
        <v>0</v>
      </c>
      <c r="CB31" s="42"/>
      <c r="CC31" s="42"/>
      <c r="CD31" s="123"/>
    </row>
    <row r="32" spans="1:82" ht="17.25" customHeight="1" x14ac:dyDescent="0.2">
      <c r="A32" s="95">
        <v>-5</v>
      </c>
      <c r="B32" s="96">
        <f t="shared" si="0"/>
        <v>-5</v>
      </c>
      <c r="C32" s="97">
        <f t="shared" si="0"/>
        <v>-5</v>
      </c>
      <c r="D32" s="109"/>
      <c r="E32" s="113"/>
      <c r="F32" s="114"/>
      <c r="G32" s="115"/>
      <c r="H32" s="113"/>
      <c r="I32" s="114"/>
      <c r="J32" s="115"/>
      <c r="K32" s="113"/>
      <c r="L32" s="114"/>
      <c r="M32" s="115"/>
      <c r="N32" s="113"/>
      <c r="O32" s="114"/>
      <c r="P32" s="115"/>
      <c r="Q32" s="113"/>
      <c r="R32" s="114"/>
      <c r="S32" s="219"/>
      <c r="T32" s="217" t="str">
        <f t="shared" si="1"/>
        <v>M</v>
      </c>
      <c r="U32" s="238" t="str">
        <f>IF(T32=Calculator!T32,"VALID","ERROR")</f>
        <v>VALID</v>
      </c>
      <c r="V32" s="138"/>
      <c r="W32" s="165">
        <f t="shared" si="2"/>
        <v>0</v>
      </c>
      <c r="AF32"/>
      <c r="AG32"/>
      <c r="AH32"/>
      <c r="AI32"/>
      <c r="AJ32"/>
      <c r="AK32"/>
      <c r="AL32" s="138"/>
      <c r="AM32" s="138"/>
      <c r="AN32" s="74"/>
      <c r="AY32" s="125" t="b">
        <f t="shared" si="3"/>
        <v>0</v>
      </c>
      <c r="AZ32" s="125" t="b">
        <f t="shared" si="4"/>
        <v>0</v>
      </c>
      <c r="BA32" s="125" t="str">
        <f t="shared" si="5"/>
        <v>no</v>
      </c>
      <c r="BB32" s="125" t="str">
        <f t="shared" si="6"/>
        <v>no</v>
      </c>
      <c r="BC32" s="131"/>
      <c r="BD32" s="125" t="e">
        <f t="shared" si="7"/>
        <v>#NUM!</v>
      </c>
      <c r="BE32" s="130" t="str">
        <f t="shared" si="14"/>
        <v>M</v>
      </c>
      <c r="BF32" s="130" t="str">
        <f t="shared" si="18"/>
        <v>M</v>
      </c>
      <c r="BG32" s="130" t="str">
        <f t="shared" si="19"/>
        <v>M</v>
      </c>
      <c r="BH32" s="130" t="str">
        <f t="shared" si="20"/>
        <v>M</v>
      </c>
      <c r="BI32" s="130" t="str">
        <f t="shared" si="21"/>
        <v>M</v>
      </c>
      <c r="BJ32" s="130" t="str">
        <f t="shared" si="22"/>
        <v>M</v>
      </c>
      <c r="BK32" s="130" t="str">
        <f t="shared" si="23"/>
        <v>M</v>
      </c>
      <c r="BL32" s="128"/>
      <c r="BM32" s="130">
        <f t="shared" si="16"/>
        <v>0</v>
      </c>
      <c r="BN32" s="130">
        <f t="shared" si="24"/>
        <v>0</v>
      </c>
      <c r="BO32" s="130">
        <f t="shared" si="25"/>
        <v>0</v>
      </c>
      <c r="BP32" s="130">
        <f t="shared" si="26"/>
        <v>0</v>
      </c>
      <c r="BQ32" s="130">
        <f t="shared" si="27"/>
        <v>0</v>
      </c>
      <c r="BR32" s="130">
        <f t="shared" si="28"/>
        <v>0</v>
      </c>
      <c r="BS32" s="130">
        <f t="shared" si="29"/>
        <v>0</v>
      </c>
      <c r="BV32" s="56" t="str">
        <f t="shared" si="8"/>
        <v>M</v>
      </c>
      <c r="BW32" s="56" t="str">
        <f t="shared" si="9"/>
        <v>M</v>
      </c>
      <c r="BX32" s="56" t="str">
        <f t="shared" si="10"/>
        <v>M</v>
      </c>
      <c r="BY32" s="56" t="str">
        <f t="shared" si="11"/>
        <v>M</v>
      </c>
      <c r="BZ32" s="56" t="str">
        <f t="shared" si="12"/>
        <v>M</v>
      </c>
      <c r="CA32" s="56">
        <f t="shared" si="13"/>
        <v>0</v>
      </c>
      <c r="CB32" s="42"/>
      <c r="CC32" s="42"/>
      <c r="CD32" s="123"/>
    </row>
    <row r="33" spans="1:82" ht="17.25" customHeight="1" x14ac:dyDescent="0.2">
      <c r="A33" s="136">
        <v>-4</v>
      </c>
      <c r="B33" s="96">
        <f t="shared" si="0"/>
        <v>-4</v>
      </c>
      <c r="C33" s="97">
        <f t="shared" si="0"/>
        <v>-4</v>
      </c>
      <c r="D33" s="137"/>
      <c r="E33" s="113"/>
      <c r="F33" s="114"/>
      <c r="G33" s="115"/>
      <c r="H33" s="113"/>
      <c r="I33" s="114"/>
      <c r="J33" s="115"/>
      <c r="K33" s="113"/>
      <c r="L33" s="114"/>
      <c r="M33" s="115"/>
      <c r="N33" s="113"/>
      <c r="O33" s="114"/>
      <c r="P33" s="115"/>
      <c r="Q33" s="113"/>
      <c r="R33" s="114"/>
      <c r="S33" s="219"/>
      <c r="T33" s="217" t="str">
        <f t="shared" si="1"/>
        <v>M</v>
      </c>
      <c r="U33" s="238" t="str">
        <f>IF(T33=Calculator!T33,"VALID","ERROR")</f>
        <v>VALID</v>
      </c>
      <c r="V33" s="138"/>
      <c r="W33" s="165">
        <f t="shared" si="2"/>
        <v>0</v>
      </c>
      <c r="AF33" s="138"/>
      <c r="AG33" s="138"/>
      <c r="AH33" s="138"/>
      <c r="AI33" s="138"/>
      <c r="AJ33" s="138"/>
      <c r="AK33" s="138"/>
      <c r="AL33" s="138"/>
      <c r="AM33" s="138"/>
      <c r="AN33" s="74"/>
      <c r="AY33" s="125" t="b">
        <f t="shared" si="3"/>
        <v>0</v>
      </c>
      <c r="AZ33" s="125" t="b">
        <f t="shared" si="4"/>
        <v>0</v>
      </c>
      <c r="BA33" s="125" t="str">
        <f t="shared" si="5"/>
        <v>no</v>
      </c>
      <c r="BB33" s="125" t="str">
        <f t="shared" si="6"/>
        <v>no</v>
      </c>
      <c r="BC33" s="131"/>
      <c r="BD33" s="125" t="e">
        <f t="shared" si="7"/>
        <v>#NUM!</v>
      </c>
      <c r="BE33" s="130" t="str">
        <f t="shared" si="14"/>
        <v>M</v>
      </c>
      <c r="BF33" s="130" t="str">
        <f t="shared" si="18"/>
        <v>M</v>
      </c>
      <c r="BG33" s="130" t="str">
        <f t="shared" si="19"/>
        <v>M</v>
      </c>
      <c r="BH33" s="130" t="str">
        <f t="shared" si="20"/>
        <v>M</v>
      </c>
      <c r="BI33" s="130" t="str">
        <f t="shared" si="21"/>
        <v>M</v>
      </c>
      <c r="BJ33" s="130" t="str">
        <f t="shared" si="22"/>
        <v>M</v>
      </c>
      <c r="BK33" s="130" t="str">
        <f t="shared" si="23"/>
        <v>M</v>
      </c>
      <c r="BL33" s="128"/>
      <c r="BM33" s="130">
        <f t="shared" si="16"/>
        <v>0</v>
      </c>
      <c r="BN33" s="130">
        <f t="shared" si="24"/>
        <v>0</v>
      </c>
      <c r="BO33" s="130">
        <f t="shared" si="25"/>
        <v>0</v>
      </c>
      <c r="BP33" s="130">
        <f t="shared" si="26"/>
        <v>0</v>
      </c>
      <c r="BQ33" s="130">
        <f t="shared" si="27"/>
        <v>0</v>
      </c>
      <c r="BR33" s="130">
        <f t="shared" si="28"/>
        <v>0</v>
      </c>
      <c r="BS33" s="130">
        <f t="shared" si="29"/>
        <v>0</v>
      </c>
      <c r="BV33" s="56" t="str">
        <f t="shared" si="8"/>
        <v>M</v>
      </c>
      <c r="BW33" s="56" t="str">
        <f t="shared" si="9"/>
        <v>M</v>
      </c>
      <c r="BX33" s="56" t="str">
        <f t="shared" si="10"/>
        <v>M</v>
      </c>
      <c r="BY33" s="56" t="str">
        <f t="shared" si="11"/>
        <v>M</v>
      </c>
      <c r="BZ33" s="56" t="str">
        <f t="shared" si="12"/>
        <v>M</v>
      </c>
      <c r="CA33" s="56">
        <f t="shared" si="13"/>
        <v>0</v>
      </c>
      <c r="CB33" s="42"/>
      <c r="CC33" s="42"/>
      <c r="CD33" s="123"/>
    </row>
    <row r="34" spans="1:82" ht="17.25" customHeight="1" x14ac:dyDescent="0.2">
      <c r="A34" s="95">
        <v>-3</v>
      </c>
      <c r="B34" s="96">
        <f t="shared" si="0"/>
        <v>-3</v>
      </c>
      <c r="C34" s="97">
        <f t="shared" si="0"/>
        <v>-3</v>
      </c>
      <c r="D34" s="109"/>
      <c r="E34" s="113"/>
      <c r="F34" s="114"/>
      <c r="G34" s="115"/>
      <c r="H34" s="113"/>
      <c r="I34" s="114"/>
      <c r="J34" s="115"/>
      <c r="K34" s="113"/>
      <c r="L34" s="114"/>
      <c r="M34" s="115"/>
      <c r="N34" s="113"/>
      <c r="O34" s="114"/>
      <c r="P34" s="115"/>
      <c r="Q34" s="113"/>
      <c r="R34" s="114"/>
      <c r="S34" s="219"/>
      <c r="T34" s="217" t="str">
        <f t="shared" si="1"/>
        <v>M</v>
      </c>
      <c r="U34" s="238" t="str">
        <f>IF(T34=Calculator!T34,"VALID","ERROR")</f>
        <v>VALID</v>
      </c>
      <c r="V34" s="138"/>
      <c r="W34" s="165">
        <f t="shared" si="2"/>
        <v>0</v>
      </c>
      <c r="AF34"/>
      <c r="AG34"/>
      <c r="AH34"/>
      <c r="AI34"/>
      <c r="AJ34"/>
      <c r="AK34"/>
      <c r="AL34" s="138"/>
      <c r="AM34" s="138"/>
      <c r="AN34" s="74"/>
      <c r="AY34" s="125" t="b">
        <f t="shared" si="3"/>
        <v>0</v>
      </c>
      <c r="AZ34" s="125" t="b">
        <f t="shared" si="4"/>
        <v>0</v>
      </c>
      <c r="BA34" s="125" t="str">
        <f t="shared" si="5"/>
        <v>no</v>
      </c>
      <c r="BB34" s="125" t="str">
        <f t="shared" si="6"/>
        <v>no</v>
      </c>
      <c r="BC34" s="131"/>
      <c r="BD34" s="125" t="e">
        <f t="shared" si="7"/>
        <v>#NUM!</v>
      </c>
      <c r="BE34" s="130" t="str">
        <f t="shared" si="14"/>
        <v>M</v>
      </c>
      <c r="BF34" s="130" t="str">
        <f t="shared" si="18"/>
        <v>M</v>
      </c>
      <c r="BG34" s="130" t="str">
        <f t="shared" si="19"/>
        <v>M</v>
      </c>
      <c r="BH34" s="130" t="str">
        <f t="shared" si="20"/>
        <v>M</v>
      </c>
      <c r="BI34" s="130" t="str">
        <f t="shared" si="21"/>
        <v>M</v>
      </c>
      <c r="BJ34" s="130" t="str">
        <f t="shared" si="22"/>
        <v>M</v>
      </c>
      <c r="BK34" s="130" t="str">
        <f t="shared" si="23"/>
        <v>M</v>
      </c>
      <c r="BL34" s="128"/>
      <c r="BM34" s="130">
        <f t="shared" si="16"/>
        <v>0</v>
      </c>
      <c r="BN34" s="130">
        <f t="shared" si="24"/>
        <v>0</v>
      </c>
      <c r="BO34" s="130">
        <f t="shared" si="25"/>
        <v>0</v>
      </c>
      <c r="BP34" s="130">
        <f t="shared" si="26"/>
        <v>0</v>
      </c>
      <c r="BQ34" s="130">
        <f t="shared" si="27"/>
        <v>0</v>
      </c>
      <c r="BR34" s="130">
        <f t="shared" si="28"/>
        <v>0</v>
      </c>
      <c r="BS34" s="130">
        <f t="shared" si="29"/>
        <v>0</v>
      </c>
      <c r="BV34" s="56" t="str">
        <f t="shared" si="8"/>
        <v>M</v>
      </c>
      <c r="BW34" s="56" t="str">
        <f t="shared" si="9"/>
        <v>M</v>
      </c>
      <c r="BX34" s="56" t="str">
        <f t="shared" si="10"/>
        <v>M</v>
      </c>
      <c r="BY34" s="56" t="str">
        <f t="shared" si="11"/>
        <v>M</v>
      </c>
      <c r="BZ34" s="56" t="str">
        <f t="shared" si="12"/>
        <v>M</v>
      </c>
      <c r="CA34" s="56">
        <f t="shared" si="13"/>
        <v>0</v>
      </c>
      <c r="CB34" s="42"/>
      <c r="CC34" s="42"/>
      <c r="CD34" s="123"/>
    </row>
    <row r="35" spans="1:82" ht="17.25" customHeight="1" x14ac:dyDescent="0.2">
      <c r="A35" s="136">
        <v>-2</v>
      </c>
      <c r="B35" s="96">
        <f t="shared" si="0"/>
        <v>-2</v>
      </c>
      <c r="C35" s="97">
        <f t="shared" si="0"/>
        <v>-2</v>
      </c>
      <c r="D35" s="137"/>
      <c r="E35" s="113"/>
      <c r="F35" s="114"/>
      <c r="G35" s="115"/>
      <c r="H35" s="113"/>
      <c r="I35" s="114"/>
      <c r="J35" s="115"/>
      <c r="K35" s="113"/>
      <c r="L35" s="114"/>
      <c r="M35" s="115"/>
      <c r="N35" s="113"/>
      <c r="O35" s="114"/>
      <c r="P35" s="115"/>
      <c r="Q35" s="113"/>
      <c r="R35" s="114"/>
      <c r="S35" s="219"/>
      <c r="T35" s="217" t="str">
        <f t="shared" si="1"/>
        <v>M</v>
      </c>
      <c r="U35" s="238" t="str">
        <f>IF(T35=Calculator!T35,"VALID","ERROR")</f>
        <v>VALID</v>
      </c>
      <c r="V35" s="138"/>
      <c r="W35" s="168">
        <f t="shared" si="2"/>
        <v>0</v>
      </c>
      <c r="AF35"/>
      <c r="AG35"/>
      <c r="AH35"/>
      <c r="AI35"/>
      <c r="AJ35"/>
      <c r="AK35"/>
      <c r="AL35" s="138"/>
      <c r="AM35" s="138"/>
      <c r="AN35" s="74"/>
      <c r="AY35" s="125" t="b">
        <f t="shared" si="3"/>
        <v>0</v>
      </c>
      <c r="AZ35" s="125" t="b">
        <f t="shared" si="4"/>
        <v>0</v>
      </c>
      <c r="BA35" s="125" t="str">
        <f t="shared" si="5"/>
        <v>no</v>
      </c>
      <c r="BB35" s="125" t="str">
        <f t="shared" si="6"/>
        <v>no</v>
      </c>
      <c r="BC35" s="131"/>
      <c r="BD35" s="125" t="e">
        <f t="shared" si="7"/>
        <v>#NUM!</v>
      </c>
      <c r="BE35" s="130" t="str">
        <f t="shared" si="14"/>
        <v>M</v>
      </c>
      <c r="BF35" s="130" t="str">
        <f t="shared" si="18"/>
        <v>M</v>
      </c>
      <c r="BG35" s="130" t="str">
        <f t="shared" si="19"/>
        <v>M</v>
      </c>
      <c r="BH35" s="130" t="str">
        <f t="shared" si="20"/>
        <v>M</v>
      </c>
      <c r="BI35" s="130" t="str">
        <f t="shared" si="21"/>
        <v>M</v>
      </c>
      <c r="BJ35" s="130" t="str">
        <f t="shared" si="22"/>
        <v>M</v>
      </c>
      <c r="BK35" s="130" t="str">
        <f t="shared" si="23"/>
        <v>M</v>
      </c>
      <c r="BL35" s="128"/>
      <c r="BM35" s="130">
        <f t="shared" si="16"/>
        <v>0</v>
      </c>
      <c r="BN35" s="130">
        <f t="shared" si="24"/>
        <v>0</v>
      </c>
      <c r="BO35" s="130">
        <f t="shared" si="25"/>
        <v>0</v>
      </c>
      <c r="BP35" s="130">
        <f t="shared" si="26"/>
        <v>0</v>
      </c>
      <c r="BQ35" s="130">
        <f t="shared" si="27"/>
        <v>0</v>
      </c>
      <c r="BR35" s="130">
        <f t="shared" si="28"/>
        <v>0</v>
      </c>
      <c r="BS35" s="130">
        <f t="shared" si="29"/>
        <v>0</v>
      </c>
      <c r="BV35" s="56" t="str">
        <f t="shared" si="8"/>
        <v>M</v>
      </c>
      <c r="BW35" s="56" t="str">
        <f t="shared" si="9"/>
        <v>M</v>
      </c>
      <c r="BX35" s="56" t="str">
        <f t="shared" si="10"/>
        <v>M</v>
      </c>
      <c r="BY35" s="56" t="str">
        <f t="shared" si="11"/>
        <v>M</v>
      </c>
      <c r="BZ35" s="56" t="str">
        <f t="shared" si="12"/>
        <v>M</v>
      </c>
      <c r="CA35" s="56">
        <f t="shared" si="13"/>
        <v>0</v>
      </c>
      <c r="CB35" s="42"/>
      <c r="CC35" s="42"/>
      <c r="CD35" s="123"/>
    </row>
    <row r="36" spans="1:82" ht="17.25" customHeight="1" thickBot="1" x14ac:dyDescent="0.25">
      <c r="A36" s="239">
        <v>-1</v>
      </c>
      <c r="B36" s="240">
        <f t="shared" si="0"/>
        <v>-1</v>
      </c>
      <c r="C36" s="241">
        <f t="shared" si="0"/>
        <v>-1</v>
      </c>
      <c r="D36" s="242"/>
      <c r="E36" s="243"/>
      <c r="F36" s="244"/>
      <c r="G36" s="245"/>
      <c r="H36" s="243"/>
      <c r="I36" s="244"/>
      <c r="J36" s="245"/>
      <c r="K36" s="243"/>
      <c r="L36" s="244"/>
      <c r="M36" s="245"/>
      <c r="N36" s="243"/>
      <c r="O36" s="244"/>
      <c r="P36" s="245"/>
      <c r="Q36" s="243"/>
      <c r="R36" s="244"/>
      <c r="S36" s="246"/>
      <c r="T36" s="222" t="str">
        <f t="shared" si="1"/>
        <v>M</v>
      </c>
      <c r="U36" s="247" t="str">
        <f>IF(T36=Calculator!T36,"VALID","ERROR")</f>
        <v>VALID</v>
      </c>
      <c r="V36" s="138"/>
      <c r="W36" s="165">
        <f t="shared" si="2"/>
        <v>0</v>
      </c>
      <c r="AF36"/>
      <c r="AG36"/>
      <c r="AH36"/>
      <c r="AI36"/>
      <c r="AJ36"/>
      <c r="AK36"/>
      <c r="AL36" s="138"/>
      <c r="AM36" s="138"/>
      <c r="AN36" s="74"/>
      <c r="AY36" s="125" t="b">
        <f t="shared" si="3"/>
        <v>0</v>
      </c>
      <c r="AZ36" s="125" t="b">
        <f t="shared" si="4"/>
        <v>0</v>
      </c>
      <c r="BA36" s="125" t="str">
        <f t="shared" si="5"/>
        <v>no</v>
      </c>
      <c r="BB36" s="125" t="str">
        <f t="shared" si="6"/>
        <v>no</v>
      </c>
      <c r="BC36" s="131"/>
      <c r="BD36" s="125" t="e">
        <f t="shared" si="7"/>
        <v>#NUM!</v>
      </c>
      <c r="BE36" s="130" t="str">
        <f t="shared" si="14"/>
        <v>M</v>
      </c>
      <c r="BF36" s="130" t="str">
        <f t="shared" si="18"/>
        <v>M</v>
      </c>
      <c r="BG36" s="130" t="str">
        <f t="shared" si="19"/>
        <v>M</v>
      </c>
      <c r="BH36" s="130" t="str">
        <f t="shared" si="20"/>
        <v>M</v>
      </c>
      <c r="BI36" s="130" t="str">
        <f t="shared" si="21"/>
        <v>M</v>
      </c>
      <c r="BJ36" s="130" t="str">
        <f t="shared" si="22"/>
        <v>M</v>
      </c>
      <c r="BK36" s="130" t="str">
        <f t="shared" si="23"/>
        <v>M</v>
      </c>
      <c r="BL36" s="128"/>
      <c r="BM36" s="130">
        <f t="shared" si="16"/>
        <v>0</v>
      </c>
      <c r="BN36" s="130">
        <f t="shared" si="24"/>
        <v>0</v>
      </c>
      <c r="BO36" s="130">
        <f t="shared" si="25"/>
        <v>0</v>
      </c>
      <c r="BP36" s="130">
        <f t="shared" si="26"/>
        <v>0</v>
      </c>
      <c r="BQ36" s="130">
        <f t="shared" si="27"/>
        <v>0</v>
      </c>
      <c r="BR36" s="130">
        <f t="shared" si="28"/>
        <v>0</v>
      </c>
      <c r="BS36" s="130">
        <f t="shared" si="29"/>
        <v>0</v>
      </c>
      <c r="BV36" s="56" t="str">
        <f t="shared" si="8"/>
        <v>M</v>
      </c>
      <c r="BW36" s="56" t="str">
        <f t="shared" si="9"/>
        <v>M</v>
      </c>
      <c r="BX36" s="56" t="str">
        <f t="shared" si="10"/>
        <v>M</v>
      </c>
      <c r="BY36" s="56" t="str">
        <f t="shared" si="11"/>
        <v>M</v>
      </c>
      <c r="BZ36" s="56" t="str">
        <f t="shared" si="12"/>
        <v>M</v>
      </c>
      <c r="CA36" s="56">
        <f t="shared" si="13"/>
        <v>0</v>
      </c>
      <c r="CB36" s="56"/>
      <c r="CC36" s="56"/>
      <c r="CD36" s="123"/>
    </row>
    <row r="37" spans="1:82" ht="47.25" customHeight="1" x14ac:dyDescent="0.2">
      <c r="A37" s="488" t="s">
        <v>461</v>
      </c>
      <c r="B37" s="232">
        <f>O4</f>
        <v>0</v>
      </c>
      <c r="C37" s="233">
        <f>O4</f>
        <v>0</v>
      </c>
      <c r="D37" s="188"/>
      <c r="E37" s="189"/>
      <c r="F37" s="189"/>
      <c r="G37" s="189"/>
      <c r="H37" s="189"/>
      <c r="I37" s="189"/>
      <c r="J37" s="189"/>
      <c r="K37" s="189"/>
      <c r="L37" s="189"/>
      <c r="M37" s="189"/>
      <c r="N37" s="189"/>
      <c r="O37" s="189"/>
      <c r="P37" s="189"/>
      <c r="Q37" s="189"/>
      <c r="R37" s="189"/>
      <c r="S37" s="189"/>
      <c r="T37" s="139"/>
      <c r="U37" s="191"/>
      <c r="V37" s="138"/>
      <c r="W37" s="138"/>
      <c r="AC37" s="167"/>
      <c r="AF37"/>
      <c r="AG37"/>
      <c r="AH37"/>
      <c r="AI37"/>
      <c r="AJ37"/>
      <c r="AK37"/>
      <c r="AL37" s="138"/>
      <c r="AM37" s="138"/>
      <c r="AN37" s="74"/>
      <c r="AY37" s="173" t="b">
        <f t="shared" si="3"/>
        <v>0</v>
      </c>
      <c r="AZ37" s="173" t="b">
        <f t="shared" si="4"/>
        <v>0</v>
      </c>
      <c r="BA37" s="173" t="str">
        <f t="shared" si="5"/>
        <v>no</v>
      </c>
      <c r="BB37" s="173" t="str">
        <f t="shared" si="6"/>
        <v>no</v>
      </c>
      <c r="BC37" s="174"/>
      <c r="BD37" s="173">
        <f t="shared" si="7"/>
        <v>7</v>
      </c>
      <c r="BE37" s="175" t="str">
        <f t="shared" si="14"/>
        <v>M</v>
      </c>
      <c r="BF37" s="175" t="str">
        <f t="shared" si="18"/>
        <v>M</v>
      </c>
      <c r="BG37" s="175" t="str">
        <f t="shared" si="19"/>
        <v>M</v>
      </c>
      <c r="BH37" s="175" t="str">
        <f t="shared" si="20"/>
        <v>M</v>
      </c>
      <c r="BI37" s="175" t="str">
        <f t="shared" si="21"/>
        <v>M</v>
      </c>
      <c r="BJ37" s="175" t="str">
        <f t="shared" si="22"/>
        <v>M</v>
      </c>
      <c r="BK37" s="175" t="str">
        <f t="shared" si="23"/>
        <v>M</v>
      </c>
      <c r="BL37" s="176"/>
      <c r="BM37" s="175">
        <f t="shared" si="16"/>
        <v>0</v>
      </c>
      <c r="BN37" s="175">
        <f t="shared" si="24"/>
        <v>0</v>
      </c>
      <c r="BO37" s="175">
        <f t="shared" si="25"/>
        <v>0</v>
      </c>
      <c r="BP37" s="175">
        <f t="shared" si="26"/>
        <v>0</v>
      </c>
      <c r="BQ37" s="175">
        <f t="shared" si="27"/>
        <v>0</v>
      </c>
      <c r="BR37" s="175">
        <f t="shared" si="28"/>
        <v>0</v>
      </c>
      <c r="BS37" s="175">
        <f t="shared" si="29"/>
        <v>0</v>
      </c>
      <c r="CD37" s="177"/>
    </row>
    <row r="38" spans="1:82" ht="17.25" customHeight="1" thickBot="1" x14ac:dyDescent="0.25">
      <c r="A38" s="106"/>
      <c r="B38" s="107"/>
      <c r="C38" s="108"/>
      <c r="D38" s="181"/>
      <c r="E38" s="182"/>
      <c r="F38" s="183"/>
      <c r="G38" s="181"/>
      <c r="H38" s="184"/>
      <c r="I38" s="185"/>
      <c r="J38" s="186"/>
      <c r="K38" s="184"/>
      <c r="L38" s="185"/>
      <c r="M38" s="186"/>
      <c r="N38" s="184"/>
      <c r="O38" s="185"/>
      <c r="P38" s="186"/>
      <c r="Q38" s="184"/>
      <c r="R38" s="185"/>
      <c r="S38" s="187"/>
      <c r="T38" s="140"/>
      <c r="U38" s="192"/>
      <c r="V38" s="138"/>
      <c r="W38" s="138"/>
      <c r="AD38" s="310" t="s">
        <v>373</v>
      </c>
      <c r="AE38" s="311"/>
      <c r="AF38" s="311"/>
      <c r="AG38" s="311"/>
      <c r="AH38" s="311"/>
      <c r="AI38" s="312"/>
      <c r="AJ38" s="313"/>
      <c r="AK38" s="138" t="s">
        <v>445</v>
      </c>
      <c r="AL38" s="138" t="s">
        <v>446</v>
      </c>
      <c r="AM38" s="138"/>
      <c r="AN38" s="74"/>
      <c r="AY38" s="1"/>
      <c r="AZ38" s="1"/>
      <c r="BA38" s="1"/>
      <c r="BB38" s="1"/>
      <c r="BC38" s="1"/>
      <c r="BD38" s="1"/>
      <c r="BE38" s="72"/>
      <c r="BL38"/>
      <c r="BM38" s="72"/>
      <c r="BN38" s="72"/>
      <c r="BO38" s="72"/>
      <c r="BP38" s="72"/>
      <c r="BQ38" s="72"/>
      <c r="BR38" s="72"/>
      <c r="BS38" s="72"/>
      <c r="CD38" s="177"/>
    </row>
    <row r="39" spans="1:82" ht="17.25" customHeight="1" x14ac:dyDescent="0.2">
      <c r="A39" s="582"/>
      <c r="B39" s="582"/>
      <c r="C39" s="582"/>
      <c r="D39" s="582"/>
      <c r="E39" s="582"/>
      <c r="F39" s="582"/>
      <c r="G39" s="582"/>
      <c r="H39" s="582"/>
      <c r="I39" s="582"/>
      <c r="J39" s="582"/>
      <c r="K39" s="89"/>
      <c r="L39" s="89"/>
      <c r="M39" s="89"/>
      <c r="N39" s="89"/>
      <c r="O39" s="89"/>
      <c r="P39" s="89"/>
      <c r="Q39" s="89"/>
      <c r="R39" s="89"/>
      <c r="S39" s="90"/>
      <c r="T39" s="138"/>
      <c r="U39" s="138"/>
      <c r="V39" s="138"/>
      <c r="W39" s="138"/>
      <c r="AD39" s="162" t="s">
        <v>308</v>
      </c>
      <c r="AE39" s="163" t="s">
        <v>311</v>
      </c>
      <c r="AF39" s="162" t="s">
        <v>310</v>
      </c>
      <c r="AG39" s="162"/>
      <c r="AH39" s="162" t="s">
        <v>309</v>
      </c>
      <c r="AI39" s="162" t="s">
        <v>443</v>
      </c>
      <c r="AJ39" s="164" t="s">
        <v>444</v>
      </c>
      <c r="AK39" s="138"/>
      <c r="AL39" s="138"/>
      <c r="AM39" s="138"/>
      <c r="AN39" s="74"/>
      <c r="AY39" s="1"/>
      <c r="AZ39" s="1"/>
      <c r="BA39" s="1"/>
      <c r="BB39" s="1"/>
      <c r="BC39" s="1"/>
      <c r="BD39" s="1"/>
      <c r="BE39" s="72"/>
      <c r="BL39"/>
      <c r="BM39" s="72"/>
      <c r="BN39" s="72"/>
      <c r="BO39" s="72"/>
      <c r="BP39" s="72"/>
      <c r="BQ39" s="72"/>
      <c r="BR39" s="72"/>
      <c r="BS39" s="72"/>
      <c r="CD39" s="177"/>
    </row>
    <row r="40" spans="1:82" s="296" customFormat="1" ht="17.25" customHeight="1" x14ac:dyDescent="0.15">
      <c r="A40" s="297"/>
      <c r="B40" s="298"/>
      <c r="C40" s="299"/>
      <c r="D40" s="300"/>
      <c r="E40" s="302"/>
      <c r="F40" s="302"/>
      <c r="G40" s="302"/>
      <c r="H40" s="302"/>
      <c r="I40" s="302"/>
      <c r="J40" s="302"/>
      <c r="K40" s="302"/>
      <c r="L40" s="302"/>
      <c r="M40" s="301"/>
      <c r="N40" s="301"/>
      <c r="O40" s="301"/>
      <c r="P40" s="301"/>
      <c r="Q40" s="301"/>
      <c r="R40" s="301"/>
      <c r="S40" s="301"/>
      <c r="T40" s="294"/>
      <c r="U40" s="294"/>
      <c r="V40" s="294"/>
      <c r="W40" s="294"/>
      <c r="X40" s="294"/>
      <c r="Y40" s="294"/>
      <c r="Z40" s="294"/>
      <c r="AA40" s="294"/>
      <c r="AB40" s="294"/>
      <c r="AC40" s="294"/>
      <c r="AD40" s="294"/>
      <c r="AE40" s="294"/>
      <c r="AF40" s="294"/>
      <c r="AG40" s="294"/>
      <c r="AH40" s="294"/>
      <c r="AI40" s="294"/>
      <c r="AJ40" s="294"/>
      <c r="AK40" s="294"/>
      <c r="AL40" s="294"/>
      <c r="AM40" s="294"/>
      <c r="BF40" s="303"/>
      <c r="BG40" s="303"/>
      <c r="BH40" s="303"/>
      <c r="BI40" s="303"/>
      <c r="BJ40" s="303"/>
      <c r="BK40" s="303"/>
      <c r="BL40" s="303"/>
    </row>
    <row r="41" spans="1:82" s="296" customFormat="1" ht="17.25" customHeight="1" x14ac:dyDescent="0.15">
      <c r="A41" s="297"/>
      <c r="B41" s="298"/>
      <c r="C41" s="299"/>
      <c r="D41" s="300"/>
      <c r="E41" s="302"/>
      <c r="F41" s="302"/>
      <c r="G41" s="302"/>
      <c r="H41" s="302"/>
      <c r="I41" s="302"/>
      <c r="J41" s="302"/>
      <c r="K41" s="302"/>
      <c r="L41" s="302"/>
      <c r="M41" s="301"/>
      <c r="N41" s="301"/>
      <c r="O41" s="301"/>
      <c r="P41" s="301"/>
      <c r="Q41" s="301"/>
      <c r="R41" s="301"/>
      <c r="S41" s="301"/>
      <c r="T41" s="294"/>
      <c r="U41" s="294"/>
      <c r="V41" s="294"/>
      <c r="W41" s="294"/>
      <c r="X41" s="294"/>
      <c r="Y41" s="294"/>
      <c r="Z41" s="294"/>
      <c r="AA41" s="294"/>
      <c r="AB41" s="294"/>
      <c r="AC41" s="294"/>
      <c r="AD41" s="294"/>
      <c r="AE41" s="294"/>
      <c r="AF41" s="294"/>
      <c r="AG41" s="294"/>
      <c r="AH41" s="294"/>
      <c r="AI41" s="294"/>
      <c r="AJ41" s="294"/>
      <c r="AK41" s="294"/>
      <c r="AL41" s="294"/>
      <c r="AM41" s="294"/>
      <c r="BF41" s="303"/>
      <c r="BG41" s="303"/>
      <c r="BH41" s="303"/>
      <c r="BI41" s="303"/>
      <c r="BJ41" s="303"/>
      <c r="BK41" s="303"/>
      <c r="BL41" s="303"/>
    </row>
    <row r="42" spans="1:82" s="296" customFormat="1" ht="17.25" customHeight="1" x14ac:dyDescent="0.15">
      <c r="A42" s="297"/>
      <c r="B42" s="298"/>
      <c r="C42" s="299"/>
      <c r="D42" s="300"/>
      <c r="E42" s="302"/>
      <c r="F42" s="302"/>
      <c r="G42" s="302"/>
      <c r="H42" s="302"/>
      <c r="I42" s="302"/>
      <c r="J42" s="302"/>
      <c r="K42" s="302"/>
      <c r="L42" s="302"/>
      <c r="M42" s="301"/>
      <c r="N42" s="301"/>
      <c r="O42" s="301"/>
      <c r="P42" s="301"/>
      <c r="Q42" s="301"/>
      <c r="R42" s="301"/>
      <c r="S42" s="301"/>
      <c r="T42" s="294"/>
      <c r="U42" s="294"/>
      <c r="V42" s="294"/>
      <c r="W42" s="294"/>
      <c r="X42" s="294"/>
      <c r="Y42" s="294"/>
      <c r="Z42" s="294"/>
      <c r="AA42" s="294"/>
      <c r="AB42" s="294"/>
      <c r="AC42" s="294"/>
      <c r="AD42" s="294"/>
      <c r="AE42" s="294"/>
      <c r="AF42" s="294"/>
      <c r="AG42" s="294"/>
      <c r="AH42" s="294"/>
      <c r="AI42" s="294"/>
      <c r="AJ42" s="294"/>
      <c r="AK42" s="294"/>
      <c r="AL42" s="294"/>
      <c r="AM42" s="294"/>
      <c r="BF42" s="303"/>
      <c r="BG42" s="303"/>
      <c r="BH42" s="303"/>
      <c r="BI42" s="303"/>
      <c r="BJ42" s="303"/>
      <c r="BK42" s="303"/>
      <c r="BL42" s="303"/>
    </row>
    <row r="43" spans="1:82" s="296" customFormat="1" ht="17.25" customHeight="1" x14ac:dyDescent="0.15">
      <c r="A43" s="297"/>
      <c r="B43" s="298"/>
      <c r="C43" s="299"/>
      <c r="D43" s="300"/>
      <c r="E43" s="302"/>
      <c r="F43" s="302"/>
      <c r="G43" s="302"/>
      <c r="H43" s="302"/>
      <c r="I43" s="302"/>
      <c r="J43" s="302"/>
      <c r="K43" s="302"/>
      <c r="L43" s="302"/>
      <c r="M43" s="301"/>
      <c r="N43" s="301"/>
      <c r="O43" s="301"/>
      <c r="P43" s="301"/>
      <c r="Q43" s="301"/>
      <c r="R43" s="301"/>
      <c r="S43" s="301"/>
      <c r="T43" s="294"/>
      <c r="U43" s="294"/>
      <c r="V43" s="294"/>
      <c r="W43" s="294"/>
      <c r="X43" s="294"/>
      <c r="Y43" s="294"/>
      <c r="Z43" s="294"/>
      <c r="AA43" s="294"/>
      <c r="AB43" s="294"/>
      <c r="AC43" s="294"/>
      <c r="AD43" s="294"/>
      <c r="AE43" s="294"/>
      <c r="AF43" s="294"/>
      <c r="AG43" s="294"/>
      <c r="AH43" s="294"/>
      <c r="AI43" s="294"/>
      <c r="AJ43" s="294"/>
      <c r="AK43" s="294"/>
      <c r="AL43" s="294"/>
      <c r="AM43" s="294"/>
      <c r="BF43" s="303"/>
      <c r="BG43" s="303"/>
      <c r="BH43" s="303"/>
      <c r="BI43" s="303"/>
      <c r="BJ43" s="303"/>
      <c r="BK43" s="303"/>
      <c r="BL43" s="303"/>
    </row>
    <row r="44" spans="1:82" s="296" customFormat="1" ht="17.25" customHeight="1" x14ac:dyDescent="0.15">
      <c r="A44" s="297"/>
      <c r="B44" s="298"/>
      <c r="C44" s="299"/>
      <c r="D44" s="300"/>
      <c r="E44" s="302"/>
      <c r="F44" s="302"/>
      <c r="G44" s="302"/>
      <c r="H44" s="302"/>
      <c r="I44" s="302"/>
      <c r="J44" s="302"/>
      <c r="K44" s="302"/>
      <c r="L44" s="302"/>
      <c r="M44" s="301"/>
      <c r="N44" s="301"/>
      <c r="O44" s="301"/>
      <c r="P44" s="301"/>
      <c r="Q44" s="301"/>
      <c r="R44" s="301"/>
      <c r="S44" s="301"/>
      <c r="T44" s="294"/>
      <c r="U44" s="294"/>
      <c r="V44" s="294"/>
      <c r="W44" s="294"/>
      <c r="X44" s="294"/>
      <c r="Y44" s="294"/>
      <c r="Z44" s="294"/>
      <c r="AA44" s="294"/>
      <c r="AB44" s="294"/>
      <c r="AC44" s="294"/>
      <c r="AD44" s="294"/>
      <c r="AE44" s="294"/>
      <c r="AF44" s="294"/>
      <c r="AG44" s="294"/>
      <c r="AH44" s="294"/>
      <c r="AI44" s="294"/>
      <c r="AJ44" s="294"/>
      <c r="AK44" s="294"/>
      <c r="AL44" s="294"/>
      <c r="AM44" s="294"/>
      <c r="BF44" s="303"/>
      <c r="BG44" s="303"/>
      <c r="BH44" s="303"/>
      <c r="BI44" s="303"/>
      <c r="BJ44" s="303"/>
      <c r="BK44" s="303"/>
      <c r="BL44" s="303"/>
    </row>
    <row r="45" spans="1:82" s="296" customFormat="1" ht="17.25" customHeight="1" x14ac:dyDescent="0.15">
      <c r="A45" s="297"/>
      <c r="B45" s="298"/>
      <c r="C45" s="299"/>
      <c r="D45" s="300"/>
      <c r="E45" s="302"/>
      <c r="F45" s="302"/>
      <c r="G45" s="302"/>
      <c r="H45" s="302"/>
      <c r="I45" s="302"/>
      <c r="J45" s="302"/>
      <c r="K45" s="302"/>
      <c r="L45" s="302"/>
      <c r="M45" s="301"/>
      <c r="N45" s="301"/>
      <c r="O45" s="301"/>
      <c r="P45" s="301"/>
      <c r="Q45" s="301"/>
      <c r="R45" s="301"/>
      <c r="S45" s="301"/>
      <c r="T45" s="294"/>
      <c r="U45" s="294"/>
      <c r="V45" s="294"/>
      <c r="W45" s="294"/>
      <c r="X45" s="294"/>
      <c r="Y45" s="294"/>
      <c r="Z45" s="294"/>
      <c r="AA45" s="294"/>
      <c r="AB45" s="294"/>
      <c r="AC45" s="294"/>
      <c r="AD45" s="294"/>
      <c r="AE45" s="294"/>
      <c r="AF45" s="294"/>
      <c r="AG45" s="294"/>
      <c r="AH45" s="294"/>
      <c r="AI45" s="294"/>
      <c r="AJ45" s="294"/>
      <c r="AK45" s="294"/>
      <c r="AL45" s="294"/>
      <c r="AM45" s="294"/>
      <c r="BF45" s="303"/>
      <c r="BG45" s="303"/>
      <c r="BH45" s="303"/>
      <c r="BI45" s="303"/>
      <c r="BJ45" s="303"/>
      <c r="BK45" s="303"/>
      <c r="BL45" s="303"/>
    </row>
    <row r="46" spans="1:82" s="296" customFormat="1" ht="17.25" customHeight="1" x14ac:dyDescent="0.15">
      <c r="A46" s="297"/>
      <c r="B46" s="298"/>
      <c r="C46" s="299"/>
      <c r="D46" s="300"/>
      <c r="E46" s="302"/>
      <c r="F46" s="302"/>
      <c r="G46" s="302"/>
      <c r="H46" s="302"/>
      <c r="I46" s="302"/>
      <c r="J46" s="302"/>
      <c r="K46" s="302"/>
      <c r="L46" s="302"/>
      <c r="M46" s="301"/>
      <c r="N46" s="301"/>
      <c r="O46" s="301"/>
      <c r="P46" s="301"/>
      <c r="Q46" s="301"/>
      <c r="R46" s="301"/>
      <c r="S46" s="301"/>
      <c r="T46" s="294"/>
      <c r="U46" s="294"/>
      <c r="V46" s="294"/>
      <c r="W46" s="294"/>
      <c r="X46" s="294"/>
      <c r="Y46" s="294"/>
      <c r="Z46" s="294"/>
      <c r="AA46" s="294"/>
      <c r="AB46" s="294"/>
      <c r="AC46" s="294"/>
      <c r="AD46" s="294"/>
      <c r="AE46" s="294"/>
      <c r="AF46" s="294"/>
      <c r="AG46" s="294"/>
      <c r="AH46" s="294"/>
      <c r="AI46" s="294"/>
      <c r="AJ46" s="294"/>
      <c r="AK46" s="294"/>
      <c r="AL46" s="294"/>
      <c r="AM46" s="294"/>
      <c r="BF46" s="303"/>
      <c r="BG46" s="303"/>
      <c r="BH46" s="303"/>
      <c r="BI46" s="303"/>
      <c r="BJ46" s="303"/>
      <c r="BK46" s="303"/>
      <c r="BL46" s="303"/>
    </row>
    <row r="47" spans="1:82" s="296" customFormat="1" ht="17.25" customHeight="1" x14ac:dyDescent="0.15">
      <c r="A47" s="297"/>
      <c r="B47" s="298"/>
      <c r="C47" s="299"/>
      <c r="D47" s="300"/>
      <c r="E47" s="302"/>
      <c r="F47" s="302"/>
      <c r="G47" s="302"/>
      <c r="H47" s="302"/>
      <c r="I47" s="302"/>
      <c r="J47" s="302"/>
      <c r="K47" s="302"/>
      <c r="L47" s="302"/>
      <c r="M47" s="301"/>
      <c r="N47" s="301"/>
      <c r="O47" s="301"/>
      <c r="P47" s="301"/>
      <c r="Q47" s="301"/>
      <c r="R47" s="301"/>
      <c r="S47" s="301"/>
      <c r="T47" s="294"/>
      <c r="U47" s="294"/>
      <c r="V47" s="294"/>
      <c r="W47" s="294"/>
      <c r="X47" s="294"/>
      <c r="Y47" s="294"/>
      <c r="Z47" s="294"/>
      <c r="AA47" s="294"/>
      <c r="AB47" s="294"/>
      <c r="AC47" s="294"/>
      <c r="AD47" s="294"/>
      <c r="AE47" s="294"/>
      <c r="AF47" s="294"/>
      <c r="AG47" s="294"/>
      <c r="AH47" s="294"/>
      <c r="AI47" s="294"/>
      <c r="AJ47" s="294"/>
      <c r="AK47" s="294"/>
      <c r="AL47" s="294"/>
      <c r="AM47" s="294"/>
      <c r="BF47" s="303"/>
      <c r="BG47" s="303"/>
      <c r="BH47" s="303"/>
      <c r="BI47" s="303"/>
      <c r="BJ47" s="303"/>
      <c r="BK47" s="303"/>
      <c r="BL47" s="303"/>
    </row>
    <row r="48" spans="1:82" s="296" customFormat="1" ht="17.25" customHeight="1" x14ac:dyDescent="0.15">
      <c r="A48" s="297"/>
      <c r="B48" s="298"/>
      <c r="C48" s="299"/>
      <c r="D48" s="300"/>
      <c r="E48" s="302"/>
      <c r="F48" s="302"/>
      <c r="G48" s="302"/>
      <c r="H48" s="302"/>
      <c r="I48" s="302"/>
      <c r="J48" s="302"/>
      <c r="K48" s="302"/>
      <c r="L48" s="302"/>
      <c r="M48" s="301"/>
      <c r="N48" s="301"/>
      <c r="O48" s="301"/>
      <c r="P48" s="301"/>
      <c r="Q48" s="301"/>
      <c r="R48" s="301"/>
      <c r="S48" s="301"/>
      <c r="T48" s="294"/>
      <c r="U48" s="294"/>
      <c r="V48" s="294"/>
      <c r="W48" s="294"/>
      <c r="X48" s="294"/>
      <c r="Y48" s="294"/>
      <c r="Z48" s="294"/>
      <c r="AA48" s="294"/>
      <c r="AB48" s="294"/>
      <c r="AC48" s="294"/>
      <c r="AD48" s="294"/>
      <c r="AE48" s="294"/>
      <c r="AF48" s="294"/>
      <c r="AG48" s="294"/>
      <c r="AH48" s="294"/>
      <c r="AI48" s="294"/>
      <c r="AJ48" s="294"/>
      <c r="AK48" s="294"/>
      <c r="AL48" s="294"/>
      <c r="AM48" s="294"/>
      <c r="BF48" s="303"/>
      <c r="BG48" s="303"/>
      <c r="BH48" s="303"/>
      <c r="BI48" s="303"/>
      <c r="BJ48" s="303"/>
      <c r="BK48" s="303"/>
      <c r="BL48" s="303"/>
    </row>
    <row r="49" spans="1:64" s="296" customFormat="1" ht="17.25" customHeight="1" x14ac:dyDescent="0.15">
      <c r="A49" s="297"/>
      <c r="B49" s="298"/>
      <c r="C49" s="299"/>
      <c r="D49" s="300"/>
      <c r="E49" s="302"/>
      <c r="F49" s="302"/>
      <c r="G49" s="302"/>
      <c r="H49" s="302"/>
      <c r="I49" s="302"/>
      <c r="J49" s="302"/>
      <c r="K49" s="302"/>
      <c r="L49" s="302"/>
      <c r="M49" s="301"/>
      <c r="N49" s="301"/>
      <c r="O49" s="301"/>
      <c r="P49" s="301"/>
      <c r="Q49" s="301"/>
      <c r="R49" s="301"/>
      <c r="S49" s="301"/>
      <c r="T49" s="294"/>
      <c r="U49" s="294"/>
      <c r="V49" s="294"/>
      <c r="W49" s="294"/>
      <c r="X49" s="294"/>
      <c r="Y49" s="294"/>
      <c r="Z49" s="294"/>
      <c r="AA49" s="294"/>
      <c r="AB49" s="294"/>
      <c r="AC49" s="294"/>
      <c r="AD49" s="294"/>
      <c r="AE49" s="294"/>
      <c r="AF49" s="294"/>
      <c r="AG49" s="294"/>
      <c r="AH49" s="294"/>
      <c r="AI49" s="294"/>
      <c r="AJ49" s="294"/>
      <c r="AK49" s="294"/>
      <c r="AL49" s="294"/>
      <c r="AM49" s="294"/>
      <c r="BF49" s="303"/>
      <c r="BG49" s="303"/>
      <c r="BH49" s="303"/>
      <c r="BI49" s="303"/>
      <c r="BJ49" s="303"/>
      <c r="BK49" s="303"/>
      <c r="BL49" s="303"/>
    </row>
    <row r="50" spans="1:64" s="296" customFormat="1" ht="17.25" customHeight="1" x14ac:dyDescent="0.15">
      <c r="A50" s="297"/>
      <c r="B50" s="298"/>
      <c r="C50" s="299"/>
      <c r="D50" s="300"/>
      <c r="E50" s="302"/>
      <c r="F50" s="302"/>
      <c r="G50" s="302"/>
      <c r="H50" s="302"/>
      <c r="I50" s="302"/>
      <c r="J50" s="302"/>
      <c r="K50" s="302"/>
      <c r="L50" s="302"/>
      <c r="M50" s="301"/>
      <c r="N50" s="301"/>
      <c r="O50" s="301"/>
      <c r="P50" s="301"/>
      <c r="Q50" s="301"/>
      <c r="R50" s="301"/>
      <c r="S50" s="301"/>
      <c r="T50" s="294"/>
      <c r="U50" s="294"/>
      <c r="V50" s="294"/>
      <c r="W50" s="294"/>
      <c r="X50" s="294"/>
      <c r="Y50" s="294"/>
      <c r="Z50" s="294"/>
      <c r="AA50" s="294"/>
      <c r="AB50" s="294"/>
      <c r="AC50" s="294"/>
      <c r="AD50" s="294"/>
      <c r="AE50" s="294"/>
      <c r="AF50" s="294"/>
      <c r="AG50" s="294"/>
      <c r="AH50" s="294"/>
      <c r="AI50" s="294"/>
      <c r="AJ50" s="294"/>
      <c r="AK50" s="294"/>
      <c r="AL50" s="294"/>
      <c r="AM50" s="294"/>
      <c r="BF50" s="303"/>
      <c r="BG50" s="303"/>
      <c r="BH50" s="303"/>
      <c r="BI50" s="303"/>
      <c r="BJ50" s="303"/>
      <c r="BK50" s="303"/>
      <c r="BL50" s="303"/>
    </row>
    <row r="51" spans="1:64" s="296" customFormat="1" ht="17.25" customHeight="1" x14ac:dyDescent="0.15">
      <c r="A51" s="297"/>
      <c r="B51" s="298"/>
      <c r="C51" s="299"/>
      <c r="D51" s="300"/>
      <c r="E51" s="302"/>
      <c r="F51" s="302"/>
      <c r="G51" s="302"/>
      <c r="H51" s="302"/>
      <c r="I51" s="302"/>
      <c r="J51" s="302"/>
      <c r="K51" s="302"/>
      <c r="L51" s="302"/>
      <c r="M51" s="301"/>
      <c r="N51" s="301"/>
      <c r="O51" s="301"/>
      <c r="P51" s="301"/>
      <c r="Q51" s="301"/>
      <c r="R51" s="301"/>
      <c r="S51" s="301"/>
      <c r="T51" s="294"/>
      <c r="U51" s="294"/>
      <c r="V51" s="294"/>
      <c r="W51" s="294"/>
      <c r="X51" s="294"/>
      <c r="Y51" s="294"/>
      <c r="Z51" s="294"/>
      <c r="AA51" s="294"/>
      <c r="AB51" s="294"/>
      <c r="AC51" s="294"/>
      <c r="AD51" s="294"/>
      <c r="AE51" s="294"/>
      <c r="AF51" s="294"/>
      <c r="AG51" s="294"/>
      <c r="AH51" s="294"/>
      <c r="AI51" s="294"/>
      <c r="AJ51" s="294"/>
      <c r="AK51" s="294"/>
      <c r="AL51" s="294"/>
      <c r="AM51" s="294"/>
      <c r="BF51" s="303"/>
      <c r="BG51" s="303"/>
      <c r="BH51" s="303"/>
      <c r="BI51" s="303"/>
      <c r="BJ51" s="303"/>
      <c r="BK51" s="303"/>
      <c r="BL51" s="303"/>
    </row>
    <row r="52" spans="1:64" s="296" customFormat="1" ht="17.25" customHeight="1" x14ac:dyDescent="0.15">
      <c r="A52" s="297"/>
      <c r="B52" s="298"/>
      <c r="C52" s="299"/>
      <c r="D52" s="300"/>
      <c r="E52" s="302"/>
      <c r="F52" s="302"/>
      <c r="G52" s="302"/>
      <c r="H52" s="302"/>
      <c r="I52" s="302"/>
      <c r="J52" s="302"/>
      <c r="K52" s="302"/>
      <c r="L52" s="302"/>
      <c r="M52" s="301"/>
      <c r="N52" s="301"/>
      <c r="O52" s="301"/>
      <c r="P52" s="301"/>
      <c r="Q52" s="301"/>
      <c r="R52" s="301"/>
      <c r="S52" s="301"/>
      <c r="T52" s="294"/>
      <c r="U52" s="294"/>
      <c r="V52" s="294"/>
      <c r="W52" s="294"/>
      <c r="X52" s="294"/>
      <c r="Y52" s="294"/>
      <c r="Z52" s="294"/>
      <c r="AA52" s="294"/>
      <c r="AB52" s="294"/>
      <c r="AC52" s="294"/>
      <c r="AD52" s="294"/>
      <c r="AE52" s="294"/>
      <c r="AF52" s="294"/>
      <c r="AG52" s="294"/>
      <c r="AH52" s="294"/>
      <c r="AI52" s="294"/>
      <c r="AJ52" s="294"/>
      <c r="AK52" s="294"/>
      <c r="AL52" s="294"/>
      <c r="AM52" s="294"/>
      <c r="BF52" s="303"/>
      <c r="BG52" s="303"/>
      <c r="BH52" s="303"/>
      <c r="BI52" s="303"/>
      <c r="BJ52" s="303"/>
      <c r="BK52" s="303"/>
      <c r="BL52" s="303"/>
    </row>
    <row r="53" spans="1:64" s="296" customFormat="1" ht="17.25" customHeight="1" x14ac:dyDescent="0.15">
      <c r="A53" s="297"/>
      <c r="B53" s="298"/>
      <c r="C53" s="299"/>
      <c r="D53" s="300"/>
      <c r="E53" s="302"/>
      <c r="F53" s="302"/>
      <c r="G53" s="302"/>
      <c r="H53" s="302"/>
      <c r="I53" s="302"/>
      <c r="J53" s="302"/>
      <c r="K53" s="302"/>
      <c r="L53" s="302"/>
      <c r="M53" s="301"/>
      <c r="N53" s="301"/>
      <c r="O53" s="301"/>
      <c r="P53" s="301"/>
      <c r="Q53" s="301"/>
      <c r="R53" s="301"/>
      <c r="S53" s="301"/>
      <c r="T53" s="294"/>
      <c r="U53" s="294"/>
      <c r="V53" s="294"/>
      <c r="W53" s="294"/>
      <c r="X53" s="294"/>
      <c r="Y53" s="294"/>
      <c r="Z53" s="294"/>
      <c r="AA53" s="294"/>
      <c r="AB53" s="294"/>
      <c r="AC53" s="294"/>
      <c r="AD53" s="294"/>
      <c r="AE53" s="294"/>
      <c r="AF53" s="294"/>
      <c r="AG53" s="294"/>
      <c r="AH53" s="294"/>
      <c r="AI53" s="294"/>
      <c r="AJ53" s="294"/>
      <c r="AK53" s="294"/>
      <c r="AL53" s="294"/>
      <c r="AM53" s="294"/>
      <c r="BF53" s="303"/>
      <c r="BG53" s="303"/>
      <c r="BH53" s="303"/>
      <c r="BI53" s="303"/>
      <c r="BJ53" s="303"/>
      <c r="BK53" s="303"/>
      <c r="BL53" s="303"/>
    </row>
    <row r="54" spans="1:64" s="296" customFormat="1" ht="17.25" customHeight="1" x14ac:dyDescent="0.15">
      <c r="A54" s="297"/>
      <c r="B54" s="298"/>
      <c r="C54" s="299"/>
      <c r="D54" s="300"/>
      <c r="E54" s="302"/>
      <c r="F54" s="302"/>
      <c r="G54" s="302"/>
      <c r="H54" s="302"/>
      <c r="I54" s="302"/>
      <c r="J54" s="302"/>
      <c r="K54" s="302"/>
      <c r="L54" s="302"/>
      <c r="M54" s="301"/>
      <c r="N54" s="301"/>
      <c r="O54" s="301"/>
      <c r="P54" s="301"/>
      <c r="Q54" s="301"/>
      <c r="R54" s="301"/>
      <c r="S54" s="301"/>
      <c r="T54" s="294"/>
      <c r="U54" s="294"/>
      <c r="V54" s="294"/>
      <c r="W54" s="294"/>
      <c r="X54" s="294"/>
      <c r="Y54" s="294"/>
      <c r="Z54" s="294"/>
      <c r="AA54" s="294"/>
      <c r="AB54" s="294"/>
      <c r="AC54" s="294"/>
      <c r="AD54" s="294"/>
      <c r="AE54" s="294"/>
      <c r="AF54" s="294"/>
      <c r="AG54" s="294"/>
      <c r="AH54" s="294"/>
      <c r="AI54" s="294"/>
      <c r="AJ54" s="294"/>
      <c r="AK54" s="294"/>
      <c r="AL54" s="294"/>
      <c r="AM54" s="294"/>
      <c r="BF54" s="303"/>
      <c r="BG54" s="303"/>
      <c r="BH54" s="303"/>
      <c r="BI54" s="303"/>
      <c r="BJ54" s="303"/>
      <c r="BK54" s="303"/>
      <c r="BL54" s="303"/>
    </row>
    <row r="55" spans="1:64" s="296" customFormat="1" ht="17.25" customHeight="1" x14ac:dyDescent="0.15">
      <c r="A55" s="297"/>
      <c r="B55" s="298"/>
      <c r="C55" s="299"/>
      <c r="D55" s="300"/>
      <c r="E55" s="302"/>
      <c r="F55" s="302"/>
      <c r="G55" s="302"/>
      <c r="H55" s="302"/>
      <c r="I55" s="302"/>
      <c r="J55" s="302"/>
      <c r="K55" s="302"/>
      <c r="L55" s="302"/>
      <c r="M55" s="301"/>
      <c r="N55" s="301"/>
      <c r="O55" s="301"/>
      <c r="P55" s="301"/>
      <c r="Q55" s="301"/>
      <c r="R55" s="301"/>
      <c r="S55" s="301"/>
      <c r="T55" s="294"/>
      <c r="U55" s="294"/>
      <c r="V55" s="294"/>
      <c r="W55" s="294"/>
      <c r="X55" s="294"/>
      <c r="Y55" s="294"/>
      <c r="Z55" s="294"/>
      <c r="AA55" s="294"/>
      <c r="AB55" s="294"/>
      <c r="AC55" s="294"/>
      <c r="AD55" s="294"/>
      <c r="AE55" s="294"/>
      <c r="AF55" s="294"/>
      <c r="AG55" s="294"/>
      <c r="AH55" s="294"/>
      <c r="AI55" s="294"/>
      <c r="AJ55" s="294"/>
      <c r="AK55" s="294"/>
      <c r="AL55" s="294"/>
      <c r="AM55" s="294"/>
      <c r="BF55" s="303"/>
      <c r="BG55" s="303"/>
      <c r="BH55" s="303"/>
      <c r="BI55" s="303"/>
      <c r="BJ55" s="303"/>
      <c r="BK55" s="303"/>
      <c r="BL55" s="303"/>
    </row>
    <row r="56" spans="1:64" s="296" customFormat="1" ht="17.25" customHeight="1" x14ac:dyDescent="0.15">
      <c r="A56" s="297"/>
      <c r="B56" s="298"/>
      <c r="C56" s="299"/>
      <c r="D56" s="300"/>
      <c r="E56" s="302"/>
      <c r="F56" s="302"/>
      <c r="G56" s="302"/>
      <c r="H56" s="302"/>
      <c r="I56" s="302"/>
      <c r="J56" s="302"/>
      <c r="K56" s="302"/>
      <c r="L56" s="302"/>
      <c r="M56" s="301"/>
      <c r="N56" s="301"/>
      <c r="O56" s="301"/>
      <c r="P56" s="301"/>
      <c r="Q56" s="301"/>
      <c r="R56" s="301"/>
      <c r="S56" s="301"/>
      <c r="T56" s="294"/>
      <c r="U56" s="294"/>
      <c r="V56" s="294"/>
      <c r="W56" s="294"/>
      <c r="X56" s="294"/>
      <c r="Y56" s="294"/>
      <c r="Z56" s="294"/>
      <c r="AA56" s="294"/>
      <c r="AB56" s="294"/>
      <c r="AC56" s="294"/>
      <c r="AD56" s="294"/>
      <c r="AE56" s="294"/>
      <c r="AF56" s="294"/>
      <c r="AG56" s="294"/>
      <c r="AH56" s="294"/>
      <c r="AI56" s="294"/>
      <c r="AJ56" s="294"/>
      <c r="AK56" s="294"/>
      <c r="AL56" s="294"/>
      <c r="AM56" s="294"/>
      <c r="BF56" s="303"/>
      <c r="BG56" s="303"/>
      <c r="BH56" s="303"/>
      <c r="BI56" s="303"/>
      <c r="BJ56" s="303"/>
      <c r="BK56" s="303"/>
      <c r="BL56" s="303"/>
    </row>
    <row r="57" spans="1:64" s="296" customFormat="1" ht="17.25" customHeight="1" x14ac:dyDescent="0.15">
      <c r="A57" s="297"/>
      <c r="B57" s="298"/>
      <c r="C57" s="299"/>
      <c r="D57" s="300"/>
      <c r="E57" s="302"/>
      <c r="F57" s="302"/>
      <c r="G57" s="302"/>
      <c r="H57" s="302"/>
      <c r="I57" s="302"/>
      <c r="J57" s="302"/>
      <c r="K57" s="302"/>
      <c r="L57" s="302"/>
      <c r="M57" s="301"/>
      <c r="N57" s="301"/>
      <c r="O57" s="301"/>
      <c r="P57" s="301"/>
      <c r="Q57" s="301"/>
      <c r="R57" s="301"/>
      <c r="S57" s="301"/>
      <c r="T57" s="294"/>
      <c r="U57" s="294"/>
      <c r="V57" s="294"/>
      <c r="W57" s="294"/>
      <c r="X57" s="294"/>
      <c r="Y57" s="294"/>
      <c r="Z57" s="294"/>
      <c r="AA57" s="294"/>
      <c r="AB57" s="294"/>
      <c r="AC57" s="294"/>
      <c r="AD57" s="294"/>
      <c r="AE57" s="294"/>
      <c r="AF57" s="294"/>
      <c r="AG57" s="294"/>
      <c r="AH57" s="294"/>
      <c r="AI57" s="294"/>
      <c r="AJ57" s="294"/>
      <c r="AK57" s="294"/>
      <c r="AL57" s="294"/>
      <c r="AM57" s="294"/>
      <c r="BF57" s="303"/>
      <c r="BG57" s="303"/>
      <c r="BH57" s="303"/>
      <c r="BI57" s="303"/>
      <c r="BJ57" s="303"/>
      <c r="BK57" s="303"/>
      <c r="BL57" s="303"/>
    </row>
    <row r="58" spans="1:64" s="296" customFormat="1" ht="17.25" customHeight="1" x14ac:dyDescent="0.15">
      <c r="A58" s="297"/>
      <c r="B58" s="298"/>
      <c r="C58" s="299"/>
      <c r="D58" s="300"/>
      <c r="E58" s="302"/>
      <c r="F58" s="302"/>
      <c r="G58" s="302"/>
      <c r="H58" s="302"/>
      <c r="I58" s="302"/>
      <c r="J58" s="302"/>
      <c r="K58" s="302"/>
      <c r="L58" s="302"/>
      <c r="M58" s="301"/>
      <c r="N58" s="301"/>
      <c r="O58" s="301"/>
      <c r="P58" s="301"/>
      <c r="Q58" s="301"/>
      <c r="R58" s="301"/>
      <c r="S58" s="301"/>
      <c r="T58" s="294"/>
      <c r="U58" s="294"/>
      <c r="V58" s="294"/>
      <c r="W58" s="294"/>
      <c r="X58" s="294"/>
      <c r="Y58" s="294"/>
      <c r="Z58" s="294"/>
      <c r="AA58" s="294"/>
      <c r="AB58" s="294"/>
      <c r="AC58" s="294"/>
      <c r="AD58" s="294"/>
      <c r="AE58" s="294"/>
      <c r="AF58" s="294"/>
      <c r="AG58" s="294"/>
      <c r="AH58" s="294"/>
      <c r="AI58" s="294"/>
      <c r="AJ58" s="294"/>
      <c r="AK58" s="294"/>
      <c r="AL58" s="294"/>
      <c r="AM58" s="294"/>
      <c r="BF58" s="303"/>
      <c r="BG58" s="303"/>
      <c r="BH58" s="303"/>
      <c r="BI58" s="303"/>
      <c r="BJ58" s="303"/>
      <c r="BK58" s="303"/>
      <c r="BL58" s="303"/>
    </row>
    <row r="59" spans="1:64" s="296" customFormat="1" ht="17.25" customHeight="1" x14ac:dyDescent="0.15">
      <c r="A59" s="297"/>
      <c r="B59" s="298"/>
      <c r="C59" s="299"/>
      <c r="D59" s="300"/>
      <c r="E59" s="302"/>
      <c r="F59" s="302"/>
      <c r="G59" s="302"/>
      <c r="H59" s="302"/>
      <c r="I59" s="302"/>
      <c r="J59" s="302"/>
      <c r="K59" s="302"/>
      <c r="L59" s="302"/>
      <c r="M59" s="301"/>
      <c r="N59" s="301"/>
      <c r="O59" s="301"/>
      <c r="P59" s="301"/>
      <c r="Q59" s="301"/>
      <c r="R59" s="301"/>
      <c r="S59" s="301"/>
      <c r="T59" s="294"/>
      <c r="U59" s="294"/>
      <c r="V59" s="294"/>
      <c r="W59" s="294"/>
      <c r="X59" s="294"/>
      <c r="Y59" s="294"/>
      <c r="Z59" s="294"/>
      <c r="AA59" s="294"/>
      <c r="AB59" s="294"/>
      <c r="AC59" s="294"/>
      <c r="AD59" s="294"/>
      <c r="AE59" s="294"/>
      <c r="AF59" s="294"/>
      <c r="AG59" s="294"/>
      <c r="AH59" s="294"/>
      <c r="AI59" s="294"/>
      <c r="AJ59" s="294"/>
      <c r="AK59" s="294"/>
      <c r="AL59" s="294"/>
      <c r="AM59" s="294"/>
      <c r="BF59" s="303"/>
      <c r="BG59" s="303"/>
      <c r="BH59" s="303"/>
      <c r="BI59" s="303"/>
      <c r="BJ59" s="303"/>
      <c r="BK59" s="303"/>
      <c r="BL59" s="303"/>
    </row>
    <row r="60" spans="1:64" s="296" customFormat="1" ht="17.25" customHeight="1" x14ac:dyDescent="0.15">
      <c r="A60" s="297"/>
      <c r="B60" s="298"/>
      <c r="C60" s="299"/>
      <c r="D60" s="300"/>
      <c r="E60" s="302"/>
      <c r="F60" s="302"/>
      <c r="G60" s="302"/>
      <c r="H60" s="302"/>
      <c r="I60" s="302"/>
      <c r="J60" s="302"/>
      <c r="K60" s="302"/>
      <c r="L60" s="302"/>
      <c r="M60" s="301"/>
      <c r="N60" s="301"/>
      <c r="O60" s="301"/>
      <c r="P60" s="301"/>
      <c r="Q60" s="301"/>
      <c r="R60" s="301"/>
      <c r="S60" s="301"/>
      <c r="T60" s="294"/>
      <c r="U60" s="294"/>
      <c r="V60" s="294"/>
      <c r="W60" s="294"/>
      <c r="X60" s="294"/>
      <c r="Y60" s="294"/>
      <c r="Z60" s="294"/>
      <c r="AA60" s="294"/>
      <c r="AB60" s="294"/>
      <c r="AC60" s="294"/>
      <c r="AD60" s="294"/>
      <c r="AE60" s="294"/>
      <c r="AF60" s="294"/>
      <c r="AG60" s="294"/>
      <c r="AH60" s="294"/>
      <c r="AI60" s="294"/>
      <c r="AJ60" s="294"/>
      <c r="AK60" s="294"/>
      <c r="AL60" s="294"/>
      <c r="AM60" s="294"/>
      <c r="BF60" s="303"/>
      <c r="BG60" s="303"/>
      <c r="BH60" s="303"/>
      <c r="BI60" s="303"/>
      <c r="BJ60" s="303"/>
      <c r="BK60" s="303"/>
      <c r="BL60" s="303"/>
    </row>
    <row r="61" spans="1:64" s="296" customFormat="1" ht="17.25" customHeight="1" x14ac:dyDescent="0.15">
      <c r="A61" s="297"/>
      <c r="B61" s="298"/>
      <c r="C61" s="299"/>
      <c r="D61" s="300"/>
      <c r="E61" s="302"/>
      <c r="F61" s="302"/>
      <c r="G61" s="302"/>
      <c r="H61" s="302"/>
      <c r="I61" s="302"/>
      <c r="J61" s="302"/>
      <c r="K61" s="302"/>
      <c r="L61" s="302"/>
      <c r="M61" s="301"/>
      <c r="N61" s="301"/>
      <c r="O61" s="301"/>
      <c r="P61" s="301"/>
      <c r="Q61" s="301"/>
      <c r="R61" s="301"/>
      <c r="S61" s="301"/>
      <c r="T61" s="294"/>
      <c r="U61" s="294"/>
      <c r="V61" s="294"/>
      <c r="W61" s="294"/>
      <c r="X61" s="294"/>
      <c r="Y61" s="294"/>
      <c r="Z61" s="294"/>
      <c r="AA61" s="294"/>
      <c r="AB61" s="294"/>
      <c r="AC61" s="294"/>
      <c r="AD61" s="294"/>
      <c r="AE61" s="294"/>
      <c r="AF61" s="294"/>
      <c r="AG61" s="294"/>
      <c r="AH61" s="294"/>
      <c r="AI61" s="294"/>
      <c r="AJ61" s="294"/>
      <c r="AK61" s="294"/>
      <c r="AL61" s="294"/>
      <c r="AM61" s="294"/>
      <c r="BF61" s="303"/>
      <c r="BG61" s="303"/>
      <c r="BH61" s="303"/>
      <c r="BI61" s="303"/>
      <c r="BJ61" s="303"/>
      <c r="BK61" s="303"/>
      <c r="BL61" s="303"/>
    </row>
    <row r="62" spans="1:64" s="296" customFormat="1" ht="17.25" customHeight="1" x14ac:dyDescent="0.15">
      <c r="A62" s="297"/>
      <c r="B62" s="298"/>
      <c r="C62" s="299"/>
      <c r="D62" s="300"/>
      <c r="E62" s="302"/>
      <c r="F62" s="302"/>
      <c r="G62" s="302"/>
      <c r="H62" s="302"/>
      <c r="I62" s="302"/>
      <c r="J62" s="302"/>
      <c r="K62" s="302"/>
      <c r="L62" s="302"/>
      <c r="M62" s="301"/>
      <c r="N62" s="301"/>
      <c r="O62" s="301"/>
      <c r="P62" s="301"/>
      <c r="Q62" s="301"/>
      <c r="R62" s="301"/>
      <c r="S62" s="301"/>
      <c r="T62" s="294"/>
      <c r="U62" s="294"/>
      <c r="V62" s="294"/>
      <c r="W62" s="294"/>
      <c r="X62" s="294"/>
      <c r="Y62" s="294"/>
      <c r="Z62" s="294"/>
      <c r="AA62" s="294"/>
      <c r="AB62" s="294"/>
      <c r="AC62" s="294"/>
      <c r="AD62" s="294"/>
      <c r="AE62" s="294"/>
      <c r="AF62" s="294"/>
      <c r="AG62" s="294"/>
      <c r="AH62" s="294"/>
      <c r="AI62" s="294"/>
      <c r="AJ62" s="294"/>
      <c r="AK62" s="294"/>
      <c r="AL62" s="294"/>
      <c r="AM62" s="294"/>
      <c r="BF62" s="303"/>
      <c r="BG62" s="303"/>
      <c r="BH62" s="303"/>
      <c r="BI62" s="303"/>
      <c r="BJ62" s="303"/>
      <c r="BK62" s="303"/>
      <c r="BL62" s="303"/>
    </row>
    <row r="63" spans="1:64" s="296" customFormat="1" ht="17.25" customHeight="1" x14ac:dyDescent="0.15">
      <c r="A63" s="297"/>
      <c r="B63" s="298"/>
      <c r="C63" s="299"/>
      <c r="D63" s="300"/>
      <c r="E63" s="302"/>
      <c r="F63" s="302"/>
      <c r="G63" s="302"/>
      <c r="H63" s="302"/>
      <c r="I63" s="302"/>
      <c r="J63" s="302"/>
      <c r="K63" s="302"/>
      <c r="L63" s="302"/>
      <c r="M63" s="301"/>
      <c r="N63" s="301"/>
      <c r="O63" s="301"/>
      <c r="P63" s="301"/>
      <c r="Q63" s="301"/>
      <c r="R63" s="301"/>
      <c r="S63" s="301"/>
      <c r="T63" s="294"/>
      <c r="U63" s="294"/>
      <c r="V63" s="294"/>
      <c r="W63" s="294"/>
      <c r="X63" s="294"/>
      <c r="Y63" s="294"/>
      <c r="Z63" s="294"/>
      <c r="AA63" s="294"/>
      <c r="AB63" s="294"/>
      <c r="AC63" s="294"/>
      <c r="AD63" s="294"/>
      <c r="AE63" s="294"/>
      <c r="AF63" s="294"/>
      <c r="AG63" s="294"/>
      <c r="AH63" s="294"/>
      <c r="AI63" s="294"/>
      <c r="AJ63" s="294"/>
      <c r="AK63" s="294"/>
      <c r="AL63" s="294"/>
      <c r="AM63" s="294"/>
      <c r="BF63" s="303"/>
      <c r="BG63" s="303"/>
      <c r="BH63" s="303"/>
      <c r="BI63" s="303"/>
      <c r="BJ63" s="303"/>
      <c r="BK63" s="303"/>
      <c r="BL63" s="303"/>
    </row>
    <row r="64" spans="1:64" s="296" customFormat="1" ht="17.25" customHeight="1" x14ac:dyDescent="0.15">
      <c r="A64" s="297"/>
      <c r="B64" s="298"/>
      <c r="C64" s="299"/>
      <c r="D64" s="300"/>
      <c r="E64" s="302"/>
      <c r="F64" s="302"/>
      <c r="G64" s="302"/>
      <c r="H64" s="302"/>
      <c r="I64" s="302"/>
      <c r="J64" s="302"/>
      <c r="K64" s="302"/>
      <c r="L64" s="302"/>
      <c r="M64" s="301"/>
      <c r="N64" s="301"/>
      <c r="O64" s="301"/>
      <c r="P64" s="301"/>
      <c r="Q64" s="301"/>
      <c r="R64" s="301"/>
      <c r="S64" s="301"/>
      <c r="T64" s="294"/>
      <c r="U64" s="294"/>
      <c r="V64" s="294"/>
      <c r="W64" s="294"/>
      <c r="X64" s="294"/>
      <c r="Y64" s="294"/>
      <c r="Z64" s="294"/>
      <c r="AA64" s="294"/>
      <c r="AB64" s="294"/>
      <c r="AC64" s="294"/>
      <c r="AD64" s="294"/>
      <c r="AE64" s="294"/>
      <c r="AF64" s="294"/>
      <c r="AG64" s="294"/>
      <c r="AH64" s="294"/>
      <c r="AI64" s="294"/>
      <c r="AJ64" s="294"/>
      <c r="AK64" s="294"/>
      <c r="AL64" s="294"/>
      <c r="AM64" s="294"/>
      <c r="BF64" s="303"/>
      <c r="BG64" s="303"/>
      <c r="BH64" s="303"/>
      <c r="BI64" s="303"/>
      <c r="BJ64" s="303"/>
      <c r="BK64" s="303"/>
      <c r="BL64" s="303"/>
    </row>
    <row r="65" spans="1:64" s="296" customFormat="1" ht="17.25" customHeight="1" x14ac:dyDescent="0.15">
      <c r="A65" s="297"/>
      <c r="B65" s="298"/>
      <c r="C65" s="299"/>
      <c r="D65" s="300"/>
      <c r="E65" s="302"/>
      <c r="F65" s="302"/>
      <c r="G65" s="302"/>
      <c r="H65" s="302"/>
      <c r="I65" s="302"/>
      <c r="J65" s="302"/>
      <c r="K65" s="302"/>
      <c r="L65" s="302"/>
      <c r="M65" s="301"/>
      <c r="N65" s="301"/>
      <c r="O65" s="301"/>
      <c r="P65" s="301"/>
      <c r="Q65" s="301"/>
      <c r="R65" s="301"/>
      <c r="S65" s="301"/>
      <c r="T65" s="294"/>
      <c r="U65" s="294"/>
      <c r="V65" s="294"/>
      <c r="W65" s="294"/>
      <c r="X65" s="294"/>
      <c r="Y65" s="294"/>
      <c r="Z65" s="294"/>
      <c r="AA65" s="294"/>
      <c r="AB65" s="294"/>
      <c r="AC65" s="294"/>
      <c r="AD65" s="294"/>
      <c r="AE65" s="294"/>
      <c r="AF65" s="294"/>
      <c r="AG65" s="294"/>
      <c r="AH65" s="294"/>
      <c r="AI65" s="294"/>
      <c r="AJ65" s="294"/>
      <c r="AK65" s="294"/>
      <c r="AL65" s="294"/>
      <c r="AM65" s="294"/>
      <c r="BF65" s="303"/>
      <c r="BG65" s="303"/>
      <c r="BH65" s="303"/>
      <c r="BI65" s="303"/>
      <c r="BJ65" s="303"/>
      <c r="BK65" s="303"/>
      <c r="BL65" s="303"/>
    </row>
    <row r="66" spans="1:64" s="296" customFormat="1" ht="17.25" customHeight="1" x14ac:dyDescent="0.15">
      <c r="A66" s="297"/>
      <c r="B66" s="298"/>
      <c r="C66" s="299"/>
      <c r="D66" s="300"/>
      <c r="E66" s="302"/>
      <c r="F66" s="302"/>
      <c r="G66" s="302"/>
      <c r="H66" s="302"/>
      <c r="I66" s="302"/>
      <c r="J66" s="302"/>
      <c r="K66" s="302"/>
      <c r="L66" s="302"/>
      <c r="M66" s="301"/>
      <c r="N66" s="301"/>
      <c r="O66" s="301"/>
      <c r="P66" s="301"/>
      <c r="Q66" s="301"/>
      <c r="R66" s="301"/>
      <c r="S66" s="301"/>
      <c r="T66" s="294"/>
      <c r="U66" s="294"/>
      <c r="V66" s="294"/>
      <c r="W66" s="294"/>
      <c r="X66" s="294"/>
      <c r="Y66" s="294"/>
      <c r="Z66" s="294"/>
      <c r="AA66" s="294"/>
      <c r="AB66" s="294"/>
      <c r="AC66" s="294"/>
      <c r="AD66" s="294"/>
      <c r="AE66" s="294"/>
      <c r="AF66" s="294"/>
      <c r="AG66" s="294"/>
      <c r="AH66" s="294"/>
      <c r="AI66" s="294"/>
      <c r="AJ66" s="294"/>
      <c r="AK66" s="294"/>
      <c r="AL66" s="294"/>
      <c r="AM66" s="294"/>
      <c r="BF66" s="303"/>
      <c r="BG66" s="303"/>
      <c r="BH66" s="303"/>
      <c r="BI66" s="303"/>
      <c r="BJ66" s="303"/>
      <c r="BK66" s="303"/>
      <c r="BL66" s="303"/>
    </row>
    <row r="67" spans="1:64" s="296" customFormat="1" ht="17.25" customHeight="1" x14ac:dyDescent="0.15">
      <c r="A67" s="297"/>
      <c r="B67" s="298"/>
      <c r="C67" s="299"/>
      <c r="D67" s="300"/>
      <c r="E67" s="302"/>
      <c r="F67" s="302"/>
      <c r="G67" s="302"/>
      <c r="H67" s="302"/>
      <c r="I67" s="302"/>
      <c r="J67" s="302"/>
      <c r="K67" s="302"/>
      <c r="L67" s="302"/>
      <c r="M67" s="301"/>
      <c r="N67" s="301"/>
      <c r="O67" s="301"/>
      <c r="P67" s="301"/>
      <c r="Q67" s="301"/>
      <c r="R67" s="301"/>
      <c r="S67" s="301"/>
      <c r="T67" s="294"/>
      <c r="U67" s="294"/>
      <c r="V67" s="294"/>
      <c r="W67" s="294"/>
      <c r="X67" s="294"/>
      <c r="Y67" s="294"/>
      <c r="Z67" s="294"/>
      <c r="AA67" s="294"/>
      <c r="AB67" s="294"/>
      <c r="AC67" s="294"/>
      <c r="AD67" s="294"/>
      <c r="AE67" s="294"/>
      <c r="AF67" s="294"/>
      <c r="AG67" s="294"/>
      <c r="AH67" s="294"/>
      <c r="AI67" s="294"/>
      <c r="AJ67" s="294"/>
      <c r="AK67" s="294"/>
      <c r="AL67" s="294"/>
      <c r="AM67" s="294"/>
      <c r="BF67" s="303"/>
      <c r="BG67" s="303"/>
      <c r="BH67" s="303"/>
      <c r="BI67" s="303"/>
      <c r="BJ67" s="303"/>
      <c r="BK67" s="303"/>
      <c r="BL67" s="303"/>
    </row>
    <row r="68" spans="1:64" s="296" customFormat="1" ht="17.25" customHeight="1" x14ac:dyDescent="0.15">
      <c r="A68" s="297"/>
      <c r="B68" s="298"/>
      <c r="C68" s="299"/>
      <c r="D68" s="300"/>
      <c r="E68" s="302"/>
      <c r="F68" s="302"/>
      <c r="G68" s="302"/>
      <c r="H68" s="302"/>
      <c r="I68" s="302"/>
      <c r="J68" s="302"/>
      <c r="K68" s="302"/>
      <c r="L68" s="302"/>
      <c r="M68" s="301"/>
      <c r="N68" s="301"/>
      <c r="O68" s="301"/>
      <c r="P68" s="301"/>
      <c r="Q68" s="301"/>
      <c r="R68" s="301"/>
      <c r="S68" s="301"/>
      <c r="T68" s="294"/>
      <c r="U68" s="294"/>
      <c r="V68" s="294"/>
      <c r="W68" s="294"/>
      <c r="X68" s="294"/>
      <c r="Y68" s="294"/>
      <c r="Z68" s="294"/>
      <c r="AA68" s="294"/>
      <c r="AB68" s="294"/>
      <c r="AC68" s="294"/>
      <c r="AD68" s="294"/>
      <c r="AE68" s="294"/>
      <c r="AF68" s="294"/>
      <c r="AG68" s="294"/>
      <c r="AH68" s="294"/>
      <c r="AI68" s="294"/>
      <c r="AJ68" s="294"/>
      <c r="AK68" s="294"/>
      <c r="AL68" s="294"/>
      <c r="AM68" s="294"/>
      <c r="BF68" s="303"/>
      <c r="BG68" s="303"/>
      <c r="BH68" s="303"/>
      <c r="BI68" s="303"/>
      <c r="BJ68" s="303"/>
      <c r="BK68" s="303"/>
      <c r="BL68" s="303"/>
    </row>
    <row r="69" spans="1:64" s="296" customFormat="1" ht="17.25" customHeight="1" x14ac:dyDescent="0.15">
      <c r="A69" s="297"/>
      <c r="B69" s="298"/>
      <c r="C69" s="299"/>
      <c r="D69" s="300"/>
      <c r="E69" s="302"/>
      <c r="F69" s="302"/>
      <c r="G69" s="302"/>
      <c r="H69" s="302"/>
      <c r="I69" s="302"/>
      <c r="J69" s="302"/>
      <c r="K69" s="302"/>
      <c r="L69" s="302"/>
      <c r="M69" s="301"/>
      <c r="N69" s="301"/>
      <c r="O69" s="301"/>
      <c r="P69" s="301"/>
      <c r="Q69" s="301"/>
      <c r="R69" s="301"/>
      <c r="S69" s="301"/>
      <c r="T69" s="294"/>
      <c r="U69" s="294"/>
      <c r="V69" s="294"/>
      <c r="W69" s="294"/>
      <c r="X69" s="294"/>
      <c r="Y69" s="294"/>
      <c r="Z69" s="294"/>
      <c r="AA69" s="294"/>
      <c r="AB69" s="294"/>
      <c r="AC69" s="294"/>
      <c r="AD69" s="294"/>
      <c r="AE69" s="294"/>
      <c r="AF69" s="294"/>
      <c r="AG69" s="294"/>
      <c r="AH69" s="294"/>
      <c r="AI69" s="294"/>
      <c r="AJ69" s="294"/>
      <c r="AK69" s="294"/>
      <c r="AL69" s="294"/>
      <c r="AM69" s="294"/>
      <c r="BF69" s="303"/>
      <c r="BG69" s="303"/>
      <c r="BH69" s="303"/>
      <c r="BI69" s="303"/>
      <c r="BJ69" s="303"/>
      <c r="BK69" s="303"/>
      <c r="BL69" s="303"/>
    </row>
    <row r="70" spans="1:64" s="296" customFormat="1" ht="17.25" customHeight="1" x14ac:dyDescent="0.15">
      <c r="A70" s="297"/>
      <c r="B70" s="298"/>
      <c r="C70" s="299"/>
      <c r="D70" s="300"/>
      <c r="E70" s="302"/>
      <c r="F70" s="302"/>
      <c r="G70" s="302"/>
      <c r="H70" s="302"/>
      <c r="I70" s="302"/>
      <c r="J70" s="302"/>
      <c r="K70" s="302"/>
      <c r="L70" s="302"/>
      <c r="M70" s="301"/>
      <c r="N70" s="301"/>
      <c r="O70" s="301"/>
      <c r="P70" s="301"/>
      <c r="Q70" s="301"/>
      <c r="R70" s="301"/>
      <c r="S70" s="301"/>
      <c r="T70" s="294"/>
      <c r="U70" s="294"/>
      <c r="V70" s="294"/>
      <c r="W70" s="294"/>
      <c r="X70" s="294"/>
      <c r="Y70" s="294"/>
      <c r="Z70" s="294"/>
      <c r="AA70" s="294"/>
      <c r="AB70" s="294"/>
      <c r="AC70" s="294"/>
      <c r="AD70" s="294"/>
      <c r="AE70" s="294"/>
      <c r="AF70" s="294"/>
      <c r="AG70" s="294"/>
      <c r="AH70" s="294"/>
      <c r="AI70" s="294"/>
      <c r="AJ70" s="294"/>
      <c r="AK70" s="294"/>
      <c r="AL70" s="294"/>
      <c r="AM70" s="294"/>
      <c r="BF70" s="303"/>
      <c r="BG70" s="303"/>
      <c r="BH70" s="303"/>
      <c r="BI70" s="303"/>
      <c r="BJ70" s="303"/>
      <c r="BK70" s="303"/>
      <c r="BL70" s="303"/>
    </row>
    <row r="71" spans="1:64" s="296" customFormat="1" ht="17.25" customHeight="1" x14ac:dyDescent="0.15">
      <c r="A71" s="297"/>
      <c r="B71" s="298"/>
      <c r="C71" s="299"/>
      <c r="D71" s="300"/>
      <c r="E71" s="302"/>
      <c r="F71" s="302"/>
      <c r="G71" s="302"/>
      <c r="H71" s="302"/>
      <c r="I71" s="302"/>
      <c r="J71" s="302"/>
      <c r="K71" s="302"/>
      <c r="L71" s="302"/>
      <c r="M71" s="301"/>
      <c r="N71" s="301"/>
      <c r="O71" s="301"/>
      <c r="P71" s="301"/>
      <c r="Q71" s="301"/>
      <c r="R71" s="301"/>
      <c r="S71" s="301"/>
      <c r="T71" s="294"/>
      <c r="U71" s="294"/>
      <c r="V71" s="294"/>
      <c r="W71" s="294"/>
      <c r="X71" s="294"/>
      <c r="Y71" s="294"/>
      <c r="Z71" s="294"/>
      <c r="AA71" s="294"/>
      <c r="AB71" s="294"/>
      <c r="AC71" s="294"/>
      <c r="AD71" s="294"/>
      <c r="AE71" s="294"/>
      <c r="AF71" s="294"/>
      <c r="AG71" s="294"/>
      <c r="AH71" s="294"/>
      <c r="AI71" s="294"/>
      <c r="AJ71" s="294"/>
      <c r="AK71" s="294"/>
      <c r="AL71" s="294"/>
      <c r="AM71" s="294"/>
      <c r="BF71" s="303"/>
      <c r="BG71" s="303"/>
      <c r="BH71" s="303"/>
      <c r="BI71" s="303"/>
      <c r="BJ71" s="303"/>
      <c r="BK71" s="303"/>
      <c r="BL71" s="303"/>
    </row>
    <row r="72" spans="1:64" s="296" customFormat="1" ht="17.25" customHeight="1" x14ac:dyDescent="0.15">
      <c r="A72" s="297"/>
      <c r="B72" s="298"/>
      <c r="C72" s="299"/>
      <c r="D72" s="300"/>
      <c r="E72" s="302"/>
      <c r="F72" s="302"/>
      <c r="G72" s="302"/>
      <c r="H72" s="302"/>
      <c r="I72" s="302"/>
      <c r="J72" s="302"/>
      <c r="K72" s="302"/>
      <c r="L72" s="302"/>
      <c r="M72" s="301"/>
      <c r="N72" s="301"/>
      <c r="O72" s="301"/>
      <c r="P72" s="301"/>
      <c r="Q72" s="301"/>
      <c r="R72" s="301"/>
      <c r="S72" s="301"/>
      <c r="T72" s="294"/>
      <c r="U72" s="294"/>
      <c r="V72" s="294"/>
      <c r="W72" s="294"/>
      <c r="X72" s="294"/>
      <c r="Y72" s="294"/>
      <c r="Z72" s="294"/>
      <c r="AA72" s="294"/>
      <c r="AB72" s="294"/>
      <c r="AC72" s="294"/>
      <c r="AD72" s="294"/>
      <c r="AE72" s="294"/>
      <c r="AF72" s="294"/>
      <c r="AG72" s="294"/>
      <c r="AH72" s="294"/>
      <c r="AI72" s="294"/>
      <c r="AJ72" s="294"/>
      <c r="AK72" s="294"/>
      <c r="AL72" s="294"/>
      <c r="AM72" s="294"/>
      <c r="BF72" s="303"/>
      <c r="BG72" s="303"/>
      <c r="BH72" s="303"/>
      <c r="BI72" s="303"/>
      <c r="BJ72" s="303"/>
      <c r="BK72" s="303"/>
      <c r="BL72" s="303"/>
    </row>
    <row r="73" spans="1:64" s="296" customFormat="1" ht="17.25" customHeight="1" x14ac:dyDescent="0.15">
      <c r="A73" s="297"/>
      <c r="B73" s="298"/>
      <c r="C73" s="299"/>
      <c r="D73" s="300"/>
      <c r="E73" s="302"/>
      <c r="F73" s="302"/>
      <c r="G73" s="302"/>
      <c r="H73" s="302"/>
      <c r="I73" s="302"/>
      <c r="J73" s="302"/>
      <c r="K73" s="302"/>
      <c r="L73" s="302"/>
      <c r="M73" s="301"/>
      <c r="N73" s="301"/>
      <c r="O73" s="301"/>
      <c r="P73" s="301"/>
      <c r="Q73" s="301"/>
      <c r="R73" s="301"/>
      <c r="S73" s="301"/>
      <c r="T73" s="294"/>
      <c r="U73" s="294"/>
      <c r="V73" s="294"/>
      <c r="W73" s="294"/>
      <c r="X73" s="294"/>
      <c r="Y73" s="294"/>
      <c r="Z73" s="294"/>
      <c r="AA73" s="294"/>
      <c r="AB73" s="294"/>
      <c r="AC73" s="294"/>
      <c r="AD73" s="294"/>
      <c r="AE73" s="294"/>
      <c r="AF73" s="294"/>
      <c r="AG73" s="294"/>
      <c r="AH73" s="294"/>
      <c r="AI73" s="294"/>
      <c r="AJ73" s="294"/>
      <c r="AK73" s="294"/>
      <c r="AL73" s="294"/>
      <c r="AM73" s="294"/>
      <c r="BF73" s="303"/>
      <c r="BG73" s="303"/>
      <c r="BH73" s="303"/>
      <c r="BI73" s="303"/>
      <c r="BJ73" s="303"/>
      <c r="BK73" s="303"/>
      <c r="BL73" s="303"/>
    </row>
    <row r="74" spans="1:64" s="296" customFormat="1" ht="17.25" customHeight="1" x14ac:dyDescent="0.15">
      <c r="A74" s="297"/>
      <c r="B74" s="298"/>
      <c r="C74" s="299"/>
      <c r="D74" s="300"/>
      <c r="E74" s="302"/>
      <c r="F74" s="302"/>
      <c r="G74" s="302"/>
      <c r="H74" s="302"/>
      <c r="I74" s="302"/>
      <c r="J74" s="302"/>
      <c r="K74" s="302"/>
      <c r="L74" s="302"/>
      <c r="M74" s="301"/>
      <c r="N74" s="301"/>
      <c r="O74" s="301"/>
      <c r="P74" s="301"/>
      <c r="Q74" s="301"/>
      <c r="R74" s="301"/>
      <c r="S74" s="301"/>
      <c r="T74" s="294"/>
      <c r="U74" s="294"/>
      <c r="V74" s="294"/>
      <c r="W74" s="294"/>
      <c r="X74" s="294"/>
      <c r="Y74" s="294"/>
      <c r="Z74" s="294"/>
      <c r="AA74" s="294"/>
      <c r="AB74" s="294"/>
      <c r="AC74" s="294"/>
      <c r="AD74" s="294"/>
      <c r="AE74" s="294"/>
      <c r="AF74" s="294"/>
      <c r="AG74" s="294"/>
      <c r="AH74" s="294"/>
      <c r="AI74" s="294"/>
      <c r="AJ74" s="294"/>
      <c r="AK74" s="294"/>
      <c r="AL74" s="294"/>
      <c r="AM74" s="294"/>
      <c r="BF74" s="303"/>
      <c r="BG74" s="303"/>
      <c r="BH74" s="303"/>
      <c r="BI74" s="303"/>
      <c r="BJ74" s="303"/>
      <c r="BK74" s="303"/>
      <c r="BL74" s="303"/>
    </row>
    <row r="75" spans="1:64" s="296" customFormat="1" ht="17.25" customHeight="1" x14ac:dyDescent="0.15">
      <c r="A75" s="297"/>
      <c r="B75" s="298"/>
      <c r="C75" s="299"/>
      <c r="D75" s="300"/>
      <c r="E75" s="302"/>
      <c r="F75" s="302"/>
      <c r="G75" s="302"/>
      <c r="H75" s="302"/>
      <c r="I75" s="302"/>
      <c r="J75" s="302"/>
      <c r="K75" s="302"/>
      <c r="L75" s="302"/>
      <c r="M75" s="301"/>
      <c r="N75" s="301"/>
      <c r="O75" s="301"/>
      <c r="P75" s="301"/>
      <c r="Q75" s="301"/>
      <c r="R75" s="301"/>
      <c r="S75" s="301"/>
      <c r="T75" s="294"/>
      <c r="U75" s="294"/>
      <c r="V75" s="294"/>
      <c r="W75" s="294"/>
      <c r="X75" s="294"/>
      <c r="Y75" s="294"/>
      <c r="Z75" s="294"/>
      <c r="AA75" s="294"/>
      <c r="AB75" s="294"/>
      <c r="AC75" s="294"/>
      <c r="AD75" s="294"/>
      <c r="AE75" s="294"/>
      <c r="AF75" s="294"/>
      <c r="AG75" s="294"/>
      <c r="AH75" s="294"/>
      <c r="AI75" s="294"/>
      <c r="AJ75" s="294"/>
      <c r="AK75" s="294"/>
      <c r="AL75" s="294"/>
      <c r="AM75" s="294"/>
      <c r="BF75" s="303"/>
      <c r="BG75" s="303"/>
      <c r="BH75" s="303"/>
      <c r="BI75" s="303"/>
      <c r="BJ75" s="303"/>
      <c r="BK75" s="303"/>
      <c r="BL75" s="303"/>
    </row>
    <row r="76" spans="1:64" s="296" customFormat="1" ht="17.25" customHeight="1" x14ac:dyDescent="0.15">
      <c r="A76" s="297"/>
      <c r="B76" s="298"/>
      <c r="C76" s="299"/>
      <c r="D76" s="300"/>
      <c r="E76" s="302"/>
      <c r="F76" s="302"/>
      <c r="G76" s="302"/>
      <c r="H76" s="302"/>
      <c r="I76" s="302"/>
      <c r="J76" s="302"/>
      <c r="K76" s="302"/>
      <c r="L76" s="302"/>
      <c r="M76" s="301"/>
      <c r="N76" s="301"/>
      <c r="O76" s="301"/>
      <c r="P76" s="301"/>
      <c r="Q76" s="301"/>
      <c r="R76" s="301"/>
      <c r="S76" s="301"/>
      <c r="T76" s="294"/>
      <c r="U76" s="294"/>
      <c r="V76" s="294"/>
      <c r="W76" s="294"/>
      <c r="X76" s="294"/>
      <c r="Y76" s="294"/>
      <c r="Z76" s="294"/>
      <c r="AA76" s="294"/>
      <c r="AB76" s="294"/>
      <c r="AC76" s="294"/>
      <c r="AD76" s="294"/>
      <c r="AE76" s="294"/>
      <c r="AF76" s="294"/>
      <c r="AG76" s="294"/>
      <c r="AH76" s="294"/>
      <c r="AI76" s="294"/>
      <c r="AJ76" s="294"/>
      <c r="AK76" s="294"/>
      <c r="AL76" s="294"/>
      <c r="AM76" s="294"/>
      <c r="BF76" s="303"/>
      <c r="BG76" s="303"/>
      <c r="BH76" s="303"/>
      <c r="BI76" s="303"/>
      <c r="BJ76" s="303"/>
      <c r="BK76" s="303"/>
      <c r="BL76" s="303"/>
    </row>
    <row r="77" spans="1:64" s="296" customFormat="1" ht="17.25" customHeight="1" x14ac:dyDescent="0.15">
      <c r="A77" s="297"/>
      <c r="B77" s="298"/>
      <c r="C77" s="299"/>
      <c r="D77" s="300"/>
      <c r="E77" s="302"/>
      <c r="F77" s="302"/>
      <c r="G77" s="302"/>
      <c r="H77" s="302"/>
      <c r="I77" s="302"/>
      <c r="J77" s="302"/>
      <c r="K77" s="302"/>
      <c r="L77" s="302"/>
      <c r="M77" s="301"/>
      <c r="N77" s="301"/>
      <c r="O77" s="301"/>
      <c r="P77" s="301"/>
      <c r="Q77" s="301"/>
      <c r="R77" s="301"/>
      <c r="S77" s="301"/>
      <c r="T77" s="294"/>
      <c r="U77" s="294"/>
      <c r="V77" s="294"/>
      <c r="W77" s="294"/>
      <c r="X77" s="294"/>
      <c r="Y77" s="294"/>
      <c r="Z77" s="294"/>
      <c r="AA77" s="294"/>
      <c r="AB77" s="294"/>
      <c r="AC77" s="294"/>
      <c r="AD77" s="294"/>
      <c r="AE77" s="294"/>
      <c r="AF77" s="294"/>
      <c r="AG77" s="294"/>
      <c r="AH77" s="294"/>
      <c r="AI77" s="294"/>
      <c r="AJ77" s="294"/>
      <c r="AK77" s="294"/>
      <c r="AL77" s="294"/>
      <c r="AM77" s="294"/>
      <c r="BF77" s="303"/>
      <c r="BG77" s="303"/>
      <c r="BH77" s="303"/>
      <c r="BI77" s="303"/>
      <c r="BJ77" s="303"/>
      <c r="BK77" s="303"/>
      <c r="BL77" s="303"/>
    </row>
    <row r="78" spans="1:64" s="296" customFormat="1" ht="17.25" customHeight="1" x14ac:dyDescent="0.15">
      <c r="A78" s="297"/>
      <c r="B78" s="298"/>
      <c r="C78" s="299"/>
      <c r="D78" s="300"/>
      <c r="E78" s="302"/>
      <c r="F78" s="302"/>
      <c r="G78" s="302"/>
      <c r="H78" s="302"/>
      <c r="I78" s="302"/>
      <c r="J78" s="302"/>
      <c r="K78" s="302"/>
      <c r="L78" s="302"/>
      <c r="M78" s="301"/>
      <c r="N78" s="301"/>
      <c r="O78" s="301"/>
      <c r="P78" s="301"/>
      <c r="Q78" s="301"/>
      <c r="R78" s="301"/>
      <c r="S78" s="301"/>
      <c r="T78" s="294"/>
      <c r="U78" s="294"/>
      <c r="V78" s="294"/>
      <c r="W78" s="294"/>
      <c r="X78" s="294"/>
      <c r="Y78" s="294"/>
      <c r="Z78" s="294"/>
      <c r="AA78" s="294"/>
      <c r="AB78" s="294"/>
      <c r="AC78" s="294"/>
      <c r="AD78" s="294"/>
      <c r="AE78" s="294"/>
      <c r="AF78" s="294"/>
      <c r="AG78" s="294"/>
      <c r="AH78" s="294"/>
      <c r="AI78" s="294"/>
      <c r="AJ78" s="294"/>
      <c r="AK78" s="294"/>
      <c r="AL78" s="294"/>
      <c r="AM78" s="294"/>
      <c r="BF78" s="303"/>
      <c r="BG78" s="303"/>
      <c r="BH78" s="303"/>
      <c r="BI78" s="303"/>
      <c r="BJ78" s="303"/>
      <c r="BK78" s="303"/>
      <c r="BL78" s="303"/>
    </row>
    <row r="79" spans="1:64" s="296" customFormat="1" ht="17.25" customHeight="1" x14ac:dyDescent="0.15">
      <c r="A79" s="297"/>
      <c r="B79" s="298"/>
      <c r="C79" s="299"/>
      <c r="D79" s="300"/>
      <c r="E79" s="302"/>
      <c r="F79" s="302"/>
      <c r="G79" s="302"/>
      <c r="H79" s="302"/>
      <c r="I79" s="302"/>
      <c r="J79" s="302"/>
      <c r="K79" s="302"/>
      <c r="L79" s="302"/>
      <c r="M79" s="301"/>
      <c r="N79" s="301"/>
      <c r="O79" s="301"/>
      <c r="P79" s="301"/>
      <c r="Q79" s="301"/>
      <c r="R79" s="301"/>
      <c r="S79" s="301"/>
      <c r="T79" s="294"/>
      <c r="U79" s="294"/>
      <c r="V79" s="294"/>
      <c r="W79" s="294"/>
      <c r="X79" s="294"/>
      <c r="Y79" s="294"/>
      <c r="Z79" s="294"/>
      <c r="AA79" s="294"/>
      <c r="AB79" s="294"/>
      <c r="AC79" s="294"/>
      <c r="AD79" s="294"/>
      <c r="AE79" s="294"/>
      <c r="AF79" s="294"/>
      <c r="AG79" s="294"/>
      <c r="AH79" s="294"/>
      <c r="AI79" s="294"/>
      <c r="AJ79" s="294"/>
      <c r="AK79" s="294"/>
      <c r="AL79" s="294"/>
      <c r="AM79" s="294"/>
      <c r="BF79" s="303"/>
      <c r="BG79" s="303"/>
      <c r="BH79" s="303"/>
      <c r="BI79" s="303"/>
      <c r="BJ79" s="303"/>
      <c r="BK79" s="303"/>
      <c r="BL79" s="303"/>
    </row>
    <row r="80" spans="1:64" s="296" customFormat="1" ht="17.25" customHeight="1" x14ac:dyDescent="0.15">
      <c r="A80" s="297"/>
      <c r="B80" s="298"/>
      <c r="C80" s="299"/>
      <c r="D80" s="300"/>
      <c r="E80" s="302"/>
      <c r="F80" s="302"/>
      <c r="G80" s="302"/>
      <c r="H80" s="302"/>
      <c r="I80" s="302"/>
      <c r="J80" s="302"/>
      <c r="K80" s="302"/>
      <c r="L80" s="302"/>
      <c r="M80" s="301"/>
      <c r="N80" s="301"/>
      <c r="O80" s="301"/>
      <c r="P80" s="301"/>
      <c r="Q80" s="301"/>
      <c r="R80" s="301"/>
      <c r="S80" s="301"/>
      <c r="T80" s="294"/>
      <c r="U80" s="294"/>
      <c r="V80" s="294"/>
      <c r="W80" s="294"/>
      <c r="X80" s="294"/>
      <c r="Y80" s="294"/>
      <c r="Z80" s="294"/>
      <c r="AA80" s="294"/>
      <c r="AB80" s="294"/>
      <c r="AC80" s="294"/>
      <c r="AD80" s="294"/>
      <c r="AE80" s="294"/>
      <c r="AF80" s="294"/>
      <c r="AG80" s="294"/>
      <c r="AH80" s="294"/>
      <c r="AI80" s="294"/>
      <c r="AJ80" s="294"/>
      <c r="AK80" s="294"/>
      <c r="AL80" s="294"/>
      <c r="AM80" s="294"/>
      <c r="BF80" s="303"/>
      <c r="BG80" s="303"/>
      <c r="BH80" s="303"/>
      <c r="BI80" s="303"/>
      <c r="BJ80" s="303"/>
      <c r="BK80" s="303"/>
      <c r="BL80" s="303"/>
    </row>
    <row r="81" spans="1:64" s="296" customFormat="1" x14ac:dyDescent="0.2">
      <c r="A81" s="297"/>
      <c r="B81" s="298"/>
      <c r="C81" s="299"/>
      <c r="D81" s="300"/>
      <c r="E81" s="302"/>
      <c r="F81" s="302"/>
      <c r="G81" s="302"/>
      <c r="H81" s="302"/>
      <c r="I81" s="302"/>
      <c r="J81" s="302"/>
      <c r="K81" s="302"/>
      <c r="L81" s="302"/>
      <c r="M81" s="301"/>
      <c r="N81" s="301"/>
      <c r="O81" s="301"/>
      <c r="P81" s="301"/>
      <c r="Q81" s="301"/>
      <c r="R81" s="301"/>
      <c r="S81" s="301"/>
      <c r="T81" s="294"/>
      <c r="U81" s="294"/>
      <c r="V81" s="295"/>
      <c r="W81" s="294"/>
      <c r="X81" s="295"/>
      <c r="Y81" s="295"/>
      <c r="Z81" s="295"/>
      <c r="AA81" s="295"/>
      <c r="AB81" s="295"/>
      <c r="AC81" s="295"/>
      <c r="AD81" s="295"/>
      <c r="AE81" s="295"/>
      <c r="AF81" s="295"/>
      <c r="AG81" s="295"/>
      <c r="AH81" s="295"/>
      <c r="AI81" s="295"/>
      <c r="AJ81" s="295"/>
      <c r="AK81" s="295"/>
      <c r="AL81" s="295"/>
      <c r="AM81" s="295"/>
      <c r="BF81" s="303"/>
      <c r="BG81" s="303"/>
      <c r="BH81" s="303"/>
      <c r="BI81" s="303"/>
      <c r="BJ81" s="303"/>
      <c r="BK81" s="303"/>
      <c r="BL81" s="303"/>
    </row>
  </sheetData>
  <sheetProtection algorithmName="SHA-512" hashValue="ehp9X+jfSA2cnOIVL/Co70jguqsZdWJjMVQjMdjYJYxB++bg9hHesDllGZgOscrYYk5TOMpKPiGGHoL9B48TGA==" saltValue="XpMNGz+EPQDxirIqrY0Zgw==" spinCount="100000" sheet="1" objects="1" scenarios="1"/>
  <mergeCells count="21">
    <mergeCell ref="A1:C2"/>
    <mergeCell ref="A4:B4"/>
    <mergeCell ref="E3:I3"/>
    <mergeCell ref="E4:G4"/>
    <mergeCell ref="H4:I4"/>
    <mergeCell ref="BM6:BS6"/>
    <mergeCell ref="BV7:BZ7"/>
    <mergeCell ref="A39:J39"/>
    <mergeCell ref="K3:P3"/>
    <mergeCell ref="W3:X3"/>
    <mergeCell ref="W4:X4"/>
    <mergeCell ref="K4:N4"/>
    <mergeCell ref="O4:P4"/>
    <mergeCell ref="E5:G5"/>
    <mergeCell ref="H5:I5"/>
    <mergeCell ref="BE6:BK6"/>
    <mergeCell ref="Q7:S7"/>
    <mergeCell ref="E7:G7"/>
    <mergeCell ref="H7:J7"/>
    <mergeCell ref="K7:M7"/>
    <mergeCell ref="N7:P7"/>
  </mergeCells>
  <phoneticPr fontId="25" type="noConversion"/>
  <conditionalFormatting sqref="D9:D37">
    <cfRule type="cellIs" dxfId="7" priority="5" stopIfTrue="1" operator="greaterThan">
      <formula>"p1"</formula>
    </cfRule>
  </conditionalFormatting>
  <conditionalFormatting sqref="U9:U36">
    <cfRule type="cellIs" dxfId="6" priority="8" stopIfTrue="1" operator="equal">
      <formula>"Error"</formula>
    </cfRule>
    <cfRule type="cellIs" dxfId="5" priority="9" stopIfTrue="1" operator="equal">
      <formula>"Valid"</formula>
    </cfRule>
  </conditionalFormatting>
  <conditionalFormatting sqref="U40:U81">
    <cfRule type="cellIs" dxfId="4" priority="10" stopIfTrue="1" operator="equal">
      <formula>"error"</formula>
    </cfRule>
    <cfRule type="cellIs" dxfId="3" priority="11" stopIfTrue="1" operator="equal">
      <formula>"valid"</formula>
    </cfRule>
  </conditionalFormatting>
  <conditionalFormatting sqref="AI8:AJ8 V9:W39 T9:T81 AC10:AM10 AI11:AJ11 AF14:AH15 AC15:AE15 AI15:AM15 AI16:AJ16 AG19:AH19 AF19:AF22 AC20:AE21 AK20:AM21 AH20:AJ22 AG21:AG22 X22:AB22 AL25:AM25 X26 AF26:AJ26 AL30:AL37 AM30:AM39 AF33:AK33 U37:U39 AK38:AL39 V40:V80 X40:AM80 W40:W81">
    <cfRule type="cellIs" dxfId="2" priority="2" stopIfTrue="1" operator="equal">
      <formula>"M"</formula>
    </cfRule>
  </conditionalFormatting>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62"/>
  </sheetPr>
  <dimension ref="A1:AW23"/>
  <sheetViews>
    <sheetView zoomScale="75"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0" defaultRowHeight="13" x14ac:dyDescent="0.15"/>
  <cols>
    <col min="1" max="1" width="12.83203125" style="2" customWidth="1"/>
    <col min="2" max="2" width="8.6640625" customWidth="1"/>
    <col min="3" max="3" width="8.5" customWidth="1"/>
    <col min="4" max="4" width="9.83203125" customWidth="1"/>
    <col min="5" max="6" width="8.6640625" customWidth="1"/>
    <col min="7" max="7" width="8.5" customWidth="1"/>
    <col min="8" max="8" width="8.6640625" customWidth="1"/>
    <col min="9" max="9" width="8.5" customWidth="1"/>
    <col min="10" max="10" width="8.6640625" customWidth="1"/>
    <col min="11" max="11" width="8.5" customWidth="1"/>
    <col min="12" max="16" width="8.6640625" customWidth="1"/>
    <col min="17" max="17" width="11.1640625" customWidth="1"/>
    <col min="18" max="18" width="9.1640625" hidden="1" customWidth="1"/>
    <col min="19" max="24" width="11.5" hidden="1" customWidth="1"/>
    <col min="25" max="49" width="9.1640625" hidden="1" customWidth="1"/>
  </cols>
  <sheetData>
    <row r="1" spans="1:24" ht="20" thickBot="1" x14ac:dyDescent="0.3">
      <c r="A1" s="81"/>
      <c r="B1" s="543" t="s">
        <v>100</v>
      </c>
      <c r="C1" s="543"/>
      <c r="D1" s="543"/>
      <c r="E1" s="543"/>
      <c r="F1" s="543"/>
      <c r="G1" s="543"/>
      <c r="H1" s="543"/>
      <c r="I1" s="543"/>
      <c r="J1" s="543"/>
      <c r="K1" s="543"/>
      <c r="L1" s="543"/>
      <c r="M1" s="543"/>
      <c r="N1" s="543"/>
      <c r="O1" s="543"/>
      <c r="P1" s="543"/>
      <c r="Q1" s="544"/>
      <c r="S1" t="s">
        <v>376</v>
      </c>
    </row>
    <row r="2" spans="1:24" s="76" customFormat="1" ht="24" customHeight="1" thickBot="1" x14ac:dyDescent="0.2">
      <c r="A2" s="204"/>
      <c r="B2" s="545" t="s">
        <v>404</v>
      </c>
      <c r="C2" s="545"/>
      <c r="D2" s="545"/>
      <c r="E2" s="545" t="s">
        <v>405</v>
      </c>
      <c r="F2" s="545"/>
      <c r="G2" s="545"/>
      <c r="H2" s="545" t="s">
        <v>406</v>
      </c>
      <c r="I2" s="545"/>
      <c r="J2" s="545"/>
      <c r="K2" s="545" t="s">
        <v>407</v>
      </c>
      <c r="L2" s="545"/>
      <c r="M2" s="545"/>
      <c r="N2" s="545" t="s">
        <v>408</v>
      </c>
      <c r="O2" s="545"/>
      <c r="P2" s="546"/>
      <c r="Q2" s="91"/>
      <c r="R2" s="75"/>
    </row>
    <row r="3" spans="1:24" s="78" customFormat="1" ht="41.25" customHeight="1" x14ac:dyDescent="0.15">
      <c r="A3" s="197" t="s">
        <v>380</v>
      </c>
      <c r="B3" s="194" t="s">
        <v>109</v>
      </c>
      <c r="C3" s="194" t="s">
        <v>3</v>
      </c>
      <c r="D3" s="194" t="s">
        <v>409</v>
      </c>
      <c r="E3" s="194" t="s">
        <v>109</v>
      </c>
      <c r="F3" s="194" t="s">
        <v>3</v>
      </c>
      <c r="G3" s="194" t="s">
        <v>356</v>
      </c>
      <c r="H3" s="194" t="s">
        <v>109</v>
      </c>
      <c r="I3" s="194" t="s">
        <v>3</v>
      </c>
      <c r="J3" s="194" t="s">
        <v>409</v>
      </c>
      <c r="K3" s="194" t="s">
        <v>109</v>
      </c>
      <c r="L3" s="194" t="s">
        <v>3</v>
      </c>
      <c r="M3" s="194" t="s">
        <v>409</v>
      </c>
      <c r="N3" s="194" t="s">
        <v>109</v>
      </c>
      <c r="O3" s="194" t="s">
        <v>4</v>
      </c>
      <c r="P3" s="198" t="s">
        <v>356</v>
      </c>
      <c r="Q3" s="195" t="s">
        <v>319</v>
      </c>
      <c r="R3" s="77"/>
    </row>
    <row r="4" spans="1:24" x14ac:dyDescent="0.15">
      <c r="A4" s="199" t="s">
        <v>381</v>
      </c>
      <c r="B4" s="82"/>
      <c r="C4" s="82"/>
      <c r="D4" s="82"/>
      <c r="E4" s="82"/>
      <c r="F4" s="82"/>
      <c r="G4" s="82"/>
      <c r="H4" s="82"/>
      <c r="I4" s="82"/>
      <c r="J4" s="82"/>
      <c r="K4" s="82"/>
      <c r="L4" s="82"/>
      <c r="M4" s="82"/>
      <c r="N4" s="82"/>
      <c r="O4" s="82"/>
      <c r="P4" s="87"/>
      <c r="Q4" s="231" t="str">
        <f>IF(X4=0,"M",((B4*C4)*D4/0.6) + ((E4*F4)*G4/0.6) +((H4*I4)*J4/0.6) +((K4*L4)*M4/0.6) + ((N4*O4)*P4/0.6))</f>
        <v>M</v>
      </c>
      <c r="S4" s="42" t="str">
        <f>IF(OR(B4="",C4="",D4=""),"M",1)</f>
        <v>M</v>
      </c>
      <c r="T4" s="42" t="str">
        <f>IF(OR(E4="",F4="",G4=""),"M",1)</f>
        <v>M</v>
      </c>
      <c r="U4" s="42" t="str">
        <f>IF(OR(H4="",I4="",J4=""),"M",1)</f>
        <v>M</v>
      </c>
      <c r="V4" s="42" t="str">
        <f>IF(OR(K4="",L4="",M4=""),"M",1)</f>
        <v>M</v>
      </c>
      <c r="W4" s="42" t="str">
        <f>IF(OR(N4="",O4="",P4=""),"M",1)</f>
        <v>M</v>
      </c>
      <c r="X4" s="42">
        <f>IF(AND(S4="M",T4="M",U4="M",V4="M",W4="M"),0,1)</f>
        <v>0</v>
      </c>
    </row>
    <row r="5" spans="1:24" x14ac:dyDescent="0.15">
      <c r="A5" s="200" t="s">
        <v>382</v>
      </c>
      <c r="B5" s="82"/>
      <c r="C5" s="82"/>
      <c r="D5" s="82"/>
      <c r="E5" s="82"/>
      <c r="F5" s="82"/>
      <c r="G5" s="82"/>
      <c r="H5" s="82"/>
      <c r="I5" s="82"/>
      <c r="J5" s="82"/>
      <c r="K5" s="82"/>
      <c r="L5" s="82"/>
      <c r="M5" s="82"/>
      <c r="N5" s="82"/>
      <c r="O5" s="82"/>
      <c r="P5" s="87"/>
      <c r="Q5" s="231" t="str">
        <f t="shared" ref="Q5:Q10" si="0">IF(X5=0,"M",((B5*C5)*D5/0.6) + ((E5*F5)*G5/0.6) +((H5*I5)*J5/0.6) +((K5*L5)*M5/0.6) + ((N5*O5)*P5/0.6))</f>
        <v>M</v>
      </c>
      <c r="S5" s="42" t="str">
        <f t="shared" ref="S5:S10" si="1">IF(OR(B5="",C5="",D5=""),"M",1)</f>
        <v>M</v>
      </c>
      <c r="T5" s="42" t="str">
        <f t="shared" ref="T5:T10" si="2">IF(OR(E5="",F5="",G5=""),"M",1)</f>
        <v>M</v>
      </c>
      <c r="U5" s="42" t="str">
        <f t="shared" ref="U5:U10" si="3">IF(OR(H5="",I5="",J5=""),"M",1)</f>
        <v>M</v>
      </c>
      <c r="V5" s="42" t="str">
        <f t="shared" ref="V5:V10" si="4">IF(OR(K5="",L5="",M5=""),"M",1)</f>
        <v>M</v>
      </c>
      <c r="W5" s="42" t="str">
        <f t="shared" ref="W5:W10" si="5">IF(OR(N5="",O5="",P5=""),"M",1)</f>
        <v>M</v>
      </c>
      <c r="X5" s="42">
        <f t="shared" ref="X5:X10" si="6">IF(AND(S5="M",T5="M",U5="M",V5="M",W5="M"),0,1)</f>
        <v>0</v>
      </c>
    </row>
    <row r="6" spans="1:24" x14ac:dyDescent="0.15">
      <c r="A6" s="199" t="s">
        <v>383</v>
      </c>
      <c r="B6" s="82"/>
      <c r="C6" s="82"/>
      <c r="D6" s="82"/>
      <c r="E6" s="82"/>
      <c r="F6" s="82"/>
      <c r="G6" s="82"/>
      <c r="H6" s="82"/>
      <c r="I6" s="82"/>
      <c r="J6" s="82"/>
      <c r="K6" s="82"/>
      <c r="L6" s="82"/>
      <c r="M6" s="82"/>
      <c r="N6" s="82"/>
      <c r="O6" s="82"/>
      <c r="P6" s="87"/>
      <c r="Q6" s="231" t="str">
        <f t="shared" si="0"/>
        <v>M</v>
      </c>
      <c r="S6" s="42" t="str">
        <f t="shared" si="1"/>
        <v>M</v>
      </c>
      <c r="T6" s="42" t="str">
        <f t="shared" si="2"/>
        <v>M</v>
      </c>
      <c r="U6" s="42" t="str">
        <f t="shared" si="3"/>
        <v>M</v>
      </c>
      <c r="V6" s="42" t="str">
        <f t="shared" si="4"/>
        <v>M</v>
      </c>
      <c r="W6" s="42" t="str">
        <f t="shared" si="5"/>
        <v>M</v>
      </c>
      <c r="X6" s="42">
        <f t="shared" si="6"/>
        <v>0</v>
      </c>
    </row>
    <row r="7" spans="1:24" x14ac:dyDescent="0.15">
      <c r="A7" s="200" t="s">
        <v>384</v>
      </c>
      <c r="B7" s="82"/>
      <c r="C7" s="82"/>
      <c r="D7" s="82"/>
      <c r="E7" s="82"/>
      <c r="F7" s="82"/>
      <c r="G7" s="82"/>
      <c r="H7" s="82"/>
      <c r="I7" s="82"/>
      <c r="J7" s="82"/>
      <c r="K7" s="82"/>
      <c r="L7" s="82"/>
      <c r="M7" s="82"/>
      <c r="N7" s="82"/>
      <c r="O7" s="82"/>
      <c r="P7" s="87"/>
      <c r="Q7" s="231" t="str">
        <f t="shared" si="0"/>
        <v>M</v>
      </c>
      <c r="S7" s="42" t="str">
        <f t="shared" si="1"/>
        <v>M</v>
      </c>
      <c r="T7" s="42" t="str">
        <f t="shared" si="2"/>
        <v>M</v>
      </c>
      <c r="U7" s="42" t="str">
        <f t="shared" si="3"/>
        <v>M</v>
      </c>
      <c r="V7" s="42" t="str">
        <f t="shared" si="4"/>
        <v>M</v>
      </c>
      <c r="W7" s="42" t="str">
        <f t="shared" si="5"/>
        <v>M</v>
      </c>
      <c r="X7" s="42">
        <f t="shared" si="6"/>
        <v>0</v>
      </c>
    </row>
    <row r="8" spans="1:24" x14ac:dyDescent="0.15">
      <c r="A8" s="199" t="s">
        <v>385</v>
      </c>
      <c r="B8" s="82"/>
      <c r="C8" s="82"/>
      <c r="D8" s="82"/>
      <c r="E8" s="82"/>
      <c r="F8" s="82"/>
      <c r="G8" s="82"/>
      <c r="H8" s="82"/>
      <c r="I8" s="82"/>
      <c r="J8" s="82"/>
      <c r="K8" s="82"/>
      <c r="L8" s="82"/>
      <c r="M8" s="82"/>
      <c r="N8" s="82"/>
      <c r="O8" s="82"/>
      <c r="P8" s="87"/>
      <c r="Q8" s="231" t="str">
        <f t="shared" si="0"/>
        <v>M</v>
      </c>
      <c r="S8" s="42" t="str">
        <f t="shared" si="1"/>
        <v>M</v>
      </c>
      <c r="T8" s="42" t="str">
        <f t="shared" si="2"/>
        <v>M</v>
      </c>
      <c r="U8" s="42" t="str">
        <f t="shared" si="3"/>
        <v>M</v>
      </c>
      <c r="V8" s="42" t="str">
        <f t="shared" si="4"/>
        <v>M</v>
      </c>
      <c r="W8" s="42" t="str">
        <f t="shared" si="5"/>
        <v>M</v>
      </c>
      <c r="X8" s="42">
        <f t="shared" si="6"/>
        <v>0</v>
      </c>
    </row>
    <row r="9" spans="1:24" x14ac:dyDescent="0.15">
      <c r="A9" s="200" t="s">
        <v>386</v>
      </c>
      <c r="B9" s="82"/>
      <c r="C9" s="82"/>
      <c r="D9" s="82"/>
      <c r="E9" s="82"/>
      <c r="F9" s="82"/>
      <c r="G9" s="82"/>
      <c r="H9" s="82"/>
      <c r="I9" s="82"/>
      <c r="J9" s="82"/>
      <c r="K9" s="82"/>
      <c r="L9" s="82"/>
      <c r="M9" s="82"/>
      <c r="N9" s="82"/>
      <c r="O9" s="82"/>
      <c r="P9" s="87"/>
      <c r="Q9" s="231" t="str">
        <f t="shared" si="0"/>
        <v>M</v>
      </c>
      <c r="S9" s="42" t="str">
        <f t="shared" si="1"/>
        <v>M</v>
      </c>
      <c r="T9" s="42" t="str">
        <f t="shared" si="2"/>
        <v>M</v>
      </c>
      <c r="U9" s="42" t="str">
        <f t="shared" si="3"/>
        <v>M</v>
      </c>
      <c r="V9" s="42" t="str">
        <f t="shared" si="4"/>
        <v>M</v>
      </c>
      <c r="W9" s="42" t="str">
        <f t="shared" si="5"/>
        <v>M</v>
      </c>
      <c r="X9" s="42">
        <f t="shared" si="6"/>
        <v>0</v>
      </c>
    </row>
    <row r="10" spans="1:24" ht="14" thickBot="1" x14ac:dyDescent="0.2">
      <c r="A10" s="201" t="s">
        <v>99</v>
      </c>
      <c r="B10" s="202"/>
      <c r="C10" s="202"/>
      <c r="D10" s="202"/>
      <c r="E10" s="202"/>
      <c r="F10" s="202"/>
      <c r="G10" s="202"/>
      <c r="H10" s="202"/>
      <c r="I10" s="202"/>
      <c r="J10" s="202"/>
      <c r="K10" s="202"/>
      <c r="L10" s="202"/>
      <c r="M10" s="202"/>
      <c r="N10" s="202"/>
      <c r="O10" s="202"/>
      <c r="P10" s="203"/>
      <c r="Q10" s="231" t="str">
        <f t="shared" si="0"/>
        <v>M</v>
      </c>
      <c r="S10" s="42" t="str">
        <f t="shared" si="1"/>
        <v>M</v>
      </c>
      <c r="T10" s="42" t="str">
        <f t="shared" si="2"/>
        <v>M</v>
      </c>
      <c r="U10" s="42" t="str">
        <f t="shared" si="3"/>
        <v>M</v>
      </c>
      <c r="V10" s="42" t="str">
        <f t="shared" si="4"/>
        <v>M</v>
      </c>
      <c r="W10" s="42" t="str">
        <f t="shared" si="5"/>
        <v>M</v>
      </c>
      <c r="X10" s="42">
        <f t="shared" si="6"/>
        <v>0</v>
      </c>
    </row>
    <row r="12" spans="1:24" hidden="1" x14ac:dyDescent="0.15"/>
    <row r="13" spans="1:24" hidden="1" x14ac:dyDescent="0.15"/>
    <row r="14" spans="1:24" ht="19" hidden="1" x14ac:dyDescent="0.25">
      <c r="A14" s="81"/>
      <c r="B14" s="543" t="s">
        <v>210</v>
      </c>
      <c r="C14" s="543"/>
      <c r="D14" s="543"/>
      <c r="E14" s="543"/>
      <c r="F14" s="543"/>
      <c r="G14" s="543"/>
      <c r="H14" s="543"/>
      <c r="I14" s="543"/>
      <c r="J14" s="543"/>
      <c r="K14" s="543"/>
      <c r="L14" s="543"/>
      <c r="M14" s="543"/>
      <c r="N14" s="543"/>
      <c r="O14" s="543"/>
      <c r="P14" s="543"/>
      <c r="Q14" s="544"/>
    </row>
    <row r="15" spans="1:24" s="76" customFormat="1" ht="24" hidden="1" customHeight="1" x14ac:dyDescent="0.15">
      <c r="A15" s="98"/>
      <c r="B15" s="548" t="s">
        <v>404</v>
      </c>
      <c r="C15" s="548"/>
      <c r="D15" s="548"/>
      <c r="E15" s="549" t="s">
        <v>405</v>
      </c>
      <c r="F15" s="549"/>
      <c r="G15" s="549"/>
      <c r="H15" s="550" t="s">
        <v>406</v>
      </c>
      <c r="I15" s="550"/>
      <c r="J15" s="550"/>
      <c r="K15" s="551" t="s">
        <v>407</v>
      </c>
      <c r="L15" s="551"/>
      <c r="M15" s="551"/>
      <c r="N15" s="547" t="s">
        <v>408</v>
      </c>
      <c r="O15" s="547"/>
      <c r="P15" s="547"/>
      <c r="Q15" s="104"/>
      <c r="R15" s="75"/>
    </row>
    <row r="16" spans="1:24" s="78" customFormat="1" ht="39.75" hidden="1" customHeight="1" x14ac:dyDescent="0.15">
      <c r="A16" s="99" t="s">
        <v>380</v>
      </c>
      <c r="B16" s="92" t="s">
        <v>109</v>
      </c>
      <c r="C16" s="92" t="s">
        <v>3</v>
      </c>
      <c r="D16" s="92" t="s">
        <v>409</v>
      </c>
      <c r="E16" s="93" t="s">
        <v>109</v>
      </c>
      <c r="F16" s="93" t="s">
        <v>3</v>
      </c>
      <c r="G16" s="93" t="s">
        <v>356</v>
      </c>
      <c r="H16" s="102" t="s">
        <v>109</v>
      </c>
      <c r="I16" s="102" t="s">
        <v>3</v>
      </c>
      <c r="J16" s="102" t="s">
        <v>409</v>
      </c>
      <c r="K16" s="103" t="s">
        <v>109</v>
      </c>
      <c r="L16" s="103" t="s">
        <v>3</v>
      </c>
      <c r="M16" s="103" t="s">
        <v>409</v>
      </c>
      <c r="N16" s="94" t="s">
        <v>109</v>
      </c>
      <c r="O16" s="94" t="s">
        <v>4</v>
      </c>
      <c r="P16" s="94" t="s">
        <v>356</v>
      </c>
      <c r="Q16" s="92" t="s">
        <v>319</v>
      </c>
      <c r="R16" s="77"/>
    </row>
    <row r="17" spans="1:17" hidden="1" x14ac:dyDescent="0.15">
      <c r="A17" s="100" t="s">
        <v>381</v>
      </c>
      <c r="B17" s="82"/>
      <c r="C17" s="82"/>
      <c r="D17" s="82"/>
      <c r="E17" s="82"/>
      <c r="F17" s="82"/>
      <c r="G17" s="82"/>
      <c r="H17" s="82"/>
      <c r="I17" s="82"/>
      <c r="J17" s="82"/>
      <c r="K17" s="82"/>
      <c r="L17" s="82"/>
      <c r="M17" s="82"/>
      <c r="N17" s="82"/>
      <c r="O17" s="82"/>
      <c r="P17" s="82"/>
      <c r="Q17" s="105">
        <f t="shared" ref="Q17:Q23" si="7">((B17*C17)*D17/0.5) + ((E17*F17)*G17/0.5) +((H17*I17)*J17/0.5) +((K17*L17)*M17/0.5) + ((N17*O17)*P17/0.5)</f>
        <v>0</v>
      </c>
    </row>
    <row r="18" spans="1:17" hidden="1" x14ac:dyDescent="0.15">
      <c r="A18" s="101" t="s">
        <v>382</v>
      </c>
      <c r="B18" s="82"/>
      <c r="C18" s="82"/>
      <c r="D18" s="82"/>
      <c r="E18" s="82"/>
      <c r="F18" s="82"/>
      <c r="G18" s="82"/>
      <c r="H18" s="82"/>
      <c r="I18" s="82"/>
      <c r="J18" s="82"/>
      <c r="K18" s="82"/>
      <c r="L18" s="82"/>
      <c r="M18" s="82"/>
      <c r="N18" s="82"/>
      <c r="O18" s="82"/>
      <c r="P18" s="82"/>
      <c r="Q18" s="105">
        <f t="shared" si="7"/>
        <v>0</v>
      </c>
    </row>
    <row r="19" spans="1:17" hidden="1" x14ac:dyDescent="0.15">
      <c r="A19" s="100" t="s">
        <v>383</v>
      </c>
      <c r="B19" s="82"/>
      <c r="C19" s="82"/>
      <c r="D19" s="82"/>
      <c r="E19" s="82"/>
      <c r="F19" s="82"/>
      <c r="G19" s="82"/>
      <c r="H19" s="82"/>
      <c r="I19" s="82"/>
      <c r="J19" s="82"/>
      <c r="K19" s="82"/>
      <c r="L19" s="82"/>
      <c r="M19" s="82"/>
      <c r="N19" s="82"/>
      <c r="O19" s="82"/>
      <c r="P19" s="82"/>
      <c r="Q19" s="105">
        <f t="shared" si="7"/>
        <v>0</v>
      </c>
    </row>
    <row r="20" spans="1:17" hidden="1" x14ac:dyDescent="0.15">
      <c r="A20" s="101" t="s">
        <v>384</v>
      </c>
      <c r="B20" s="82"/>
      <c r="C20" s="82"/>
      <c r="D20" s="82"/>
      <c r="E20" s="82"/>
      <c r="F20" s="82"/>
      <c r="G20" s="82"/>
      <c r="H20" s="82"/>
      <c r="I20" s="82"/>
      <c r="J20" s="82"/>
      <c r="K20" s="82"/>
      <c r="L20" s="82"/>
      <c r="M20" s="82"/>
      <c r="N20" s="82"/>
      <c r="O20" s="82"/>
      <c r="P20" s="82"/>
      <c r="Q20" s="105">
        <f t="shared" si="7"/>
        <v>0</v>
      </c>
    </row>
    <row r="21" spans="1:17" hidden="1" x14ac:dyDescent="0.15">
      <c r="A21" s="100" t="s">
        <v>385</v>
      </c>
      <c r="B21" s="82"/>
      <c r="C21" s="82"/>
      <c r="D21" s="82"/>
      <c r="E21" s="82"/>
      <c r="F21" s="82"/>
      <c r="G21" s="82"/>
      <c r="H21" s="82"/>
      <c r="I21" s="82"/>
      <c r="J21" s="82"/>
      <c r="K21" s="82"/>
      <c r="L21" s="82"/>
      <c r="M21" s="82"/>
      <c r="N21" s="82"/>
      <c r="O21" s="82"/>
      <c r="P21" s="82"/>
      <c r="Q21" s="105">
        <f t="shared" si="7"/>
        <v>0</v>
      </c>
    </row>
    <row r="22" spans="1:17" hidden="1" x14ac:dyDescent="0.15">
      <c r="A22" s="101" t="s">
        <v>386</v>
      </c>
      <c r="B22" s="82"/>
      <c r="C22" s="82"/>
      <c r="D22" s="82"/>
      <c r="E22" s="82"/>
      <c r="F22" s="82"/>
      <c r="G22" s="82"/>
      <c r="H22" s="82"/>
      <c r="I22" s="82"/>
      <c r="J22" s="82"/>
      <c r="K22" s="82"/>
      <c r="L22" s="82"/>
      <c r="M22" s="82"/>
      <c r="N22" s="82"/>
      <c r="O22" s="82"/>
      <c r="P22" s="82"/>
      <c r="Q22" s="105">
        <f t="shared" si="7"/>
        <v>0</v>
      </c>
    </row>
    <row r="23" spans="1:17" hidden="1" x14ac:dyDescent="0.15">
      <c r="A23" s="100" t="s">
        <v>99</v>
      </c>
      <c r="B23" s="82"/>
      <c r="C23" s="82"/>
      <c r="D23" s="82"/>
      <c r="E23" s="82"/>
      <c r="F23" s="82"/>
      <c r="G23" s="82"/>
      <c r="H23" s="82"/>
      <c r="I23" s="82"/>
      <c r="J23" s="82"/>
      <c r="K23" s="82"/>
      <c r="L23" s="82"/>
      <c r="M23" s="82"/>
      <c r="N23" s="82"/>
      <c r="O23" s="82"/>
      <c r="P23" s="82"/>
      <c r="Q23" s="105">
        <f t="shared" si="7"/>
        <v>0</v>
      </c>
    </row>
  </sheetData>
  <sheetProtection password="8144" sheet="1" objects="1" scenarios="1"/>
  <mergeCells count="12">
    <mergeCell ref="B1:Q1"/>
    <mergeCell ref="B2:D2"/>
    <mergeCell ref="E2:G2"/>
    <mergeCell ref="H2:J2"/>
    <mergeCell ref="K2:M2"/>
    <mergeCell ref="N2:P2"/>
    <mergeCell ref="B14:Q14"/>
    <mergeCell ref="B15:D15"/>
    <mergeCell ref="E15:G15"/>
    <mergeCell ref="H15:J15"/>
    <mergeCell ref="K15:M15"/>
    <mergeCell ref="N15:P15"/>
  </mergeCells>
  <phoneticPr fontId="25" type="noConversion"/>
  <conditionalFormatting sqref="Q4:Q10">
    <cfRule type="cellIs" dxfId="1" priority="1" stopIfTrue="1" operator="equal">
      <formula>"M"</formula>
    </cfRule>
  </conditionalFormatting>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R29"/>
  <sheetViews>
    <sheetView workbookViewId="0">
      <selection sqref="A1:N4"/>
    </sheetView>
  </sheetViews>
  <sheetFormatPr baseColWidth="10" defaultColWidth="8.83203125" defaultRowHeight="13" x14ac:dyDescent="0.15"/>
  <cols>
    <col min="1" max="1" width="20.5" customWidth="1"/>
    <col min="2" max="11" width="9.1640625" customWidth="1"/>
    <col min="12" max="12" width="9.1640625" style="3" customWidth="1"/>
    <col min="13" max="13" width="9.1640625" style="79" customWidth="1"/>
    <col min="14" max="14" width="9.5" hidden="1" customWidth="1"/>
    <col min="15" max="15" width="4.6640625" customWidth="1"/>
  </cols>
  <sheetData>
    <row r="1" spans="1:18" x14ac:dyDescent="0.15">
      <c r="A1" s="596" t="s">
        <v>447</v>
      </c>
      <c r="B1" s="596"/>
      <c r="C1" s="596"/>
      <c r="D1" s="596"/>
      <c r="E1" s="596"/>
      <c r="F1" s="596"/>
      <c r="G1" s="596"/>
      <c r="H1" s="596"/>
      <c r="I1" s="596"/>
      <c r="J1" s="596"/>
      <c r="K1" s="596"/>
      <c r="L1" s="596"/>
      <c r="M1" s="596"/>
      <c r="N1" s="596"/>
    </row>
    <row r="2" spans="1:18" x14ac:dyDescent="0.15">
      <c r="A2" s="596"/>
      <c r="B2" s="596"/>
      <c r="C2" s="596"/>
      <c r="D2" s="596"/>
      <c r="E2" s="596"/>
      <c r="F2" s="596"/>
      <c r="G2" s="596"/>
      <c r="H2" s="596"/>
      <c r="I2" s="596"/>
      <c r="J2" s="596"/>
      <c r="K2" s="596"/>
      <c r="L2" s="596"/>
      <c r="M2" s="596"/>
      <c r="N2" s="596"/>
    </row>
    <row r="3" spans="1:18" x14ac:dyDescent="0.15">
      <c r="A3" s="596"/>
      <c r="B3" s="596"/>
      <c r="C3" s="596"/>
      <c r="D3" s="596"/>
      <c r="E3" s="596"/>
      <c r="F3" s="596"/>
      <c r="G3" s="596"/>
      <c r="H3" s="596"/>
      <c r="I3" s="596"/>
      <c r="J3" s="596"/>
      <c r="K3" s="596"/>
      <c r="L3" s="596"/>
      <c r="M3" s="596"/>
      <c r="N3" s="596"/>
    </row>
    <row r="4" spans="1:18" ht="13.5" customHeight="1" thickBot="1" x14ac:dyDescent="0.2">
      <c r="A4" s="596"/>
      <c r="B4" s="596"/>
      <c r="C4" s="596"/>
      <c r="D4" s="596"/>
      <c r="E4" s="596"/>
      <c r="F4" s="596"/>
      <c r="G4" s="596"/>
      <c r="H4" s="596"/>
      <c r="I4" s="596"/>
      <c r="J4" s="596"/>
      <c r="K4" s="596"/>
      <c r="L4" s="596"/>
      <c r="M4" s="596"/>
      <c r="N4" s="596"/>
      <c r="O4" s="338"/>
    </row>
    <row r="5" spans="1:18" ht="17.25" customHeight="1" thickTop="1" thickBot="1" x14ac:dyDescent="0.2">
      <c r="A5" s="290"/>
      <c r="B5" s="597" t="s">
        <v>219</v>
      </c>
      <c r="C5" s="598"/>
      <c r="D5" s="597" t="s">
        <v>220</v>
      </c>
      <c r="E5" s="598"/>
      <c r="F5" s="597" t="s">
        <v>221</v>
      </c>
      <c r="G5" s="598"/>
      <c r="H5" s="597" t="s">
        <v>222</v>
      </c>
      <c r="I5" s="598"/>
      <c r="J5" s="597" t="s">
        <v>223</v>
      </c>
      <c r="K5" s="598"/>
      <c r="L5" s="599" t="s">
        <v>224</v>
      </c>
      <c r="M5" s="600"/>
      <c r="N5" s="116"/>
      <c r="O5" s="339"/>
      <c r="P5" s="593" t="s">
        <v>448</v>
      </c>
      <c r="Q5" s="594"/>
      <c r="R5" s="595"/>
    </row>
    <row r="6" spans="1:18" ht="47" customHeight="1" thickTop="1" thickBot="1" x14ac:dyDescent="0.2">
      <c r="A6" s="348" t="s">
        <v>225</v>
      </c>
      <c r="B6" s="286" t="s">
        <v>421</v>
      </c>
      <c r="C6" s="287" t="s">
        <v>423</v>
      </c>
      <c r="D6" s="286" t="s">
        <v>422</v>
      </c>
      <c r="E6" s="287" t="s">
        <v>423</v>
      </c>
      <c r="F6" s="286" t="s">
        <v>421</v>
      </c>
      <c r="G6" s="287" t="s">
        <v>423</v>
      </c>
      <c r="H6" s="286" t="s">
        <v>421</v>
      </c>
      <c r="I6" s="287" t="s">
        <v>423</v>
      </c>
      <c r="J6" s="286" t="s">
        <v>421</v>
      </c>
      <c r="K6" s="287" t="s">
        <v>423</v>
      </c>
      <c r="L6" s="288" t="s">
        <v>18</v>
      </c>
      <c r="M6" s="289" t="s">
        <v>226</v>
      </c>
      <c r="N6" s="347" t="s">
        <v>270</v>
      </c>
      <c r="O6" s="340"/>
      <c r="P6" s="292" t="s">
        <v>109</v>
      </c>
      <c r="Q6" s="292" t="s">
        <v>3</v>
      </c>
      <c r="R6" s="293" t="s">
        <v>327</v>
      </c>
    </row>
    <row r="7" spans="1:18" ht="14" thickTop="1" x14ac:dyDescent="0.15">
      <c r="A7" s="349" t="s">
        <v>227</v>
      </c>
      <c r="B7" s="205">
        <v>1.5</v>
      </c>
      <c r="C7" s="206">
        <v>0.4</v>
      </c>
      <c r="D7" s="205">
        <v>0.5</v>
      </c>
      <c r="E7" s="206">
        <v>0.17</v>
      </c>
      <c r="F7" s="205"/>
      <c r="G7" s="206"/>
      <c r="H7" s="205"/>
      <c r="I7" s="206"/>
      <c r="J7" s="205"/>
      <c r="K7" s="206"/>
      <c r="L7" s="357">
        <f>IF(B7="","",(J7+H7+F7+D7+B7))</f>
        <v>2</v>
      </c>
      <c r="M7" s="358">
        <f>IF(B7 ="","",(N7/L7)*0.6)</f>
        <v>0.34249999999999997</v>
      </c>
      <c r="N7" s="291">
        <f>B7*(C7/0.6)+D7*(E7/0.6)+F7*(G7/0.6)+H7*(I7/0.6)+J7*(K7/0.6)</f>
        <v>1.1416666666666666</v>
      </c>
      <c r="O7" s="341"/>
      <c r="P7" s="342">
        <v>5</v>
      </c>
      <c r="Q7" s="342">
        <v>2</v>
      </c>
      <c r="R7" s="343">
        <v>0.34300000000000003</v>
      </c>
    </row>
    <row r="8" spans="1:18" ht="14" thickBot="1" x14ac:dyDescent="0.2">
      <c r="A8" s="350" t="s">
        <v>228</v>
      </c>
      <c r="B8" s="205">
        <v>1.5</v>
      </c>
      <c r="C8" s="206">
        <v>0.47</v>
      </c>
      <c r="D8" s="205">
        <v>0.75</v>
      </c>
      <c r="E8" s="206">
        <v>0.18</v>
      </c>
      <c r="F8" s="205"/>
      <c r="G8" s="206"/>
      <c r="H8" s="205"/>
      <c r="I8" s="206"/>
      <c r="J8" s="205"/>
      <c r="K8" s="206"/>
      <c r="L8" s="357">
        <f>IF(B8="","",(J8+H8+F8+D8+B8))</f>
        <v>2.25</v>
      </c>
      <c r="M8" s="358">
        <f>IF(B8 ="","",(N8/L8)*0.6)</f>
        <v>0.37333333333333335</v>
      </c>
      <c r="N8" s="291">
        <f t="shared" ref="N8:N26" si="0">B8*(C8/0.6)+D8*(E8/0.6)+F8*(G8/0.6)+H8*(I8/0.6)+J8*(K8/0.6)</f>
        <v>1.4</v>
      </c>
      <c r="O8" s="344"/>
      <c r="P8" s="345">
        <v>3</v>
      </c>
      <c r="Q8" s="345">
        <v>2.25</v>
      </c>
      <c r="R8" s="346">
        <v>0.373</v>
      </c>
    </row>
    <row r="9" spans="1:18" ht="14.25" customHeight="1" x14ac:dyDescent="0.25">
      <c r="A9" s="351"/>
      <c r="B9" s="207"/>
      <c r="C9" s="208"/>
      <c r="D9" s="207"/>
      <c r="E9" s="208"/>
      <c r="F9" s="207"/>
      <c r="G9" s="208"/>
      <c r="H9" s="207"/>
      <c r="I9" s="208"/>
      <c r="J9" s="207"/>
      <c r="K9" s="208"/>
      <c r="L9" s="357" t="str">
        <f t="shared" ref="L9:L26" si="1">IF(B9="","",(J9+H9+F9+D9+B9))</f>
        <v/>
      </c>
      <c r="M9" s="358" t="str">
        <f t="shared" ref="M9:M26" si="2">IF(B9 ="","",(N9/L9)*0.6)</f>
        <v/>
      </c>
      <c r="N9" s="291">
        <f t="shared" si="0"/>
        <v>0</v>
      </c>
      <c r="O9" s="36"/>
    </row>
    <row r="10" spans="1:18" x14ac:dyDescent="0.15">
      <c r="A10" s="352"/>
      <c r="B10" s="207"/>
      <c r="C10" s="208"/>
      <c r="D10" s="207"/>
      <c r="E10" s="208"/>
      <c r="F10" s="207"/>
      <c r="G10" s="208"/>
      <c r="H10" s="207"/>
      <c r="I10" s="208"/>
      <c r="J10" s="207"/>
      <c r="K10" s="208"/>
      <c r="L10" s="357" t="str">
        <f t="shared" si="1"/>
        <v/>
      </c>
      <c r="M10" s="358" t="str">
        <f t="shared" si="2"/>
        <v/>
      </c>
      <c r="N10" s="291">
        <f t="shared" si="0"/>
        <v>0</v>
      </c>
      <c r="O10" s="35"/>
    </row>
    <row r="11" spans="1:18" ht="17" x14ac:dyDescent="0.25">
      <c r="A11" s="353"/>
      <c r="B11" s="207"/>
      <c r="C11" s="208"/>
      <c r="D11" s="207"/>
      <c r="E11" s="208"/>
      <c r="F11" s="207"/>
      <c r="G11" s="208"/>
      <c r="H11" s="207"/>
      <c r="I11" s="208"/>
      <c r="J11" s="207"/>
      <c r="K11" s="208"/>
      <c r="L11" s="357" t="str">
        <f t="shared" si="1"/>
        <v/>
      </c>
      <c r="M11" s="358" t="str">
        <f t="shared" si="2"/>
        <v/>
      </c>
      <c r="N11" s="291">
        <f t="shared" si="0"/>
        <v>0</v>
      </c>
      <c r="O11" s="36"/>
    </row>
    <row r="12" spans="1:18" x14ac:dyDescent="0.15">
      <c r="A12" s="352"/>
      <c r="B12" s="207"/>
      <c r="C12" s="208"/>
      <c r="D12" s="207"/>
      <c r="E12" s="208"/>
      <c r="F12" s="207"/>
      <c r="G12" s="208"/>
      <c r="H12" s="207"/>
      <c r="I12" s="208"/>
      <c r="J12" s="209"/>
      <c r="K12" s="208"/>
      <c r="L12" s="357" t="str">
        <f t="shared" si="1"/>
        <v/>
      </c>
      <c r="M12" s="358" t="str">
        <f t="shared" si="2"/>
        <v/>
      </c>
      <c r="N12" s="291">
        <f t="shared" si="0"/>
        <v>0</v>
      </c>
      <c r="O12" s="35"/>
    </row>
    <row r="13" spans="1:18" ht="17" x14ac:dyDescent="0.25">
      <c r="A13" s="353"/>
      <c r="B13" s="207"/>
      <c r="C13" s="208"/>
      <c r="D13" s="207"/>
      <c r="E13" s="208"/>
      <c r="F13" s="207"/>
      <c r="G13" s="208"/>
      <c r="H13" s="207"/>
      <c r="I13" s="208"/>
      <c r="J13" s="207"/>
      <c r="K13" s="208"/>
      <c r="L13" s="357" t="str">
        <f t="shared" si="1"/>
        <v/>
      </c>
      <c r="M13" s="358" t="str">
        <f t="shared" si="2"/>
        <v/>
      </c>
      <c r="N13" s="291">
        <f t="shared" si="0"/>
        <v>0</v>
      </c>
      <c r="O13" s="36"/>
    </row>
    <row r="14" spans="1:18" x14ac:dyDescent="0.15">
      <c r="A14" s="352"/>
      <c r="B14" s="207"/>
      <c r="C14" s="208"/>
      <c r="D14" s="207"/>
      <c r="E14" s="208"/>
      <c r="F14" s="207"/>
      <c r="G14" s="208"/>
      <c r="H14" s="207"/>
      <c r="I14" s="208"/>
      <c r="J14" s="207"/>
      <c r="K14" s="208"/>
      <c r="L14" s="357" t="str">
        <f t="shared" si="1"/>
        <v/>
      </c>
      <c r="M14" s="358" t="str">
        <f t="shared" si="2"/>
        <v/>
      </c>
      <c r="N14" s="291">
        <f t="shared" si="0"/>
        <v>0</v>
      </c>
      <c r="O14" s="35"/>
    </row>
    <row r="15" spans="1:18" x14ac:dyDescent="0.15">
      <c r="A15" s="353"/>
      <c r="B15" s="207"/>
      <c r="C15" s="208"/>
      <c r="D15" s="207"/>
      <c r="E15" s="208"/>
      <c r="F15" s="207"/>
      <c r="G15" s="208"/>
      <c r="H15" s="207"/>
      <c r="I15" s="208"/>
      <c r="J15" s="207"/>
      <c r="K15" s="208"/>
      <c r="L15" s="357" t="str">
        <f t="shared" si="1"/>
        <v/>
      </c>
      <c r="M15" s="358" t="str">
        <f t="shared" si="2"/>
        <v/>
      </c>
      <c r="N15" s="291">
        <f t="shared" si="0"/>
        <v>0</v>
      </c>
      <c r="O15" s="35"/>
    </row>
    <row r="16" spans="1:18" x14ac:dyDescent="0.15">
      <c r="A16" s="352"/>
      <c r="B16" s="207"/>
      <c r="C16" s="208"/>
      <c r="D16" s="207"/>
      <c r="E16" s="208"/>
      <c r="F16" s="207"/>
      <c r="G16" s="208"/>
      <c r="H16" s="207"/>
      <c r="I16" s="208"/>
      <c r="J16" s="207"/>
      <c r="K16" s="210"/>
      <c r="L16" s="357" t="str">
        <f t="shared" si="1"/>
        <v/>
      </c>
      <c r="M16" s="358" t="str">
        <f t="shared" si="2"/>
        <v/>
      </c>
      <c r="N16" s="291">
        <f t="shared" si="0"/>
        <v>0</v>
      </c>
      <c r="O16" s="35"/>
    </row>
    <row r="17" spans="1:15" x14ac:dyDescent="0.15">
      <c r="A17" s="353"/>
      <c r="B17" s="207"/>
      <c r="C17" s="208"/>
      <c r="D17" s="207"/>
      <c r="E17" s="208"/>
      <c r="F17" s="207"/>
      <c r="G17" s="208"/>
      <c r="H17" s="207"/>
      <c r="I17" s="208"/>
      <c r="J17" s="207"/>
      <c r="K17" s="210"/>
      <c r="L17" s="357" t="str">
        <f t="shared" si="1"/>
        <v/>
      </c>
      <c r="M17" s="358" t="str">
        <f t="shared" si="2"/>
        <v/>
      </c>
      <c r="N17" s="291">
        <f t="shared" si="0"/>
        <v>0</v>
      </c>
      <c r="O17" s="35"/>
    </row>
    <row r="18" spans="1:15" x14ac:dyDescent="0.15">
      <c r="A18" s="352"/>
      <c r="B18" s="207"/>
      <c r="C18" s="208"/>
      <c r="D18" s="207"/>
      <c r="E18" s="208"/>
      <c r="F18" s="207"/>
      <c r="G18" s="208"/>
      <c r="H18" s="207"/>
      <c r="I18" s="208"/>
      <c r="J18" s="207"/>
      <c r="K18" s="208"/>
      <c r="L18" s="357" t="str">
        <f t="shared" si="1"/>
        <v/>
      </c>
      <c r="M18" s="358" t="str">
        <f t="shared" si="2"/>
        <v/>
      </c>
      <c r="N18" s="291">
        <f t="shared" si="0"/>
        <v>0</v>
      </c>
      <c r="O18" s="35"/>
    </row>
    <row r="19" spans="1:15" x14ac:dyDescent="0.15">
      <c r="A19" s="353"/>
      <c r="B19" s="207"/>
      <c r="C19" s="208"/>
      <c r="D19" s="207"/>
      <c r="E19" s="208"/>
      <c r="F19" s="207"/>
      <c r="G19" s="208"/>
      <c r="H19" s="207"/>
      <c r="I19" s="208"/>
      <c r="J19" s="207"/>
      <c r="K19" s="208"/>
      <c r="L19" s="357" t="str">
        <f t="shared" si="1"/>
        <v/>
      </c>
      <c r="M19" s="358" t="str">
        <f t="shared" si="2"/>
        <v/>
      </c>
      <c r="N19" s="291">
        <f t="shared" si="0"/>
        <v>0</v>
      </c>
      <c r="O19" s="34"/>
    </row>
    <row r="20" spans="1:15" x14ac:dyDescent="0.15">
      <c r="A20" s="352"/>
      <c r="B20" s="207"/>
      <c r="C20" s="208"/>
      <c r="D20" s="207"/>
      <c r="E20" s="208"/>
      <c r="F20" s="207"/>
      <c r="G20" s="208"/>
      <c r="H20" s="207"/>
      <c r="I20" s="208"/>
      <c r="J20" s="207"/>
      <c r="K20" s="208"/>
      <c r="L20" s="357" t="str">
        <f t="shared" si="1"/>
        <v/>
      </c>
      <c r="M20" s="358" t="str">
        <f t="shared" si="2"/>
        <v/>
      </c>
      <c r="N20" s="291">
        <f t="shared" si="0"/>
        <v>0</v>
      </c>
      <c r="O20" s="34"/>
    </row>
    <row r="21" spans="1:15" x14ac:dyDescent="0.15">
      <c r="A21" s="353"/>
      <c r="B21" s="207"/>
      <c r="C21" s="208"/>
      <c r="D21" s="207"/>
      <c r="E21" s="208"/>
      <c r="F21" s="207"/>
      <c r="G21" s="208"/>
      <c r="H21" s="207"/>
      <c r="I21" s="208"/>
      <c r="J21" s="207"/>
      <c r="K21" s="208"/>
      <c r="L21" s="357" t="str">
        <f t="shared" si="1"/>
        <v/>
      </c>
      <c r="M21" s="358" t="str">
        <f t="shared" si="2"/>
        <v/>
      </c>
      <c r="N21" s="291">
        <f t="shared" si="0"/>
        <v>0</v>
      </c>
      <c r="O21" s="34"/>
    </row>
    <row r="22" spans="1:15" x14ac:dyDescent="0.15">
      <c r="A22" s="352"/>
      <c r="B22" s="207"/>
      <c r="C22" s="208"/>
      <c r="D22" s="207"/>
      <c r="E22" s="208"/>
      <c r="F22" s="207"/>
      <c r="G22" s="208"/>
      <c r="H22" s="207"/>
      <c r="I22" s="208"/>
      <c r="J22" s="207"/>
      <c r="K22" s="208"/>
      <c r="L22" s="357" t="str">
        <f t="shared" si="1"/>
        <v/>
      </c>
      <c r="M22" s="358" t="str">
        <f t="shared" si="2"/>
        <v/>
      </c>
      <c r="N22" s="291">
        <f t="shared" si="0"/>
        <v>0</v>
      </c>
      <c r="O22" s="34"/>
    </row>
    <row r="23" spans="1:15" x14ac:dyDescent="0.15">
      <c r="A23" s="353"/>
      <c r="B23" s="207"/>
      <c r="C23" s="208"/>
      <c r="D23" s="207"/>
      <c r="E23" s="208"/>
      <c r="F23" s="207"/>
      <c r="G23" s="208"/>
      <c r="H23" s="207"/>
      <c r="I23" s="208"/>
      <c r="J23" s="207"/>
      <c r="K23" s="208"/>
      <c r="L23" s="357" t="str">
        <f t="shared" si="1"/>
        <v/>
      </c>
      <c r="M23" s="358" t="str">
        <f t="shared" si="2"/>
        <v/>
      </c>
      <c r="N23" s="291">
        <f t="shared" si="0"/>
        <v>0</v>
      </c>
      <c r="O23" s="34"/>
    </row>
    <row r="24" spans="1:15" x14ac:dyDescent="0.15">
      <c r="A24" s="352"/>
      <c r="B24" s="207"/>
      <c r="C24" s="208"/>
      <c r="D24" s="207"/>
      <c r="E24" s="208"/>
      <c r="F24" s="207"/>
      <c r="G24" s="208"/>
      <c r="H24" s="207"/>
      <c r="I24" s="208"/>
      <c r="J24" s="207"/>
      <c r="K24" s="208"/>
      <c r="L24" s="357" t="str">
        <f t="shared" si="1"/>
        <v/>
      </c>
      <c r="M24" s="358" t="str">
        <f t="shared" si="2"/>
        <v/>
      </c>
      <c r="N24" s="291">
        <f t="shared" si="0"/>
        <v>0</v>
      </c>
      <c r="O24" s="34"/>
    </row>
    <row r="25" spans="1:15" x14ac:dyDescent="0.15">
      <c r="A25" s="353"/>
      <c r="B25" s="207"/>
      <c r="C25" s="208"/>
      <c r="D25" s="207"/>
      <c r="E25" s="208"/>
      <c r="F25" s="207"/>
      <c r="G25" s="208"/>
      <c r="H25" s="207"/>
      <c r="I25" s="208"/>
      <c r="J25" s="207"/>
      <c r="K25" s="208"/>
      <c r="L25" s="357" t="str">
        <f t="shared" si="1"/>
        <v/>
      </c>
      <c r="M25" s="358" t="str">
        <f t="shared" si="2"/>
        <v/>
      </c>
      <c r="N25" s="291">
        <f t="shared" si="0"/>
        <v>0</v>
      </c>
      <c r="O25" s="34"/>
    </row>
    <row r="26" spans="1:15" ht="14" thickBot="1" x14ac:dyDescent="0.2">
      <c r="A26" s="354"/>
      <c r="B26" s="355"/>
      <c r="C26" s="356"/>
      <c r="D26" s="355"/>
      <c r="E26" s="356"/>
      <c r="F26" s="355"/>
      <c r="G26" s="356"/>
      <c r="H26" s="355"/>
      <c r="I26" s="356"/>
      <c r="J26" s="355"/>
      <c r="K26" s="356"/>
      <c r="L26" s="359" t="str">
        <f t="shared" si="1"/>
        <v/>
      </c>
      <c r="M26" s="360" t="str">
        <f t="shared" si="2"/>
        <v/>
      </c>
      <c r="N26" s="291">
        <f t="shared" si="0"/>
        <v>0</v>
      </c>
      <c r="O26" s="34"/>
    </row>
    <row r="27" spans="1:15" x14ac:dyDescent="0.15">
      <c r="B27" s="69"/>
    </row>
    <row r="28" spans="1:15" x14ac:dyDescent="0.15">
      <c r="H28" s="80"/>
    </row>
    <row r="29" spans="1:15" x14ac:dyDescent="0.15">
      <c r="H29" s="80"/>
    </row>
  </sheetData>
  <sheetProtection password="8144" sheet="1" objects="1" scenarios="1"/>
  <mergeCells count="8">
    <mergeCell ref="P5:R5"/>
    <mergeCell ref="A1:N4"/>
    <mergeCell ref="B5:C5"/>
    <mergeCell ref="D5:E5"/>
    <mergeCell ref="F5:G5"/>
    <mergeCell ref="H5:I5"/>
    <mergeCell ref="J5:K5"/>
    <mergeCell ref="L5:M5"/>
  </mergeCells>
  <phoneticPr fontId="25"/>
  <pageMargins left="0.75" right="0.75" top="1" bottom="1" header="0.5" footer="0.5"/>
  <pageSetup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J1"/>
  <sheetViews>
    <sheetView workbookViewId="0">
      <selection activeCell="N11" sqref="N11"/>
    </sheetView>
  </sheetViews>
  <sheetFormatPr baseColWidth="10" defaultColWidth="8.83203125" defaultRowHeight="13" x14ac:dyDescent="0.15"/>
  <cols>
    <col min="1" max="1" width="10.5" customWidth="1"/>
    <col min="2" max="10" width="8.83203125" customWidth="1"/>
    <col min="11" max="11" width="6.6640625" customWidth="1"/>
    <col min="12" max="12" width="6.1640625" customWidth="1"/>
  </cols>
  <sheetData>
    <row r="1" spans="2:10" ht="17" customHeight="1" x14ac:dyDescent="0.2">
      <c r="B1" s="601" t="s">
        <v>53</v>
      </c>
      <c r="C1" s="601"/>
      <c r="D1" s="606">
        <f>Calculator!H4</f>
        <v>0</v>
      </c>
      <c r="E1" s="607"/>
      <c r="G1" s="602" t="s">
        <v>197</v>
      </c>
      <c r="H1" s="603"/>
      <c r="I1" s="604">
        <f ca="1">TODAY()</f>
        <v>45718</v>
      </c>
      <c r="J1" s="605"/>
    </row>
  </sheetData>
  <mergeCells count="4">
    <mergeCell ref="B1:C1"/>
    <mergeCell ref="G1:H1"/>
    <mergeCell ref="I1:J1"/>
    <mergeCell ref="D1:E1"/>
  </mergeCells>
  <phoneticPr fontId="0" type="noConversion"/>
  <pageMargins left="0.75" right="0.75" top="1" bottom="1" header="0.5" footer="0.5"/>
  <pageSetup scale="81" orientation="portrait"/>
  <headerFooter alignWithMargins="0"/>
  <rowBreaks count="1" manualBreakCount="1">
    <brk id="63" max="16383" man="1"/>
  </rowBreaks>
  <colBreaks count="1" manualBreakCount="1">
    <brk id="11"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59"/>
  <sheetViews>
    <sheetView zoomScaleNormal="100" zoomScaleSheetLayoutView="100" workbookViewId="0">
      <selection activeCell="B7" sqref="B7:E7"/>
    </sheetView>
  </sheetViews>
  <sheetFormatPr baseColWidth="10" defaultColWidth="0" defaultRowHeight="13.5" customHeight="1" x14ac:dyDescent="0.15"/>
  <cols>
    <col min="1" max="1" width="5.33203125" style="3" customWidth="1"/>
    <col min="2" max="2" width="11.5" style="3" customWidth="1"/>
    <col min="3" max="3" width="9.5" style="3" bestFit="1" customWidth="1"/>
    <col min="4" max="4" width="10.5" style="3" customWidth="1"/>
    <col min="5" max="5" width="13.33203125" style="3" customWidth="1"/>
    <col min="6" max="6" width="11.5" style="3" customWidth="1"/>
    <col min="7" max="7" width="9.33203125" style="3" bestFit="1" customWidth="1"/>
    <col min="8" max="8" width="11" style="3" customWidth="1"/>
    <col min="9" max="9" width="6.6640625" style="3" customWidth="1"/>
    <col min="10" max="16384" width="0" style="3" hidden="1"/>
  </cols>
  <sheetData>
    <row r="1" spans="1:9" ht="13.5" customHeight="1" thickBot="1" x14ac:dyDescent="0.2"/>
    <row r="2" spans="1:9" ht="13.5" customHeight="1" x14ac:dyDescent="0.15">
      <c r="A2" s="622" t="s">
        <v>360</v>
      </c>
      <c r="B2" s="623"/>
      <c r="C2" s="623"/>
      <c r="D2" s="623"/>
      <c r="E2" s="623"/>
      <c r="F2" s="623"/>
      <c r="G2" s="623"/>
      <c r="H2" s="623"/>
      <c r="I2" s="624"/>
    </row>
    <row r="3" spans="1:9" ht="13.5" customHeight="1" thickBot="1" x14ac:dyDescent="0.2">
      <c r="A3" s="629" t="s">
        <v>455</v>
      </c>
      <c r="B3" s="629"/>
      <c r="C3" s="629"/>
      <c r="D3" s="629"/>
      <c r="E3" s="629"/>
      <c r="F3" s="629"/>
      <c r="G3" s="629"/>
      <c r="H3" s="629"/>
      <c r="I3" s="629"/>
    </row>
    <row r="4" spans="1:9" ht="13.5" customHeight="1" thickBot="1" x14ac:dyDescent="0.2"/>
    <row r="5" spans="1:9" ht="13.5" customHeight="1" x14ac:dyDescent="0.15">
      <c r="B5" s="627" t="s">
        <v>53</v>
      </c>
      <c r="C5" s="628"/>
      <c r="D5" s="628"/>
      <c r="E5" s="156">
        <f>Calculator!H4</f>
        <v>0</v>
      </c>
      <c r="F5" s="630" t="s">
        <v>362</v>
      </c>
      <c r="G5" s="627"/>
      <c r="H5" s="156">
        <f>Calculator!C4</f>
        <v>0</v>
      </c>
    </row>
    <row r="6" spans="1:9" ht="13.5" customHeight="1" x14ac:dyDescent="0.15">
      <c r="B6" s="625" t="s">
        <v>462</v>
      </c>
      <c r="C6" s="626"/>
      <c r="D6" s="626"/>
      <c r="E6" s="157">
        <f>Calculator!O4</f>
        <v>0</v>
      </c>
      <c r="F6" s="631" t="s">
        <v>363</v>
      </c>
      <c r="G6" s="626"/>
      <c r="H6" s="154">
        <f>'Dup Calc'!C4</f>
        <v>0</v>
      </c>
    </row>
    <row r="7" spans="1:9" ht="13.5" customHeight="1" thickBot="1" x14ac:dyDescent="0.2">
      <c r="B7" s="610"/>
      <c r="C7" s="611"/>
      <c r="D7" s="611"/>
      <c r="E7" s="612"/>
      <c r="F7" s="608" t="s">
        <v>364</v>
      </c>
      <c r="G7" s="609"/>
      <c r="H7" s="155">
        <f>'Dup Calc'!Y12</f>
        <v>0</v>
      </c>
    </row>
    <row r="8" spans="1:9" ht="13.5" customHeight="1" thickBot="1" x14ac:dyDescent="0.2"/>
    <row r="9" spans="1:9" ht="13.5" customHeight="1" x14ac:dyDescent="0.15">
      <c r="B9" s="613" t="str">
        <f>CONCATENATE("There ",'Dup Calc'!AB14," ",'Dup Calc'!Y12," ",'Dup Calc'!AC14," of drinking data that ",'Dup Calc'!AB14, " not valid based upon duplicate entry.  ", 'Dup Calc'!Z19 )</f>
        <v xml:space="preserve">There are 0 days of drinking data that are not valid based upon duplicate entry.  If all of the subject's drinking data has been entered, this CRF should be printed and filed in the subject's chart.  This excel sheet should be saved for direct import </v>
      </c>
      <c r="C9" s="614"/>
      <c r="D9" s="614"/>
      <c r="E9" s="614"/>
      <c r="F9" s="614"/>
      <c r="G9" s="614"/>
      <c r="H9" s="615"/>
    </row>
    <row r="10" spans="1:9" ht="13.5" customHeight="1" x14ac:dyDescent="0.15">
      <c r="B10" s="616"/>
      <c r="C10" s="617"/>
      <c r="D10" s="617"/>
      <c r="E10" s="617"/>
      <c r="F10" s="617"/>
      <c r="G10" s="617"/>
      <c r="H10" s="618"/>
    </row>
    <row r="11" spans="1:9" ht="13.5" customHeight="1" x14ac:dyDescent="0.15">
      <c r="B11" s="616"/>
      <c r="C11" s="617"/>
      <c r="D11" s="617"/>
      <c r="E11" s="617"/>
      <c r="F11" s="617"/>
      <c r="G11" s="617"/>
      <c r="H11" s="618"/>
    </row>
    <row r="12" spans="1:9" ht="13.5" customHeight="1" thickBot="1" x14ac:dyDescent="0.2">
      <c r="B12" s="619"/>
      <c r="C12" s="620"/>
      <c r="D12" s="620"/>
      <c r="E12" s="620"/>
      <c r="F12" s="620"/>
      <c r="G12" s="620"/>
      <c r="H12" s="621"/>
    </row>
    <row r="14" spans="1:9" ht="13.5" customHeight="1" x14ac:dyDescent="0.15">
      <c r="B14" s="158" t="str">
        <f>Calculator!A8</f>
        <v>Drinking Day</v>
      </c>
      <c r="C14" s="158" t="str">
        <f>Calculator!C8</f>
        <v>Date</v>
      </c>
      <c r="D14" s="158" t="str">
        <f>Calculator!T8</f>
        <v xml:space="preserve"> Total SDUs</v>
      </c>
    </row>
    <row r="15" spans="1:9" ht="13.5" customHeight="1" x14ac:dyDescent="0.15">
      <c r="B15" s="159">
        <f>Calculator!A9</f>
        <v>-28</v>
      </c>
      <c r="C15" s="160">
        <f>Calculator!C9</f>
        <v>-28</v>
      </c>
      <c r="D15" s="165" t="str">
        <f>Calculator!T9</f>
        <v>M</v>
      </c>
      <c r="F15" s="149"/>
      <c r="G15" s="161"/>
      <c r="H15" s="150"/>
    </row>
    <row r="16" spans="1:9" ht="13.5" customHeight="1" x14ac:dyDescent="0.15">
      <c r="B16" s="159">
        <f>Calculator!A10</f>
        <v>-27</v>
      </c>
      <c r="C16" s="160">
        <f>Calculator!C10</f>
        <v>-27</v>
      </c>
      <c r="D16" s="165" t="str">
        <f>Calculator!T10</f>
        <v>M</v>
      </c>
      <c r="F16" s="149"/>
      <c r="G16" s="161"/>
      <c r="H16" s="150"/>
    </row>
    <row r="17" spans="2:8" ht="13.5" customHeight="1" x14ac:dyDescent="0.15">
      <c r="B17" s="159">
        <f>Calculator!A11</f>
        <v>-26</v>
      </c>
      <c r="C17" s="160">
        <f>Calculator!C11</f>
        <v>-26</v>
      </c>
      <c r="D17" s="165" t="str">
        <f>Calculator!T11</f>
        <v>M</v>
      </c>
      <c r="F17" s="149"/>
      <c r="G17" s="161"/>
      <c r="H17" s="150"/>
    </row>
    <row r="18" spans="2:8" ht="13.5" customHeight="1" x14ac:dyDescent="0.15">
      <c r="B18" s="159">
        <f>Calculator!A12</f>
        <v>-25</v>
      </c>
      <c r="C18" s="160">
        <f>Calculator!C12</f>
        <v>-25</v>
      </c>
      <c r="D18" s="165" t="str">
        <f>Calculator!T12</f>
        <v>M</v>
      </c>
      <c r="F18" s="149"/>
      <c r="G18" s="161"/>
      <c r="H18" s="150"/>
    </row>
    <row r="19" spans="2:8" ht="13.5" customHeight="1" x14ac:dyDescent="0.15">
      <c r="B19" s="159">
        <f>Calculator!A13</f>
        <v>-24</v>
      </c>
      <c r="C19" s="160">
        <f>Calculator!C13</f>
        <v>-24</v>
      </c>
      <c r="D19" s="165" t="str">
        <f>Calculator!T13</f>
        <v>M</v>
      </c>
      <c r="F19" s="149"/>
      <c r="G19" s="161"/>
      <c r="H19" s="150"/>
    </row>
    <row r="20" spans="2:8" ht="13.5" customHeight="1" x14ac:dyDescent="0.15">
      <c r="B20" s="159">
        <f>Calculator!A14</f>
        <v>-23</v>
      </c>
      <c r="C20" s="160">
        <f>Calculator!C14</f>
        <v>-23</v>
      </c>
      <c r="D20" s="165" t="str">
        <f>Calculator!T14</f>
        <v>M</v>
      </c>
      <c r="F20" s="149"/>
      <c r="G20" s="161"/>
      <c r="H20" s="150"/>
    </row>
    <row r="21" spans="2:8" ht="13.5" customHeight="1" x14ac:dyDescent="0.15">
      <c r="B21" s="159">
        <f>Calculator!A15</f>
        <v>-22</v>
      </c>
      <c r="C21" s="160">
        <f>Calculator!C15</f>
        <v>-22</v>
      </c>
      <c r="D21" s="165" t="str">
        <f>Calculator!T15</f>
        <v>M</v>
      </c>
      <c r="F21" s="149"/>
      <c r="G21" s="161"/>
      <c r="H21" s="150"/>
    </row>
    <row r="22" spans="2:8" ht="13.5" customHeight="1" x14ac:dyDescent="0.15">
      <c r="B22" s="159">
        <f>Calculator!A16</f>
        <v>-21</v>
      </c>
      <c r="C22" s="160">
        <f>Calculator!C16</f>
        <v>-21</v>
      </c>
      <c r="D22" s="165" t="str">
        <f>Calculator!T16</f>
        <v>M</v>
      </c>
      <c r="F22" s="149"/>
      <c r="G22" s="161"/>
      <c r="H22" s="150"/>
    </row>
    <row r="23" spans="2:8" ht="13.5" customHeight="1" x14ac:dyDescent="0.15">
      <c r="B23" s="159">
        <f>Calculator!A17</f>
        <v>-20</v>
      </c>
      <c r="C23" s="160">
        <f>Calculator!C17</f>
        <v>-20</v>
      </c>
      <c r="D23" s="165" t="str">
        <f>Calculator!T17</f>
        <v>M</v>
      </c>
      <c r="F23" s="149"/>
      <c r="G23" s="161"/>
      <c r="H23" s="150"/>
    </row>
    <row r="24" spans="2:8" ht="13.5" customHeight="1" x14ac:dyDescent="0.15">
      <c r="B24" s="159">
        <f>Calculator!A18</f>
        <v>-19</v>
      </c>
      <c r="C24" s="160">
        <f>Calculator!C18</f>
        <v>-19</v>
      </c>
      <c r="D24" s="165" t="str">
        <f>Calculator!T18</f>
        <v>M</v>
      </c>
      <c r="F24" s="149"/>
      <c r="G24" s="161"/>
      <c r="H24" s="150"/>
    </row>
    <row r="25" spans="2:8" ht="13.5" customHeight="1" x14ac:dyDescent="0.15">
      <c r="B25" s="159">
        <f>Calculator!A19</f>
        <v>-18</v>
      </c>
      <c r="C25" s="160">
        <f>Calculator!C19</f>
        <v>-18</v>
      </c>
      <c r="D25" s="165" t="str">
        <f>Calculator!T19</f>
        <v>M</v>
      </c>
      <c r="F25" s="149"/>
      <c r="G25" s="161"/>
      <c r="H25" s="150"/>
    </row>
    <row r="26" spans="2:8" ht="13.5" customHeight="1" x14ac:dyDescent="0.15">
      <c r="B26" s="159">
        <f>Calculator!A20</f>
        <v>-17</v>
      </c>
      <c r="C26" s="160">
        <f>Calculator!C20</f>
        <v>-17</v>
      </c>
      <c r="D26" s="165" t="str">
        <f>Calculator!T20</f>
        <v>M</v>
      </c>
      <c r="F26" s="149"/>
      <c r="G26" s="161"/>
      <c r="H26" s="150"/>
    </row>
    <row r="27" spans="2:8" ht="13.5" customHeight="1" x14ac:dyDescent="0.15">
      <c r="B27" s="159">
        <f>Calculator!A21</f>
        <v>-16</v>
      </c>
      <c r="C27" s="160">
        <f>Calculator!C21</f>
        <v>-16</v>
      </c>
      <c r="D27" s="165" t="str">
        <f>Calculator!T21</f>
        <v>M</v>
      </c>
      <c r="F27" s="149"/>
      <c r="G27" s="161"/>
      <c r="H27" s="150"/>
    </row>
    <row r="28" spans="2:8" ht="13.5" customHeight="1" x14ac:dyDescent="0.15">
      <c r="B28" s="159">
        <f>Calculator!A22</f>
        <v>-15</v>
      </c>
      <c r="C28" s="160">
        <f>Calculator!C22</f>
        <v>-15</v>
      </c>
      <c r="D28" s="165" t="str">
        <f>Calculator!T22</f>
        <v>M</v>
      </c>
      <c r="F28" s="149"/>
      <c r="G28" s="161"/>
      <c r="H28" s="150"/>
    </row>
    <row r="29" spans="2:8" ht="13.5" customHeight="1" x14ac:dyDescent="0.15">
      <c r="B29" s="159">
        <f>Calculator!A23</f>
        <v>-14</v>
      </c>
      <c r="C29" s="160">
        <f>Calculator!C23</f>
        <v>-14</v>
      </c>
      <c r="D29" s="165" t="str">
        <f>Calculator!T23</f>
        <v>M</v>
      </c>
      <c r="F29" s="149"/>
      <c r="G29" s="161"/>
      <c r="H29" s="150"/>
    </row>
    <row r="30" spans="2:8" ht="13.5" customHeight="1" x14ac:dyDescent="0.15">
      <c r="B30" s="159">
        <f>Calculator!A24</f>
        <v>-13</v>
      </c>
      <c r="C30" s="160">
        <f>Calculator!C24</f>
        <v>-13</v>
      </c>
      <c r="D30" s="165" t="str">
        <f>Calculator!T24</f>
        <v>M</v>
      </c>
      <c r="F30" s="149"/>
      <c r="G30" s="161"/>
      <c r="H30" s="150"/>
    </row>
    <row r="31" spans="2:8" ht="13.5" customHeight="1" x14ac:dyDescent="0.15">
      <c r="B31" s="159">
        <f>Calculator!A25</f>
        <v>-12</v>
      </c>
      <c r="C31" s="160">
        <f>Calculator!C25</f>
        <v>-12</v>
      </c>
      <c r="D31" s="165" t="str">
        <f>Calculator!T25</f>
        <v>M</v>
      </c>
      <c r="F31" s="149"/>
      <c r="G31" s="161"/>
      <c r="H31" s="150"/>
    </row>
    <row r="32" spans="2:8" ht="13.5" customHeight="1" x14ac:dyDescent="0.15">
      <c r="B32" s="159">
        <f>Calculator!A26</f>
        <v>-11</v>
      </c>
      <c r="C32" s="160">
        <f>Calculator!C26</f>
        <v>-11</v>
      </c>
      <c r="D32" s="165" t="str">
        <f>Calculator!T26</f>
        <v>M</v>
      </c>
      <c r="F32" s="149"/>
      <c r="G32" s="161"/>
      <c r="H32" s="150"/>
    </row>
    <row r="33" spans="2:8" ht="13.5" customHeight="1" x14ac:dyDescent="0.15">
      <c r="B33" s="159">
        <f>Calculator!A27</f>
        <v>-10</v>
      </c>
      <c r="C33" s="160">
        <f>Calculator!C27</f>
        <v>-10</v>
      </c>
      <c r="D33" s="165" t="str">
        <f>Calculator!T27</f>
        <v>M</v>
      </c>
      <c r="F33" s="149"/>
      <c r="G33" s="161"/>
      <c r="H33" s="150"/>
    </row>
    <row r="34" spans="2:8" ht="13.5" customHeight="1" x14ac:dyDescent="0.15">
      <c r="B34" s="159">
        <f>Calculator!A28</f>
        <v>-9</v>
      </c>
      <c r="C34" s="160">
        <f>Calculator!C28</f>
        <v>-9</v>
      </c>
      <c r="D34" s="165" t="str">
        <f>Calculator!T28</f>
        <v>M</v>
      </c>
      <c r="F34" s="149"/>
      <c r="G34" s="161"/>
      <c r="H34" s="150"/>
    </row>
    <row r="35" spans="2:8" ht="13.5" customHeight="1" x14ac:dyDescent="0.15">
      <c r="B35" s="159">
        <f>Calculator!A29</f>
        <v>-8</v>
      </c>
      <c r="C35" s="160">
        <f>Calculator!C29</f>
        <v>-8</v>
      </c>
      <c r="D35" s="165" t="str">
        <f>Calculator!T29</f>
        <v>M</v>
      </c>
      <c r="F35" s="149"/>
      <c r="G35" s="161"/>
      <c r="H35" s="150"/>
    </row>
    <row r="36" spans="2:8" ht="13.5" customHeight="1" x14ac:dyDescent="0.15">
      <c r="B36" s="159">
        <f>Calculator!A30</f>
        <v>-7</v>
      </c>
      <c r="C36" s="160">
        <f>Calculator!C30</f>
        <v>-7</v>
      </c>
      <c r="D36" s="165" t="str">
        <f>Calculator!T30</f>
        <v>M</v>
      </c>
      <c r="F36" s="149"/>
      <c r="G36" s="161"/>
      <c r="H36" s="150"/>
    </row>
    <row r="37" spans="2:8" ht="13.5" customHeight="1" x14ac:dyDescent="0.15">
      <c r="B37" s="159">
        <f>Calculator!A31</f>
        <v>-6</v>
      </c>
      <c r="C37" s="160">
        <f>Calculator!C31</f>
        <v>-6</v>
      </c>
      <c r="D37" s="165" t="str">
        <f>Calculator!T31</f>
        <v>M</v>
      </c>
      <c r="F37" s="149"/>
      <c r="G37" s="161"/>
      <c r="H37" s="150"/>
    </row>
    <row r="38" spans="2:8" ht="13.5" customHeight="1" x14ac:dyDescent="0.15">
      <c r="B38" s="159">
        <f>Calculator!A32</f>
        <v>-5</v>
      </c>
      <c r="C38" s="160">
        <f>Calculator!C32</f>
        <v>-5</v>
      </c>
      <c r="D38" s="165" t="str">
        <f>Calculator!T32</f>
        <v>M</v>
      </c>
      <c r="F38" s="149"/>
      <c r="G38" s="161"/>
      <c r="H38" s="150"/>
    </row>
    <row r="39" spans="2:8" ht="13.5" customHeight="1" x14ac:dyDescent="0.15">
      <c r="B39" s="159">
        <f>Calculator!A33</f>
        <v>-4</v>
      </c>
      <c r="C39" s="160">
        <f>Calculator!C33</f>
        <v>-4</v>
      </c>
      <c r="D39" s="165" t="str">
        <f>Calculator!T33</f>
        <v>M</v>
      </c>
      <c r="F39" s="149"/>
      <c r="G39" s="161"/>
      <c r="H39" s="150"/>
    </row>
    <row r="40" spans="2:8" ht="13.5" customHeight="1" x14ac:dyDescent="0.15">
      <c r="B40" s="159">
        <f>Calculator!A34</f>
        <v>-3</v>
      </c>
      <c r="C40" s="160">
        <f>Calculator!C34</f>
        <v>-3</v>
      </c>
      <c r="D40" s="165" t="str">
        <f>Calculator!T34</f>
        <v>M</v>
      </c>
      <c r="F40" s="149"/>
      <c r="G40" s="161"/>
      <c r="H40" s="150"/>
    </row>
    <row r="41" spans="2:8" ht="13.5" customHeight="1" x14ac:dyDescent="0.15">
      <c r="B41" s="159">
        <f>Calculator!A35</f>
        <v>-2</v>
      </c>
      <c r="C41" s="160">
        <f>Calculator!C35</f>
        <v>-2</v>
      </c>
      <c r="D41" s="165" t="str">
        <f>Calculator!T35</f>
        <v>M</v>
      </c>
      <c r="F41" s="149"/>
      <c r="G41" s="161"/>
      <c r="H41" s="150"/>
    </row>
    <row r="42" spans="2:8" ht="13.5" customHeight="1" x14ac:dyDescent="0.15">
      <c r="B42" s="159">
        <f>Calculator!A36</f>
        <v>-1</v>
      </c>
      <c r="C42" s="160">
        <f>Calculator!C36</f>
        <v>-1</v>
      </c>
      <c r="D42" s="165" t="str">
        <f>Calculator!T36</f>
        <v>M</v>
      </c>
      <c r="F42" s="149"/>
      <c r="G42" s="161"/>
      <c r="H42" s="150"/>
    </row>
    <row r="43" spans="2:8" ht="13.5" customHeight="1" x14ac:dyDescent="0.15">
      <c r="B43" s="149"/>
      <c r="C43" s="161"/>
      <c r="D43" s="150"/>
      <c r="F43" s="149"/>
      <c r="G43" s="161"/>
      <c r="H43" s="150"/>
    </row>
    <row r="44" spans="2:8" ht="13.5" customHeight="1" x14ac:dyDescent="0.15">
      <c r="B44" s="149"/>
      <c r="C44" s="161"/>
      <c r="D44" s="150"/>
      <c r="F44" s="149"/>
      <c r="G44" s="161"/>
      <c r="H44" s="150"/>
    </row>
    <row r="45" spans="2:8" ht="13.5" customHeight="1" x14ac:dyDescent="0.15">
      <c r="B45" s="149"/>
      <c r="C45" s="161"/>
      <c r="D45" s="150"/>
      <c r="F45" s="149"/>
      <c r="G45" s="161"/>
      <c r="H45" s="150"/>
    </row>
    <row r="46" spans="2:8" ht="13.5" customHeight="1" x14ac:dyDescent="0.15">
      <c r="B46" s="149"/>
      <c r="C46" s="161"/>
      <c r="D46" s="150"/>
      <c r="F46" s="149"/>
      <c r="G46" s="161"/>
      <c r="H46" s="150"/>
    </row>
    <row r="47" spans="2:8" ht="13.5" customHeight="1" x14ac:dyDescent="0.15">
      <c r="B47" s="149"/>
      <c r="C47" s="161"/>
      <c r="D47" s="150"/>
      <c r="F47" s="149"/>
      <c r="G47" s="161"/>
      <c r="H47" s="150"/>
    </row>
    <row r="48" spans="2:8" ht="13.5" customHeight="1" x14ac:dyDescent="0.15">
      <c r="B48" s="149"/>
      <c r="C48" s="161"/>
      <c r="D48" s="150"/>
      <c r="F48" s="149"/>
      <c r="G48" s="161"/>
      <c r="H48" s="150"/>
    </row>
    <row r="52" spans="2:8" ht="13.5" customHeight="1" x14ac:dyDescent="0.15">
      <c r="B52" s="149"/>
      <c r="C52" s="161"/>
      <c r="D52" s="138"/>
      <c r="F52" s="149"/>
      <c r="G52" s="161"/>
      <c r="H52" s="138"/>
    </row>
    <row r="53" spans="2:8" ht="13.5" customHeight="1" x14ac:dyDescent="0.15">
      <c r="B53" s="149"/>
      <c r="C53" s="161"/>
      <c r="D53" s="138"/>
      <c r="F53" s="149"/>
      <c r="G53" s="161"/>
      <c r="H53" s="138"/>
    </row>
    <row r="54" spans="2:8" ht="13.5" customHeight="1" x14ac:dyDescent="0.15">
      <c r="B54" s="149"/>
      <c r="C54" s="161"/>
      <c r="D54" s="138"/>
      <c r="F54" s="149"/>
      <c r="G54" s="161"/>
      <c r="H54" s="138"/>
    </row>
    <row r="55" spans="2:8" ht="13.5" customHeight="1" x14ac:dyDescent="0.15">
      <c r="B55" s="149"/>
      <c r="C55" s="161"/>
      <c r="D55" s="138"/>
      <c r="F55" s="149"/>
      <c r="G55" s="161"/>
      <c r="H55" s="138"/>
    </row>
    <row r="56" spans="2:8" ht="13.5" customHeight="1" x14ac:dyDescent="0.15">
      <c r="B56" s="149"/>
      <c r="C56" s="161"/>
      <c r="D56" s="138"/>
      <c r="F56" s="149"/>
      <c r="G56" s="161"/>
      <c r="H56" s="138"/>
    </row>
    <row r="57" spans="2:8" ht="13.5" customHeight="1" x14ac:dyDescent="0.15">
      <c r="B57" s="149"/>
      <c r="C57" s="161"/>
      <c r="D57" s="138"/>
      <c r="F57" s="149"/>
      <c r="G57" s="161"/>
      <c r="H57" s="138"/>
    </row>
    <row r="58" spans="2:8" ht="13.5" customHeight="1" x14ac:dyDescent="0.15">
      <c r="B58" s="149"/>
      <c r="C58" s="161"/>
      <c r="D58" s="138"/>
      <c r="F58" s="149"/>
      <c r="G58" s="161"/>
      <c r="H58" s="138"/>
    </row>
    <row r="59" spans="2:8" ht="13.5" customHeight="1" x14ac:dyDescent="0.15">
      <c r="B59" s="149"/>
      <c r="C59" s="161"/>
      <c r="D59" s="138"/>
      <c r="F59" s="149"/>
      <c r="G59" s="161"/>
      <c r="H59" s="138"/>
    </row>
  </sheetData>
  <sheetProtection algorithmName="SHA-512" hashValue="+Ql98YpK8svAie+DufF5+yQa7GcjE0cONFualIkEzD0RHH8b+JQu+zGVhPyGXmtvjw8bOCPIYT76OXAE7KiHoA==" saltValue="TRQfGGQgrUXrRAsvVhGuxA==" spinCount="100000" sheet="1" objects="1" scenarios="1"/>
  <mergeCells count="9">
    <mergeCell ref="F7:G7"/>
    <mergeCell ref="B7:E7"/>
    <mergeCell ref="B9:H12"/>
    <mergeCell ref="A2:I2"/>
    <mergeCell ref="B6:D6"/>
    <mergeCell ref="B5:D5"/>
    <mergeCell ref="A3:I3"/>
    <mergeCell ref="F5:G5"/>
    <mergeCell ref="F6:G6"/>
  </mergeCells>
  <phoneticPr fontId="25" type="noConversion"/>
  <conditionalFormatting sqref="B9">
    <cfRule type="cellIs" dxfId="0" priority="1" stopIfTrue="1" operator="equal">
      <formula>"M"</formula>
    </cfRule>
  </conditionalFormatting>
  <pageMargins left="0.75" right="0.75" top="1" bottom="1" header="0.5" footer="0.5"/>
  <pageSetup scale="94" fitToHeight="3" orientation="portrait"/>
  <headerFooter alignWithMargins="0">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7B8399485EEC44B03F5D433A2F8BE6" ma:contentTypeVersion="" ma:contentTypeDescription="Create a new document." ma:contentTypeScope="" ma:versionID="31407149d6e55e580116a45a63d1f5d8">
  <xsd:schema xmlns:xsd="http://www.w3.org/2001/XMLSchema" xmlns:xs="http://www.w3.org/2001/XMLSchema" xmlns:p="http://schemas.microsoft.com/office/2006/metadata/properties" xmlns:ns2="c2a70b9d-07b3-4789-b25d-058cacca3e62" xmlns:ns3="d5b9b7e0-51c0-4ee3-a86c-8ac94502d33e" xmlns:ns4="ff2f83e1-a2eb-46e7-8c8e-4d1f6a7fc2fa" targetNamespace="http://schemas.microsoft.com/office/2006/metadata/properties" ma:root="true" ma:fieldsID="720006fd8357e58f179aa90e5968fcc3" ns2:_="" ns3:_="" ns4:_="">
    <xsd:import namespace="c2a70b9d-07b3-4789-b25d-058cacca3e62"/>
    <xsd:import namespace="d5b9b7e0-51c0-4ee3-a86c-8ac94502d33e"/>
    <xsd:import namespace="ff2f83e1-a2eb-46e7-8c8e-4d1f6a7fc2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a70b9d-07b3-4789-b25d-058cacca3e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34a97c2-cacc-416f-be36-7e8044c8b97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b9b7e0-51c0-4ee3-a86c-8ac94502d33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2f83e1-a2eb-46e7-8c8e-4d1f6a7fc2f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9189923a-8f81-4031-8e29-788326ad2cb4}" ma:internalName="TaxCatchAll" ma:showField="CatchAllData" ma:web="ff2f83e1-a2eb-46e7-8c8e-4d1f6a7fc2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98CD09-E416-45C8-A2C1-1A92EE6BF424}">
  <ds:schemaRefs>
    <ds:schemaRef ds:uri="http://schemas.microsoft.com/sharepoint/v3/contenttype/forms"/>
  </ds:schemaRefs>
</ds:datastoreItem>
</file>

<file path=customXml/itemProps2.xml><?xml version="1.0" encoding="utf-8"?>
<ds:datastoreItem xmlns:ds="http://schemas.openxmlformats.org/officeDocument/2006/customXml" ds:itemID="{591DF62D-94D2-465D-8D37-D19CC4F2F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a70b9d-07b3-4789-b25d-058cacca3e62"/>
    <ds:schemaRef ds:uri="d5b9b7e0-51c0-4ee3-a86c-8ac94502d33e"/>
    <ds:schemaRef ds:uri="ff2f83e1-a2eb-46e7-8c8e-4d1f6a7fc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Calculator</vt:lpstr>
      <vt:lpstr>Input</vt:lpstr>
      <vt:lpstr>P1 Chart</vt:lpstr>
      <vt:lpstr>Eligibility</vt:lpstr>
      <vt:lpstr>Dup Calc</vt:lpstr>
      <vt:lpstr>Dup P1 Chart</vt:lpstr>
      <vt:lpstr>Mixed Drink Calc</vt:lpstr>
      <vt:lpstr>Tracking sheet</vt:lpstr>
      <vt:lpstr>CRF and Validation</vt:lpstr>
      <vt:lpstr>EXPORT</vt:lpstr>
      <vt:lpstr>Pre-screen</vt:lpstr>
      <vt:lpstr>Screen</vt:lpstr>
      <vt:lpstr>Timeline Tracking</vt:lpstr>
      <vt:lpstr>SD WK 1-4</vt:lpstr>
      <vt:lpstr>SD WK 5-8</vt:lpstr>
      <vt:lpstr>SD WK 9-12</vt:lpstr>
      <vt:lpstr>SD WK 13-16</vt:lpstr>
      <vt:lpstr>SD WK 17</vt:lpstr>
      <vt:lpstr>Print for data entry</vt:lpstr>
      <vt:lpstr>Calculator!Print_Area</vt:lpstr>
      <vt:lpstr>'CRF and Validation'!Print_Area</vt:lpstr>
      <vt:lpstr>Eligibility!Print_Area</vt:lpstr>
      <vt:lpstr>Input!Print_Area</vt:lpstr>
      <vt:lpstr>'Timeline Tracking'!Print_Area</vt:lpstr>
      <vt:lpstr>'Tracking sheet'!Print_Area</vt:lpstr>
      <vt:lpstr>Calculator!Print_Titles</vt:lpstr>
      <vt:lpstr>Input!Print_Titles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G. Devine and Megan Ryan</dc:creator>
  <dc:description>This scoring tool is a privelegdes communication.  It may not be duplicated, circulated, reproduced or provided to unathorized individuals without prior written permission of the authors.</dc:description>
  <cp:lastModifiedBy>Devine, Eric</cp:lastModifiedBy>
  <cp:lastPrinted>2024-09-05T18:29:31Z</cp:lastPrinted>
  <dcterms:created xsi:type="dcterms:W3CDTF">2007-09-09T18:13:00Z</dcterms:created>
  <dcterms:modified xsi:type="dcterms:W3CDTF">2025-03-02T16:11:09Z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CatchAll">
    <vt:lpwstr/>
  </property>
  <property fmtid="{D5CDD505-2E9C-101B-9397-08002B2CF9AE}" pid="3" name="lcf76f155ced4ddcb4097134ff3c332f">
    <vt:lpwstr/>
  </property>
</Properties>
</file>