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065410b6629c9/Documents/ANSU/Excell/"/>
    </mc:Choice>
  </mc:AlternateContent>
  <xr:revisionPtr revIDLastSave="11" documentId="8_{28F0B26E-DE3F-408C-867C-4301E8E2F170}" xr6:coauthVersionLast="47" xr6:coauthVersionMax="47" xr10:uidLastSave="{A94900E1-0654-437D-BAF5-5C355099D169}"/>
  <bookViews>
    <workbookView xWindow="-120" yWindow="-120" windowWidth="20730" windowHeight="11760" firstSheet="2" activeTab="5" xr2:uid="{7FC66CE1-3B9A-49D7-BE2B-0B67C0810F7F}"/>
  </bookViews>
  <sheets>
    <sheet name="Data Siswa X-SIJA SMK TI BAZMA" sheetId="1" r:id="rId1"/>
    <sheet name="Data Siswa XI-SIJA SMK TI BAZMA" sheetId="2" r:id="rId2"/>
    <sheet name="Penjualan Laptop" sheetId="3" r:id="rId3"/>
    <sheet name="Grafik" sheetId="4" r:id="rId4"/>
    <sheet name="Formula" sheetId="5" r:id="rId5"/>
    <sheet name="Fungsi Matematik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6" l="1"/>
  <c r="E31" i="6"/>
  <c r="E27" i="6"/>
  <c r="E28" i="6"/>
  <c r="E26" i="6"/>
  <c r="E22" i="6"/>
  <c r="E23" i="6"/>
  <c r="E21" i="6"/>
  <c r="I7" i="6"/>
  <c r="E5" i="6"/>
  <c r="E18" i="6"/>
  <c r="E17" i="6"/>
  <c r="E16" i="6"/>
  <c r="E12" i="6"/>
  <c r="E13" i="6"/>
  <c r="E11" i="6"/>
  <c r="E4" i="6"/>
  <c r="E6" i="6"/>
  <c r="J25" i="5"/>
  <c r="J26" i="5"/>
  <c r="J27" i="5"/>
  <c r="J28" i="5"/>
  <c r="J29" i="5"/>
  <c r="J30" i="5"/>
  <c r="J31" i="5"/>
  <c r="J32" i="5"/>
  <c r="J33" i="5"/>
  <c r="J24" i="5"/>
  <c r="C34" i="5"/>
  <c r="D36" i="5"/>
  <c r="E36" i="5"/>
  <c r="D37" i="5"/>
  <c r="E37" i="5"/>
  <c r="C37" i="5"/>
  <c r="C36" i="5"/>
  <c r="D35" i="5"/>
  <c r="E35" i="5"/>
  <c r="D34" i="5"/>
  <c r="E34" i="5"/>
  <c r="C35" i="5"/>
  <c r="D10" i="5"/>
  <c r="D9" i="5"/>
  <c r="A9" i="5"/>
  <c r="D8" i="5"/>
  <c r="D7" i="5"/>
  <c r="C10" i="5"/>
  <c r="C9" i="5"/>
  <c r="C8" i="5"/>
  <c r="C7" i="5"/>
</calcChain>
</file>

<file path=xl/sharedStrings.xml><?xml version="1.0" encoding="utf-8"?>
<sst xmlns="http://schemas.openxmlformats.org/spreadsheetml/2006/main" count="335" uniqueCount="172">
  <si>
    <t>No</t>
  </si>
  <si>
    <t>Nama</t>
  </si>
  <si>
    <t>Kelas</t>
  </si>
  <si>
    <t>Asal Daerah</t>
  </si>
  <si>
    <t>Asal Sekolah</t>
  </si>
  <si>
    <t>Adli Fathi Rayhan</t>
  </si>
  <si>
    <t>Ahmad Tauhid</t>
  </si>
  <si>
    <t>Anas Nasuha</t>
  </si>
  <si>
    <t>Attar Rifai</t>
  </si>
  <si>
    <t>X-SIJA</t>
  </si>
  <si>
    <t>Dhiaraqi Ahmad Khaizuran</t>
  </si>
  <si>
    <t>Dhiandra Vieri Dwi Airlangga</t>
  </si>
  <si>
    <t>Fadhil Rabbani</t>
  </si>
  <si>
    <t>Fayyadh Rantisi</t>
  </si>
  <si>
    <t xml:space="preserve"> Hafith Muhammad Fauzan</t>
  </si>
  <si>
    <t xml:space="preserve"> Hanif Gibran Shidik</t>
  </si>
  <si>
    <t xml:space="preserve">Ibrahim </t>
  </si>
  <si>
    <t>Mufiz Ihsanulhaq</t>
  </si>
  <si>
    <t>Muhammad Abdullah Abdul Aziz</t>
  </si>
  <si>
    <t xml:space="preserve"> Muhammad Faiq Mustanir</t>
  </si>
  <si>
    <t xml:space="preserve"> Muhammad Ibrahim</t>
  </si>
  <si>
    <t xml:space="preserve">  Muhammad Raka Apandi </t>
  </si>
  <si>
    <t xml:space="preserve"> Muhammad Saeful Ramadhan </t>
  </si>
  <si>
    <t>Radid Aditia Renaldi</t>
  </si>
  <si>
    <t xml:space="preserve"> Rofi Dzaki Abdul Aziz</t>
  </si>
  <si>
    <t>Sahrul Romadhon</t>
  </si>
  <si>
    <t xml:space="preserve">Gemi Widodo </t>
  </si>
  <si>
    <t xml:space="preserve"> Syahban Syahputra</t>
  </si>
  <si>
    <t>Jakarta Pusat</t>
  </si>
  <si>
    <t>Jakarta Timur</t>
  </si>
  <si>
    <t>Padang</t>
  </si>
  <si>
    <t>Kebumen</t>
  </si>
  <si>
    <t>Bogor</t>
  </si>
  <si>
    <t>Serang</t>
  </si>
  <si>
    <t>Bekasi</t>
  </si>
  <si>
    <t>Banyumas</t>
  </si>
  <si>
    <t>Cirebon</t>
  </si>
  <si>
    <t>Lampung</t>
  </si>
  <si>
    <t>Sulawesi Selatan</t>
  </si>
  <si>
    <t>Sulawesi selatan</t>
  </si>
  <si>
    <t>Jakarta Utara</t>
  </si>
  <si>
    <t>Makasar</t>
  </si>
  <si>
    <t>Indramayu</t>
  </si>
  <si>
    <t>SMP N 1 GABUSWETAN</t>
  </si>
  <si>
    <t>MTs KUSUMA</t>
  </si>
  <si>
    <t>AL-ISLAH</t>
  </si>
  <si>
    <t>DARUL QUR'AN AL-KAUTSAR</t>
  </si>
  <si>
    <t>Current School</t>
  </si>
  <si>
    <t>SMK TI BAZMA</t>
  </si>
  <si>
    <t>ELTAHFIDH</t>
  </si>
  <si>
    <t>TURSINA PLN</t>
  </si>
  <si>
    <t>SMP N 136 JAKARTA</t>
  </si>
  <si>
    <t>QUEEN AL-FALAH</t>
  </si>
  <si>
    <t>MTs AL-AHSAN</t>
  </si>
  <si>
    <t>SMP IT AL-KAHFI</t>
  </si>
  <si>
    <t>SMP N 1 PETANAHAN</t>
  </si>
  <si>
    <t>SMP N 213 JAKRTA</t>
  </si>
  <si>
    <t>Ahmad Fuzan Arif Hakim</t>
  </si>
  <si>
    <t>Ahmad Sigbatullah Latif</t>
  </si>
  <si>
    <t>Ardian Arya Putra</t>
  </si>
  <si>
    <t>Bayu Bagaskara</t>
  </si>
  <si>
    <t>Bintang Rizki Sulistiyo</t>
  </si>
  <si>
    <t>Dzakir Muslimin</t>
  </si>
  <si>
    <t>Firmansyah</t>
  </si>
  <si>
    <t>Hafiz Alfitrah</t>
  </si>
  <si>
    <t>Hamidzan Pranajanala Bhamakerti</t>
  </si>
  <si>
    <t xml:space="preserve">Muh Rizqi S </t>
  </si>
  <si>
    <t>Muhammad Ilham Alfiansyah</t>
  </si>
  <si>
    <t>Muhammad Alamsyah</t>
  </si>
  <si>
    <t>Muhammad Farhan Nurrahmat Latif</t>
  </si>
  <si>
    <t>Muhammad Maulana Fikkry</t>
  </si>
  <si>
    <t>Muhammad Nabil Rabani</t>
  </si>
  <si>
    <t>Muhammad Syahru Ramadhan</t>
  </si>
  <si>
    <t>Sulton Amirudin</t>
  </si>
  <si>
    <t>Vincent Rahadian Utama</t>
  </si>
  <si>
    <t>Wahyuda</t>
  </si>
  <si>
    <t>Zaldi</t>
  </si>
  <si>
    <t>XI-SIJA</t>
  </si>
  <si>
    <t>MTs NDM SURAKARTA</t>
  </si>
  <si>
    <t>SMP IT INSANTAMA</t>
  </si>
  <si>
    <t>SMP N 80 JAKRTA</t>
  </si>
  <si>
    <t>Sulawasi Selatan</t>
  </si>
  <si>
    <t>Palembang</t>
  </si>
  <si>
    <t>Depok</t>
  </si>
  <si>
    <t>Bangka Belitung</t>
  </si>
  <si>
    <t>Tanggerang</t>
  </si>
  <si>
    <t>MTs AL-FARAWI</t>
  </si>
  <si>
    <t>SMP N 2 GUNUG JATI</t>
  </si>
  <si>
    <t>MTs N 1 Nanggung</t>
  </si>
  <si>
    <t>UMAR BIN ABDUL AZIZ</t>
  </si>
  <si>
    <t>Asus</t>
  </si>
  <si>
    <t>Lenovo</t>
  </si>
  <si>
    <t>Dell</t>
  </si>
  <si>
    <t>Acer</t>
  </si>
  <si>
    <t>Januari</t>
  </si>
  <si>
    <t>Februari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</si>
  <si>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</si>
  <si>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</si>
  <si>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</si>
  <si>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</si>
  <si>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</si>
  <si>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</si>
  <si>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</si>
  <si>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</si>
  <si>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Data Penjualan Laptop Toko Online Terus</t>
  </si>
  <si>
    <t>Penjualan Periode Januari-Desember 2022</t>
  </si>
  <si>
    <t>Periode</t>
  </si>
  <si>
    <t>Maret</t>
  </si>
  <si>
    <t>Desember</t>
  </si>
  <si>
    <t>Untuk membuat ukuran baris dan kolom menjadi sama secara bersamaan</t>
  </si>
  <si>
    <t>Adjust Size</t>
  </si>
  <si>
    <t>2 Fitur Lanjutan Ms. Excel</t>
  </si>
  <si>
    <t>a. Formula</t>
  </si>
  <si>
    <t>Pada ms. Excel juga menyediakan formula untuk menghitung, mengurangi, menambah dan membagi. Kita akan mencoba untuk menggunakan formula dasar yaitu :</t>
  </si>
  <si>
    <t xml:space="preserve">Penambahan + </t>
  </si>
  <si>
    <t>Perpangkatan ^</t>
  </si>
  <si>
    <t>Pengurangan -</t>
  </si>
  <si>
    <t xml:space="preserve">Perkalian * </t>
  </si>
  <si>
    <t>Pembagian /</t>
  </si>
  <si>
    <t>Pada ms. Excel untuk membuat suatu formula harus selalu diawali dengan tanda = (sama dengan)</t>
  </si>
  <si>
    <t>b. Fungsi Umum</t>
  </si>
  <si>
    <t>Di dalam Excel, fungsi yang paling umum digunakan yaitu :</t>
  </si>
  <si>
    <r>
      <rPr>
        <b/>
        <sz val="11"/>
        <color theme="1"/>
        <rFont val="Futura Bk BT"/>
        <family val="2"/>
      </rPr>
      <t>SUM</t>
    </r>
    <r>
      <rPr>
        <sz val="11"/>
        <color theme="1"/>
        <rFont val="Calibri"/>
        <family val="2"/>
        <scheme val="minor"/>
      </rPr>
      <t xml:space="preserve"> digunakan untuk menentukan penjumlahan</t>
    </r>
  </si>
  <si>
    <r>
      <rPr>
        <b/>
        <sz val="11"/>
        <color theme="1"/>
        <rFont val="Futura Bk BT"/>
        <family val="2"/>
      </rPr>
      <t>AVERAGE</t>
    </r>
    <r>
      <rPr>
        <sz val="11"/>
        <color theme="1"/>
        <rFont val="Calibri"/>
        <family val="2"/>
        <scheme val="minor"/>
      </rPr>
      <t xml:space="preserve"> digunakan untuk mencari rata-rata suatu variabel</t>
    </r>
  </si>
  <si>
    <r>
      <rPr>
        <b/>
        <sz val="11"/>
        <color theme="1"/>
        <rFont val="Futura Bk BT"/>
        <family val="2"/>
      </rPr>
      <t>MAX</t>
    </r>
    <r>
      <rPr>
        <sz val="11"/>
        <color theme="1"/>
        <rFont val="Calibri"/>
        <family val="2"/>
        <scheme val="minor"/>
      </rPr>
      <t xml:space="preserve"> digunakan untuk mencari nilai tertinggi dari suatu variabel</t>
    </r>
  </si>
  <si>
    <r>
      <rPr>
        <b/>
        <sz val="11"/>
        <color theme="1"/>
        <rFont val="Futura Bk BT"/>
        <family val="2"/>
      </rPr>
      <t>MIN</t>
    </r>
    <r>
      <rPr>
        <sz val="11"/>
        <color theme="1"/>
        <rFont val="Calibri"/>
        <family val="2"/>
        <scheme val="minor"/>
      </rPr>
      <t xml:space="preserve"> digunakan untuk mencari nilai terendah dari suatu variabel</t>
    </r>
  </si>
  <si>
    <t>Tugas1</t>
  </si>
  <si>
    <t>Tugas2</t>
  </si>
  <si>
    <t>Tugas3</t>
  </si>
  <si>
    <t>Tanggal</t>
  </si>
  <si>
    <t>Diandra Vieri Dwi Airlangga</t>
  </si>
  <si>
    <t>Gemi Widodo</t>
  </si>
  <si>
    <t>Hafith Muhammad Fauzan</t>
  </si>
  <si>
    <t>SUM</t>
  </si>
  <si>
    <t>AVERAGE</t>
  </si>
  <si>
    <t>MAX</t>
  </si>
  <si>
    <t>MIN</t>
  </si>
  <si>
    <t>Penjumlahan</t>
  </si>
  <si>
    <t>Penguragan</t>
  </si>
  <si>
    <t>Perkalian</t>
  </si>
  <si>
    <t>Pebagian</t>
  </si>
  <si>
    <t>Perpangkatan</t>
  </si>
  <si>
    <t>=</t>
  </si>
  <si>
    <t>Nilai</t>
  </si>
  <si>
    <t>Ket</t>
  </si>
  <si>
    <t>Fungsi Matematika</t>
  </si>
  <si>
    <t>Kegunaan</t>
  </si>
  <si>
    <t>ABS</t>
  </si>
  <si>
    <t>IINT</t>
  </si>
  <si>
    <t>ROUND</t>
  </si>
  <si>
    <t>EVEN</t>
  </si>
  <si>
    <t>ROUNDUP</t>
  </si>
  <si>
    <t>SORT</t>
  </si>
  <si>
    <t>COUNTA</t>
  </si>
  <si>
    <t>COUNTIF</t>
  </si>
  <si>
    <t xml:space="preserve">RANK </t>
  </si>
  <si>
    <t>MOD</t>
  </si>
  <si>
    <t>Menghasilkan nilai mutrak (absolut)</t>
  </si>
  <si>
    <t>Membulatkan nilai ke bilangan genap terdekat</t>
  </si>
  <si>
    <t>Membulatkan nilai ke bilangan genap terdekat ke atas</t>
  </si>
  <si>
    <t>Membulatkan suatu bilangan ke bawah</t>
  </si>
  <si>
    <t>Mmabulatkan suatu bilangan ke atas</t>
  </si>
  <si>
    <t xml:space="preserve">Mengurutkan posisi tingkatan dari suatu bilangan </t>
  </si>
  <si>
    <t>Memnghitung sel tak kosong pada satu bilangan</t>
  </si>
  <si>
    <t>Menghitng jumlah data dalam suatu range menurut kriteria</t>
  </si>
  <si>
    <t>Menghasilkan akar kuadrat</t>
  </si>
  <si>
    <t>Menghasilkan sisa pembagian</t>
  </si>
  <si>
    <t>Hasil</t>
  </si>
  <si>
    <t>INT</t>
  </si>
  <si>
    <t>Membulatkan nilai ke bilangan desimal yang ditentukan (menentukan Angka di belakang koma)</t>
  </si>
  <si>
    <t>Jumlah cell terisi: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</si>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</sst>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Roboto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Futura Bk BT"/>
      <family val="2"/>
    </font>
    <font>
      <b/>
      <sz val="11"/>
      <color theme="1"/>
      <name val="Futura Bk BT"/>
      <family val="2"/>
    </font>
    <font>
      <sz val="11"/>
      <color theme="1"/>
      <name val="Futura Bk BT"/>
      <family val="2"/>
    </font>
    <font>
      <b/>
      <sz val="11"/>
      <color rgb="FF000000"/>
      <name val="Futura Bk BT"/>
      <family val="2"/>
    </font>
    <font>
      <sz val="11"/>
      <color theme="0"/>
      <name val="Futura Bk BT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7" fillId="0" borderId="0" xfId="0" applyFont="1" applyBorder="1"/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'Penjualan Laptop'!$B$4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0-4C69-9432-B0B88A27EA2B}"/>
            </c:ext>
          </c:extLst>
        </c:ser>
        <c:ser>
          <c:idx val="1"/>
          <c:order val="1"/>
          <c:tx>
            <c:strRef>
              <c:f>'Penjualan Laptop'!$C$4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0-4C69-9432-B0B88A27EA2B}"/>
            </c:ext>
          </c:extLst>
        </c:ser>
        <c:ser>
          <c:idx val="2"/>
          <c:order val="2"/>
          <c:tx>
            <c:strRef>
              <c:f>'Penjualan Laptop'!$D$4</c:f>
              <c:strCache>
                <c:ptCount val="1"/>
                <c:pt idx="0">
                  <c:v>Dell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0-4C69-9432-B0B88A27EA2B}"/>
            </c:ext>
          </c:extLst>
        </c:ser>
        <c:ser>
          <c:idx val="3"/>
          <c:order val="3"/>
          <c:tx>
            <c:strRef>
              <c:f>'Penjualan Laptop'!$E$4</c:f>
              <c:strCache>
                <c:ptCount val="1"/>
                <c:pt idx="0">
                  <c:v>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'Penjualan Laptop'!$E$5:$E$16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0-4C69-9432-B0B88A27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5603840"/>
        <c:axId val="505590112"/>
        <c:axId val="0"/>
      </c:bar3DChart>
      <c:catAx>
        <c:axId val="50560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0112"/>
        <c:crosses val="autoZero"/>
        <c:auto val="1"/>
        <c:lblAlgn val="ctr"/>
        <c:lblOffset val="100"/>
        <c:noMultiLvlLbl val="0"/>
      </c:catAx>
      <c:valAx>
        <c:axId val="505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Oenjualan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1B3-8DF6-DE1878B67098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C-41B3-8DF6-DE1878B67098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C-41B3-8DF6-DE1878B67098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C-41B3-8DF6-DE1878B6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01664"/>
        <c:axId val="655795424"/>
      </c:radarChart>
      <c:catAx>
        <c:axId val="6558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5424"/>
        <c:crosses val="autoZero"/>
        <c:auto val="1"/>
        <c:lblAlgn val="ctr"/>
        <c:lblOffset val="100"/>
        <c:noMultiLvlLbl val="0"/>
      </c:catAx>
      <c:valAx>
        <c:axId val="655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6C2-9C0A-C49DA6B4748F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C-46C2-9C0A-C49DA6B4748F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C-46C2-9C0A-C49DA6B4748F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C-46C2-9C0A-C49DA6B4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37536"/>
        <c:axId val="505628384"/>
        <c:axId val="575476304"/>
      </c:area3DChart>
      <c:catAx>
        <c:axId val="5056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8384"/>
        <c:crosses val="autoZero"/>
        <c:auto val="1"/>
        <c:lblAlgn val="ctr"/>
        <c:lblOffset val="100"/>
        <c:noMultiLvlLbl val="0"/>
      </c:catAx>
      <c:valAx>
        <c:axId val="5056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7536"/>
        <c:crosses val="autoZero"/>
        <c:crossBetween val="midCat"/>
      </c:valAx>
      <c:serAx>
        <c:axId val="57547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8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Penjualan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Grafik!$B$4</c:f>
              <c:strCache>
                <c:ptCount val="1"/>
                <c:pt idx="0">
                  <c:v>Asus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Grafik!$B$5:$B$16</c:f>
              <c:numCache>
                <c:formatCode>General</c:formatCode>
                <c:ptCount val="12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373</c:v>
                </c:pt>
                <c:pt idx="4">
                  <c:v>378</c:v>
                </c:pt>
                <c:pt idx="5">
                  <c:v>392</c:v>
                </c:pt>
                <c:pt idx="6">
                  <c:v>534</c:v>
                </c:pt>
                <c:pt idx="7">
                  <c:v>45</c:v>
                </c:pt>
                <c:pt idx="8">
                  <c:v>231</c:v>
                </c:pt>
                <c:pt idx="9">
                  <c:v>244</c:v>
                </c:pt>
                <c:pt idx="10">
                  <c:v>78</c:v>
                </c:pt>
                <c:pt idx="11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E3B-9DF8-54954BEA4E4B}"/>
            </c:ext>
          </c:extLst>
        </c:ser>
        <c:ser>
          <c:idx val="1"/>
          <c:order val="1"/>
          <c:tx>
            <c:strRef>
              <c:f>Grafik!$C$4</c:f>
              <c:strCache>
                <c:ptCount val="1"/>
                <c:pt idx="0">
                  <c:v>Lenovo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Grafik!$C$5:$C$16</c:f>
              <c:numCache>
                <c:formatCode>General</c:formatCode>
                <c:ptCount val="12"/>
                <c:pt idx="0">
                  <c:v>172</c:v>
                </c:pt>
                <c:pt idx="1">
                  <c:v>473</c:v>
                </c:pt>
                <c:pt idx="2">
                  <c:v>364</c:v>
                </c:pt>
                <c:pt idx="3">
                  <c:v>215</c:v>
                </c:pt>
                <c:pt idx="4">
                  <c:v>212</c:v>
                </c:pt>
                <c:pt idx="5">
                  <c:v>121</c:v>
                </c:pt>
                <c:pt idx="6">
                  <c:v>321</c:v>
                </c:pt>
                <c:pt idx="7">
                  <c:v>352</c:v>
                </c:pt>
                <c:pt idx="8">
                  <c:v>131</c:v>
                </c:pt>
                <c:pt idx="9">
                  <c:v>237</c:v>
                </c:pt>
                <c:pt idx="10">
                  <c:v>231</c:v>
                </c:pt>
                <c:pt idx="11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3-4E3B-9DF8-54954BEA4E4B}"/>
            </c:ext>
          </c:extLst>
        </c:ser>
        <c:ser>
          <c:idx val="2"/>
          <c:order val="2"/>
          <c:tx>
            <c:strRef>
              <c:f>Grafik!$D$4</c:f>
              <c:strCache>
                <c:ptCount val="1"/>
                <c:pt idx="0">
                  <c:v>Dell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Grafik!$D$5:$D$16</c:f>
              <c:numCache>
                <c:formatCode>General</c:formatCode>
                <c:ptCount val="12"/>
                <c:pt idx="0">
                  <c:v>236</c:v>
                </c:pt>
                <c:pt idx="1">
                  <c:v>352</c:v>
                </c:pt>
                <c:pt idx="2">
                  <c:v>123</c:v>
                </c:pt>
                <c:pt idx="3">
                  <c:v>424</c:v>
                </c:pt>
                <c:pt idx="4">
                  <c:v>557</c:v>
                </c:pt>
                <c:pt idx="5">
                  <c:v>343</c:v>
                </c:pt>
                <c:pt idx="6">
                  <c:v>231</c:v>
                </c:pt>
                <c:pt idx="7">
                  <c:v>132</c:v>
                </c:pt>
                <c:pt idx="8">
                  <c:v>244</c:v>
                </c:pt>
                <c:pt idx="9">
                  <c:v>132</c:v>
                </c:pt>
                <c:pt idx="10">
                  <c:v>435</c:v>
                </c:pt>
                <c:pt idx="11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3-4E3B-9DF8-54954BEA4E4B}"/>
            </c:ext>
          </c:extLst>
        </c:ser>
        <c:ser>
          <c:idx val="3"/>
          <c:order val="3"/>
          <c:tx>
            <c:strRef>
              <c:f>Grafik!$E$4</c:f>
              <c:strCache>
                <c:ptCount val="1"/>
                <c:pt idx="0">
                  <c:v>Acer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Grafik!$A$5:$A$16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xVal>
          <c:yVal>
            <c:numRef>
              <c:f>Grafik!$E$5:$E$16</c:f>
              <c:numCache>
                <c:formatCode>General</c:formatCode>
                <c:ptCount val="12"/>
                <c:pt idx="0">
                  <c:v>121</c:v>
                </c:pt>
                <c:pt idx="1">
                  <c:v>132</c:v>
                </c:pt>
                <c:pt idx="2">
                  <c:v>24</c:v>
                </c:pt>
                <c:pt idx="3">
                  <c:v>234</c:v>
                </c:pt>
                <c:pt idx="4">
                  <c:v>67</c:v>
                </c:pt>
                <c:pt idx="5">
                  <c:v>480</c:v>
                </c:pt>
                <c:pt idx="6">
                  <c:v>34</c:v>
                </c:pt>
                <c:pt idx="7">
                  <c:v>132</c:v>
                </c:pt>
                <c:pt idx="8">
                  <c:v>242</c:v>
                </c:pt>
                <c:pt idx="9">
                  <c:v>344</c:v>
                </c:pt>
                <c:pt idx="10">
                  <c:v>132</c:v>
                </c:pt>
                <c:pt idx="11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3-4E3B-9DF8-54954BEA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6304"/>
        <c:axId val="505615904"/>
      </c:scatterChart>
      <c:valAx>
        <c:axId val="5056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5904"/>
        <c:crosses val="autoZero"/>
        <c:crossBetween val="midCat"/>
      </c:valAx>
      <c:valAx>
        <c:axId val="505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90487</xdr:rowOff>
    </xdr:from>
    <xdr:to>
      <xdr:col>10</xdr:col>
      <xdr:colOff>762000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EA30-55FA-4C7A-98B7-B0500D6A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</xdr:row>
      <xdr:rowOff>147637</xdr:rowOff>
    </xdr:from>
    <xdr:to>
      <xdr:col>15</xdr:col>
      <xdr:colOff>95250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CEEAB-E78B-449D-9D0D-B4668964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18</xdr:row>
      <xdr:rowOff>14287</xdr:rowOff>
    </xdr:from>
    <xdr:to>
      <xdr:col>10</xdr:col>
      <xdr:colOff>514350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1C84F-151C-4BE4-8E2E-8AE43F4A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17</xdr:row>
      <xdr:rowOff>80962</xdr:rowOff>
    </xdr:from>
    <xdr:to>
      <xdr:col>15</xdr:col>
      <xdr:colOff>857250</xdr:colOff>
      <xdr:row>31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E14A4-807F-4775-978A-58DC1440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9B60-9C6E-44B8-8E81-1B4C885E7EC6}">
  <dimension ref="A2:F25"/>
  <sheetViews>
    <sheetView showGridLines="0" zoomScaleNormal="100" workbookViewId="0">
      <selection activeCell="G20" sqref="G20"/>
    </sheetView>
  </sheetViews>
  <sheetFormatPr defaultRowHeight="15" x14ac:dyDescent="0.25"/>
  <cols>
    <col min="1" max="1" width="4.5703125" style="1" customWidth="1"/>
    <col min="2" max="2" width="25.85546875" customWidth="1"/>
    <col min="3" max="3" width="8.140625" style="1" customWidth="1"/>
    <col min="4" max="4" width="18.140625" style="7" customWidth="1"/>
    <col min="5" max="5" width="29.5703125" style="1" customWidth="1"/>
    <col min="6" max="6" width="19.5703125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47</v>
      </c>
    </row>
    <row r="3" spans="1:6" x14ac:dyDescent="0.25">
      <c r="A3" s="3">
        <v>1</v>
      </c>
      <c r="B3" s="4" t="s">
        <v>5</v>
      </c>
      <c r="C3" s="3" t="s">
        <v>9</v>
      </c>
      <c r="D3" s="6" t="s">
        <v>40</v>
      </c>
      <c r="E3" s="3" t="s">
        <v>51</v>
      </c>
      <c r="F3" s="3" t="s">
        <v>48</v>
      </c>
    </row>
    <row r="4" spans="1:6" x14ac:dyDescent="0.25">
      <c r="A4" s="3">
        <v>2</v>
      </c>
      <c r="B4" s="4" t="s">
        <v>6</v>
      </c>
      <c r="C4" s="3" t="s">
        <v>9</v>
      </c>
      <c r="D4" s="6" t="s">
        <v>41</v>
      </c>
      <c r="E4" s="3" t="s">
        <v>50</v>
      </c>
      <c r="F4" s="3" t="s">
        <v>48</v>
      </c>
    </row>
    <row r="5" spans="1:6" x14ac:dyDescent="0.25">
      <c r="A5" s="3">
        <v>3</v>
      </c>
      <c r="B5" s="4" t="s">
        <v>7</v>
      </c>
      <c r="C5" s="3" t="s">
        <v>9</v>
      </c>
      <c r="D5" s="6" t="s">
        <v>42</v>
      </c>
      <c r="E5" s="3" t="s">
        <v>43</v>
      </c>
      <c r="F5" s="3" t="s">
        <v>48</v>
      </c>
    </row>
    <row r="6" spans="1:6" x14ac:dyDescent="0.25">
      <c r="A6" s="3">
        <v>4</v>
      </c>
      <c r="B6" s="4" t="s">
        <v>8</v>
      </c>
      <c r="C6" s="3" t="s">
        <v>9</v>
      </c>
      <c r="D6" s="6" t="s">
        <v>29</v>
      </c>
      <c r="E6" s="3" t="s">
        <v>52</v>
      </c>
      <c r="F6" s="3" t="s">
        <v>48</v>
      </c>
    </row>
    <row r="7" spans="1:6" x14ac:dyDescent="0.25">
      <c r="A7" s="3">
        <v>5</v>
      </c>
      <c r="B7" s="4" t="s">
        <v>10</v>
      </c>
      <c r="C7" s="3" t="s">
        <v>9</v>
      </c>
      <c r="D7" s="6" t="s">
        <v>32</v>
      </c>
      <c r="E7" s="3" t="s">
        <v>53</v>
      </c>
      <c r="F7" s="3" t="s">
        <v>48</v>
      </c>
    </row>
    <row r="8" spans="1:6" x14ac:dyDescent="0.25">
      <c r="A8" s="3">
        <v>6</v>
      </c>
      <c r="B8" s="4" t="s">
        <v>11</v>
      </c>
      <c r="C8" s="3" t="s">
        <v>9</v>
      </c>
      <c r="D8" s="6" t="s">
        <v>29</v>
      </c>
      <c r="E8" s="3" t="s">
        <v>45</v>
      </c>
      <c r="F8" s="3" t="s">
        <v>48</v>
      </c>
    </row>
    <row r="9" spans="1:6" x14ac:dyDescent="0.25">
      <c r="A9" s="3">
        <v>7</v>
      </c>
      <c r="B9" s="4" t="s">
        <v>12</v>
      </c>
      <c r="C9" s="3" t="s">
        <v>9</v>
      </c>
      <c r="D9" s="6" t="s">
        <v>28</v>
      </c>
      <c r="E9" s="3" t="s">
        <v>49</v>
      </c>
      <c r="F9" s="3" t="s">
        <v>48</v>
      </c>
    </row>
    <row r="10" spans="1:6" x14ac:dyDescent="0.25">
      <c r="A10" s="3">
        <v>8</v>
      </c>
      <c r="B10" s="4" t="s">
        <v>13</v>
      </c>
      <c r="C10" s="3" t="s">
        <v>9</v>
      </c>
      <c r="D10" s="6" t="s">
        <v>30</v>
      </c>
      <c r="E10" s="3" t="s">
        <v>54</v>
      </c>
      <c r="F10" s="3" t="s">
        <v>48</v>
      </c>
    </row>
    <row r="11" spans="1:6" x14ac:dyDescent="0.25">
      <c r="A11" s="3">
        <v>9</v>
      </c>
      <c r="B11" s="5" t="s">
        <v>26</v>
      </c>
      <c r="C11" s="3" t="s">
        <v>9</v>
      </c>
      <c r="D11" s="6" t="s">
        <v>31</v>
      </c>
      <c r="E11" s="3" t="s">
        <v>55</v>
      </c>
      <c r="F11" s="3" t="s">
        <v>48</v>
      </c>
    </row>
    <row r="12" spans="1:6" x14ac:dyDescent="0.25">
      <c r="A12" s="3">
        <v>10</v>
      </c>
      <c r="B12" s="4" t="s">
        <v>14</v>
      </c>
      <c r="C12" s="3" t="s">
        <v>9</v>
      </c>
      <c r="D12" s="6" t="s">
        <v>32</v>
      </c>
      <c r="E12" s="3" t="s">
        <v>46</v>
      </c>
      <c r="F12" s="3" t="s">
        <v>48</v>
      </c>
    </row>
    <row r="13" spans="1:6" x14ac:dyDescent="0.25">
      <c r="A13" s="3">
        <v>11</v>
      </c>
      <c r="B13" s="4" t="s">
        <v>15</v>
      </c>
      <c r="C13" s="3" t="s">
        <v>9</v>
      </c>
      <c r="D13" s="6" t="s">
        <v>33</v>
      </c>
      <c r="E13" s="3"/>
      <c r="F13" s="3" t="s">
        <v>48</v>
      </c>
    </row>
    <row r="14" spans="1:6" x14ac:dyDescent="0.25">
      <c r="A14" s="3">
        <v>12</v>
      </c>
      <c r="B14" s="4" t="s">
        <v>16</v>
      </c>
      <c r="C14" s="3" t="s">
        <v>9</v>
      </c>
      <c r="D14" s="6" t="s">
        <v>39</v>
      </c>
      <c r="E14" s="3" t="s">
        <v>46</v>
      </c>
      <c r="F14" s="3" t="s">
        <v>48</v>
      </c>
    </row>
    <row r="15" spans="1:6" x14ac:dyDescent="0.25">
      <c r="A15" s="3">
        <v>13</v>
      </c>
      <c r="B15" s="4" t="s">
        <v>17</v>
      </c>
      <c r="C15" s="3" t="s">
        <v>9</v>
      </c>
      <c r="D15" s="6" t="s">
        <v>34</v>
      </c>
      <c r="E15" s="3" t="s">
        <v>56</v>
      </c>
      <c r="F15" s="3" t="s">
        <v>48</v>
      </c>
    </row>
    <row r="16" spans="1:6" x14ac:dyDescent="0.25">
      <c r="A16" s="3">
        <v>14</v>
      </c>
      <c r="B16" s="4" t="s">
        <v>18</v>
      </c>
      <c r="C16" s="3" t="s">
        <v>9</v>
      </c>
      <c r="D16" s="6" t="s">
        <v>35</v>
      </c>
      <c r="E16" s="3" t="s">
        <v>78</v>
      </c>
      <c r="F16" s="3" t="s">
        <v>48</v>
      </c>
    </row>
    <row r="17" spans="1:6" x14ac:dyDescent="0.25">
      <c r="A17" s="3">
        <v>15</v>
      </c>
      <c r="B17" s="4" t="s">
        <v>19</v>
      </c>
      <c r="C17" s="3" t="s">
        <v>9</v>
      </c>
      <c r="D17" s="6" t="s">
        <v>32</v>
      </c>
      <c r="E17" s="3" t="s">
        <v>79</v>
      </c>
      <c r="F17" s="3" t="s">
        <v>48</v>
      </c>
    </row>
    <row r="18" spans="1:6" x14ac:dyDescent="0.25">
      <c r="A18" s="3">
        <v>16</v>
      </c>
      <c r="B18" s="4" t="s">
        <v>20</v>
      </c>
      <c r="C18" s="3" t="s">
        <v>9</v>
      </c>
      <c r="D18" s="6" t="s">
        <v>29</v>
      </c>
      <c r="E18" s="3" t="s">
        <v>80</v>
      </c>
      <c r="F18" s="3" t="s">
        <v>48</v>
      </c>
    </row>
    <row r="19" spans="1:6" x14ac:dyDescent="0.25">
      <c r="A19" s="3">
        <v>17</v>
      </c>
      <c r="B19" s="4" t="s">
        <v>21</v>
      </c>
      <c r="C19" s="3" t="s">
        <v>9</v>
      </c>
      <c r="D19" s="6" t="s">
        <v>32</v>
      </c>
      <c r="E19" s="3" t="s">
        <v>86</v>
      </c>
      <c r="F19" s="3" t="s">
        <v>48</v>
      </c>
    </row>
    <row r="20" spans="1:6" x14ac:dyDescent="0.25">
      <c r="A20" s="3">
        <v>18</v>
      </c>
      <c r="B20" s="4" t="s">
        <v>22</v>
      </c>
      <c r="C20" s="3" t="s">
        <v>9</v>
      </c>
      <c r="D20" s="6" t="s">
        <v>36</v>
      </c>
      <c r="E20" s="3" t="s">
        <v>87</v>
      </c>
      <c r="F20" s="3" t="s">
        <v>48</v>
      </c>
    </row>
    <row r="21" spans="1:6" x14ac:dyDescent="0.25">
      <c r="A21" s="3">
        <v>19</v>
      </c>
      <c r="B21" s="4" t="s">
        <v>23</v>
      </c>
      <c r="C21" s="3" t="s">
        <v>9</v>
      </c>
      <c r="D21" s="6" t="s">
        <v>37</v>
      </c>
      <c r="E21" s="3" t="s">
        <v>44</v>
      </c>
      <c r="F21" s="3" t="s">
        <v>48</v>
      </c>
    </row>
    <row r="22" spans="1:6" x14ac:dyDescent="0.25">
      <c r="A22" s="3">
        <v>20</v>
      </c>
      <c r="B22" s="4" t="s">
        <v>24</v>
      </c>
      <c r="C22" s="3" t="s">
        <v>9</v>
      </c>
      <c r="D22" s="6" t="s">
        <v>32</v>
      </c>
      <c r="E22" s="3"/>
      <c r="F22" s="3" t="s">
        <v>48</v>
      </c>
    </row>
    <row r="23" spans="1:6" x14ac:dyDescent="0.25">
      <c r="A23" s="3">
        <v>21</v>
      </c>
      <c r="B23" s="4" t="s">
        <v>25</v>
      </c>
      <c r="C23" s="3" t="s">
        <v>9</v>
      </c>
      <c r="D23" s="6" t="s">
        <v>32</v>
      </c>
      <c r="E23" s="3" t="s">
        <v>88</v>
      </c>
      <c r="F23" s="3" t="s">
        <v>48</v>
      </c>
    </row>
    <row r="24" spans="1:6" x14ac:dyDescent="0.25">
      <c r="A24" s="3">
        <v>22</v>
      </c>
      <c r="B24" s="4" t="s">
        <v>27</v>
      </c>
      <c r="C24" s="3" t="s">
        <v>9</v>
      </c>
      <c r="D24" s="6" t="s">
        <v>38</v>
      </c>
      <c r="E24" s="3" t="s">
        <v>89</v>
      </c>
      <c r="F24" s="3" t="s">
        <v>48</v>
      </c>
    </row>
    <row r="25" spans="1:6" x14ac:dyDescent="0.25">
      <c r="F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B800-71FD-48D1-B6F6-82E24F11BE1F}">
  <dimension ref="A2:E22"/>
  <sheetViews>
    <sheetView showGridLines="0" workbookViewId="0">
      <selection sqref="A1:A1048576"/>
    </sheetView>
  </sheetViews>
  <sheetFormatPr defaultRowHeight="15" x14ac:dyDescent="0.25"/>
  <cols>
    <col min="1" max="1" width="4" customWidth="1"/>
    <col min="2" max="2" width="35.42578125" customWidth="1"/>
    <col min="4" max="4" width="18.42578125" customWidth="1"/>
    <col min="5" max="5" width="15.710937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>
        <v>1</v>
      </c>
      <c r="B3" s="4" t="s">
        <v>57</v>
      </c>
      <c r="C3" s="3" t="s">
        <v>77</v>
      </c>
      <c r="D3" s="6" t="s">
        <v>42</v>
      </c>
      <c r="E3" s="3" t="s">
        <v>48</v>
      </c>
    </row>
    <row r="4" spans="1:5" x14ac:dyDescent="0.25">
      <c r="A4" s="3">
        <v>2</v>
      </c>
      <c r="B4" s="4" t="s">
        <v>58</v>
      </c>
      <c r="C4" s="3" t="s">
        <v>77</v>
      </c>
      <c r="D4" s="6" t="s">
        <v>81</v>
      </c>
      <c r="E4" s="3" t="s">
        <v>48</v>
      </c>
    </row>
    <row r="5" spans="1:5" x14ac:dyDescent="0.25">
      <c r="A5" s="3">
        <v>3</v>
      </c>
      <c r="B5" s="4" t="s">
        <v>59</v>
      </c>
      <c r="C5" s="3" t="s">
        <v>77</v>
      </c>
      <c r="D5" s="6" t="s">
        <v>85</v>
      </c>
      <c r="E5" s="3" t="s">
        <v>48</v>
      </c>
    </row>
    <row r="6" spans="1:5" x14ac:dyDescent="0.25">
      <c r="A6" s="3">
        <v>4</v>
      </c>
      <c r="B6" s="4" t="s">
        <v>60</v>
      </c>
      <c r="C6" s="3" t="s">
        <v>77</v>
      </c>
      <c r="D6" s="6" t="s">
        <v>82</v>
      </c>
      <c r="E6" s="3" t="s">
        <v>48</v>
      </c>
    </row>
    <row r="7" spans="1:5" x14ac:dyDescent="0.25">
      <c r="A7" s="3">
        <v>5</v>
      </c>
      <c r="B7" s="4" t="s">
        <v>61</v>
      </c>
      <c r="C7" s="3" t="s">
        <v>77</v>
      </c>
      <c r="D7" s="6" t="s">
        <v>83</v>
      </c>
      <c r="E7" s="3" t="s">
        <v>48</v>
      </c>
    </row>
    <row r="8" spans="1:5" x14ac:dyDescent="0.25">
      <c r="A8" s="3">
        <v>6</v>
      </c>
      <c r="B8" s="4" t="s">
        <v>62</v>
      </c>
      <c r="C8" s="3" t="s">
        <v>77</v>
      </c>
      <c r="D8" s="6" t="s">
        <v>81</v>
      </c>
      <c r="E8" s="3" t="s">
        <v>48</v>
      </c>
    </row>
    <row r="9" spans="1:5" x14ac:dyDescent="0.25">
      <c r="A9" s="3">
        <v>7</v>
      </c>
      <c r="B9" s="4" t="s">
        <v>63</v>
      </c>
      <c r="C9" s="3" t="s">
        <v>77</v>
      </c>
      <c r="D9" s="6" t="s">
        <v>32</v>
      </c>
      <c r="E9" s="3" t="s">
        <v>48</v>
      </c>
    </row>
    <row r="10" spans="1:5" x14ac:dyDescent="0.25">
      <c r="A10" s="3">
        <v>8</v>
      </c>
      <c r="B10" s="4" t="s">
        <v>64</v>
      </c>
      <c r="C10" s="3" t="s">
        <v>77</v>
      </c>
      <c r="D10" s="6" t="s">
        <v>84</v>
      </c>
      <c r="E10" s="3" t="s">
        <v>48</v>
      </c>
    </row>
    <row r="11" spans="1:5" x14ac:dyDescent="0.25">
      <c r="A11" s="3">
        <v>9</v>
      </c>
      <c r="B11" s="5" t="s">
        <v>65</v>
      </c>
      <c r="C11" s="3" t="s">
        <v>77</v>
      </c>
      <c r="D11" s="6" t="s">
        <v>35</v>
      </c>
      <c r="E11" s="3" t="s">
        <v>48</v>
      </c>
    </row>
    <row r="12" spans="1:5" x14ac:dyDescent="0.25">
      <c r="A12" s="3">
        <v>10</v>
      </c>
      <c r="B12" s="4" t="s">
        <v>66</v>
      </c>
      <c r="C12" s="3" t="s">
        <v>77</v>
      </c>
      <c r="D12" s="6" t="s">
        <v>81</v>
      </c>
      <c r="E12" s="3" t="s">
        <v>48</v>
      </c>
    </row>
    <row r="13" spans="1:5" x14ac:dyDescent="0.25">
      <c r="A13" s="3">
        <v>11</v>
      </c>
      <c r="B13" s="4" t="s">
        <v>67</v>
      </c>
      <c r="C13" s="3" t="s">
        <v>77</v>
      </c>
      <c r="D13" s="6" t="s">
        <v>36</v>
      </c>
      <c r="E13" s="3" t="s">
        <v>48</v>
      </c>
    </row>
    <row r="14" spans="1:5" x14ac:dyDescent="0.25">
      <c r="A14" s="3">
        <v>12</v>
      </c>
      <c r="B14" s="4" t="s">
        <v>68</v>
      </c>
      <c r="C14" s="3" t="s">
        <v>77</v>
      </c>
      <c r="D14" s="6" t="s">
        <v>81</v>
      </c>
      <c r="E14" s="3" t="s">
        <v>48</v>
      </c>
    </row>
    <row r="15" spans="1:5" x14ac:dyDescent="0.25">
      <c r="A15" s="3">
        <v>13</v>
      </c>
      <c r="B15" s="4" t="s">
        <v>69</v>
      </c>
      <c r="C15" s="3" t="s">
        <v>77</v>
      </c>
      <c r="D15" s="6" t="s">
        <v>41</v>
      </c>
      <c r="E15" s="3" t="s">
        <v>48</v>
      </c>
    </row>
    <row r="16" spans="1:5" x14ac:dyDescent="0.25">
      <c r="A16" s="3">
        <v>14</v>
      </c>
      <c r="B16" s="4" t="s">
        <v>70</v>
      </c>
      <c r="C16" s="3" t="s">
        <v>77</v>
      </c>
      <c r="D16" s="6" t="s">
        <v>34</v>
      </c>
      <c r="E16" s="3" t="s">
        <v>48</v>
      </c>
    </row>
    <row r="17" spans="1:5" x14ac:dyDescent="0.25">
      <c r="A17" s="3">
        <v>15</v>
      </c>
      <c r="B17" s="4" t="s">
        <v>71</v>
      </c>
      <c r="C17" s="3" t="s">
        <v>77</v>
      </c>
      <c r="D17" s="6" t="s">
        <v>34</v>
      </c>
      <c r="E17" s="3" t="s">
        <v>48</v>
      </c>
    </row>
    <row r="18" spans="1:5" x14ac:dyDescent="0.25">
      <c r="A18" s="3">
        <v>16</v>
      </c>
      <c r="B18" s="4" t="s">
        <v>72</v>
      </c>
      <c r="C18" s="3" t="s">
        <v>77</v>
      </c>
      <c r="D18" s="6" t="s">
        <v>36</v>
      </c>
      <c r="E18" s="3" t="s">
        <v>48</v>
      </c>
    </row>
    <row r="19" spans="1:5" x14ac:dyDescent="0.25">
      <c r="A19" s="3">
        <v>17</v>
      </c>
      <c r="B19" s="4" t="s">
        <v>73</v>
      </c>
      <c r="C19" s="3" t="s">
        <v>77</v>
      </c>
      <c r="D19" s="6" t="s">
        <v>42</v>
      </c>
      <c r="E19" s="3" t="s">
        <v>48</v>
      </c>
    </row>
    <row r="20" spans="1:5" x14ac:dyDescent="0.25">
      <c r="A20" s="3">
        <v>18</v>
      </c>
      <c r="B20" s="4" t="s">
        <v>74</v>
      </c>
      <c r="C20" s="3" t="s">
        <v>77</v>
      </c>
      <c r="D20" s="6" t="s">
        <v>32</v>
      </c>
      <c r="E20" s="3" t="s">
        <v>48</v>
      </c>
    </row>
    <row r="21" spans="1:5" x14ac:dyDescent="0.25">
      <c r="A21" s="3">
        <v>19</v>
      </c>
      <c r="B21" s="4" t="s">
        <v>75</v>
      </c>
      <c r="C21" s="3" t="s">
        <v>77</v>
      </c>
      <c r="D21" s="6" t="s">
        <v>81</v>
      </c>
      <c r="E21" s="3" t="s">
        <v>48</v>
      </c>
    </row>
    <row r="22" spans="1:5" x14ac:dyDescent="0.25">
      <c r="A22" s="3">
        <v>20</v>
      </c>
      <c r="B22" s="4" t="s">
        <v>76</v>
      </c>
      <c r="C22" s="3" t="s">
        <v>77</v>
      </c>
      <c r="D22" s="6" t="s">
        <v>81</v>
      </c>
      <c r="E22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FCD7-3531-4AF9-859B-43ED385BE80D}">
  <dimension ref="A1:H20"/>
  <sheetViews>
    <sheetView showGridLines="0" topLeftCell="B1" workbookViewId="0">
      <selection activeCell="E12" sqref="E12"/>
    </sheetView>
  </sheetViews>
  <sheetFormatPr defaultColWidth="13" defaultRowHeight="15" x14ac:dyDescent="0.25"/>
  <cols>
    <col min="1" max="1" width="13" style="9"/>
    <col min="2" max="5" width="13" style="8"/>
  </cols>
  <sheetData>
    <row r="1" spans="1:6" ht="15" customHeight="1" x14ac:dyDescent="0.25">
      <c r="A1" s="12" t="s">
        <v>104</v>
      </c>
      <c r="B1" s="12"/>
      <c r="C1" s="12"/>
      <c r="D1" s="12"/>
      <c r="E1" s="12"/>
      <c r="F1" s="10"/>
    </row>
    <row r="2" spans="1:6" x14ac:dyDescent="0.25">
      <c r="A2" s="12" t="s">
        <v>105</v>
      </c>
      <c r="B2" s="12"/>
      <c r="C2" s="12"/>
      <c r="D2" s="12"/>
      <c r="E2" s="12"/>
      <c r="F2" s="10"/>
    </row>
    <row r="3" spans="1:6" x14ac:dyDescent="0.25">
      <c r="A3" s="11"/>
      <c r="B3" s="11"/>
      <c r="C3" s="11"/>
      <c r="D3" s="11"/>
      <c r="E3" s="11"/>
      <c r="F3" s="10"/>
    </row>
    <row r="4" spans="1:6" x14ac:dyDescent="0.25">
      <c r="A4" s="13" t="s">
        <v>106</v>
      </c>
      <c r="B4" s="13" t="s">
        <v>90</v>
      </c>
      <c r="C4" s="13" t="s">
        <v>91</v>
      </c>
      <c r="D4" s="13" t="s">
        <v>92</v>
      </c>
      <c r="E4" s="13" t="s">
        <v>93</v>
      </c>
      <c r="F4" s="10"/>
    </row>
    <row r="5" spans="1:6" x14ac:dyDescent="0.25">
      <c r="A5" s="13" t="s">
        <v>94</v>
      </c>
      <c r="B5" s="13">
        <v>123</v>
      </c>
      <c r="C5" s="13">
        <v>172</v>
      </c>
      <c r="D5" s="13">
        <v>236</v>
      </c>
      <c r="E5" s="13">
        <v>121</v>
      </c>
      <c r="F5" s="10"/>
    </row>
    <row r="6" spans="1:6" x14ac:dyDescent="0.25">
      <c r="A6" s="13" t="s">
        <v>95</v>
      </c>
      <c r="B6" s="13">
        <v>12</v>
      </c>
      <c r="C6" s="13">
        <v>473</v>
      </c>
      <c r="D6" s="13">
        <v>352</v>
      </c>
      <c r="E6" s="13">
        <v>132</v>
      </c>
      <c r="F6" s="10"/>
    </row>
    <row r="7" spans="1:6" x14ac:dyDescent="0.25">
      <c r="A7" s="13" t="s">
        <v>107</v>
      </c>
      <c r="B7" s="13">
        <v>123</v>
      </c>
      <c r="C7" s="13">
        <v>364</v>
      </c>
      <c r="D7" s="13">
        <v>123</v>
      </c>
      <c r="E7" s="13">
        <v>24</v>
      </c>
      <c r="F7" s="10"/>
    </row>
    <row r="8" spans="1:6" x14ac:dyDescent="0.25">
      <c r="A8" s="13" t="s">
        <v>96</v>
      </c>
      <c r="B8" s="13">
        <v>373</v>
      </c>
      <c r="C8" s="13">
        <v>215</v>
      </c>
      <c r="D8" s="13">
        <v>424</v>
      </c>
      <c r="E8" s="13">
        <v>234</v>
      </c>
      <c r="F8" s="10"/>
    </row>
    <row r="9" spans="1:6" x14ac:dyDescent="0.25">
      <c r="A9" s="13" t="s">
        <v>97</v>
      </c>
      <c r="B9" s="13">
        <v>378</v>
      </c>
      <c r="C9" s="13">
        <v>212</v>
      </c>
      <c r="D9" s="13">
        <v>557</v>
      </c>
      <c r="E9" s="13">
        <v>67</v>
      </c>
      <c r="F9" s="10"/>
    </row>
    <row r="10" spans="1:6" x14ac:dyDescent="0.25">
      <c r="A10" s="13" t="s">
        <v>98</v>
      </c>
      <c r="B10" s="13">
        <v>392</v>
      </c>
      <c r="C10" s="13">
        <v>121</v>
      </c>
      <c r="D10" s="13">
        <v>343</v>
      </c>
      <c r="E10" s="13">
        <v>480</v>
      </c>
      <c r="F10" s="10"/>
    </row>
    <row r="11" spans="1:6" x14ac:dyDescent="0.25">
      <c r="A11" s="13" t="s">
        <v>99</v>
      </c>
      <c r="B11" s="13">
        <v>534</v>
      </c>
      <c r="C11" s="13">
        <v>321</v>
      </c>
      <c r="D11" s="13">
        <v>231</v>
      </c>
      <c r="E11" s="13">
        <v>34</v>
      </c>
      <c r="F11" s="10"/>
    </row>
    <row r="12" spans="1:6" x14ac:dyDescent="0.25">
      <c r="A12" s="13" t="s">
        <v>100</v>
      </c>
      <c r="B12" s="13">
        <v>45</v>
      </c>
      <c r="C12" s="13">
        <v>352</v>
      </c>
      <c r="D12" s="13">
        <v>132</v>
      </c>
      <c r="E12" s="13">
        <v>132</v>
      </c>
      <c r="F12" s="10"/>
    </row>
    <row r="13" spans="1:6" x14ac:dyDescent="0.25">
      <c r="A13" s="13" t="s">
        <v>101</v>
      </c>
      <c r="B13" s="13">
        <v>231</v>
      </c>
      <c r="C13" s="13">
        <v>131</v>
      </c>
      <c r="D13" s="13">
        <v>244</v>
      </c>
      <c r="E13" s="13">
        <v>242</v>
      </c>
      <c r="F13" s="10"/>
    </row>
    <row r="14" spans="1:6" x14ac:dyDescent="0.25">
      <c r="A14" s="13" t="s">
        <v>102</v>
      </c>
      <c r="B14" s="13">
        <v>244</v>
      </c>
      <c r="C14" s="13">
        <v>237</v>
      </c>
      <c r="D14" s="13">
        <v>132</v>
      </c>
      <c r="E14" s="13">
        <v>344</v>
      </c>
      <c r="F14" s="10"/>
    </row>
    <row r="15" spans="1:6" x14ac:dyDescent="0.25">
      <c r="A15" s="13" t="s">
        <v>103</v>
      </c>
      <c r="B15" s="13">
        <v>78</v>
      </c>
      <c r="C15" s="13">
        <v>231</v>
      </c>
      <c r="D15" s="13">
        <v>435</v>
      </c>
      <c r="E15" s="13">
        <v>132</v>
      </c>
      <c r="F15" s="10"/>
    </row>
    <row r="16" spans="1:6" x14ac:dyDescent="0.25">
      <c r="A16" s="13" t="s">
        <v>108</v>
      </c>
      <c r="B16" s="13">
        <v>244</v>
      </c>
      <c r="C16" s="13">
        <v>123</v>
      </c>
      <c r="D16" s="13">
        <v>564</v>
      </c>
      <c r="E16" s="13">
        <v>342</v>
      </c>
      <c r="F16" s="10"/>
    </row>
    <row r="19" spans="1:8" x14ac:dyDescent="0.25">
      <c r="A19" s="12" t="s">
        <v>110</v>
      </c>
      <c r="B19" s="12"/>
      <c r="C19" s="12"/>
      <c r="D19" s="12"/>
      <c r="E19" s="12"/>
      <c r="F19" s="12"/>
      <c r="G19" s="12"/>
      <c r="H19" s="12"/>
    </row>
    <row r="20" spans="1:8" x14ac:dyDescent="0.25">
      <c r="A20" s="14" t="s">
        <v>109</v>
      </c>
      <c r="B20" s="14"/>
      <c r="C20" s="14"/>
      <c r="D20" s="14"/>
      <c r="E20" s="14"/>
      <c r="F20" s="14"/>
      <c r="G20" s="14"/>
      <c r="H20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0B63-F19F-42FF-A6C8-2166CC3BEDF7}">
  <dimension ref="A1:H20"/>
  <sheetViews>
    <sheetView topLeftCell="D10" workbookViewId="0">
      <selection activeCell="P16" sqref="P16"/>
    </sheetView>
  </sheetViews>
  <sheetFormatPr defaultColWidth="13" defaultRowHeight="15" x14ac:dyDescent="0.25"/>
  <cols>
    <col min="1" max="1" width="13" style="9"/>
    <col min="2" max="5" width="13" style="8"/>
    <col min="6" max="16384" width="13" style="12"/>
  </cols>
  <sheetData>
    <row r="1" spans="1:6" ht="15" customHeight="1" x14ac:dyDescent="0.25">
      <c r="A1" s="12" t="s">
        <v>104</v>
      </c>
      <c r="B1" s="12"/>
      <c r="C1" s="12"/>
      <c r="D1" s="12"/>
      <c r="E1" s="12"/>
      <c r="F1" s="10"/>
    </row>
    <row r="2" spans="1:6" x14ac:dyDescent="0.25">
      <c r="A2" s="12" t="s">
        <v>105</v>
      </c>
      <c r="B2" s="12"/>
      <c r="C2" s="12"/>
      <c r="D2" s="12"/>
      <c r="E2" s="12"/>
      <c r="F2" s="10"/>
    </row>
    <row r="3" spans="1:6" x14ac:dyDescent="0.25">
      <c r="A3" s="11"/>
      <c r="B3" s="11"/>
      <c r="C3" s="11"/>
      <c r="D3" s="11"/>
      <c r="E3" s="11"/>
      <c r="F3" s="10"/>
    </row>
    <row r="4" spans="1:6" x14ac:dyDescent="0.25">
      <c r="A4" s="13" t="s">
        <v>106</v>
      </c>
      <c r="B4" s="13" t="s">
        <v>90</v>
      </c>
      <c r="C4" s="13" t="s">
        <v>91</v>
      </c>
      <c r="D4" s="13" t="s">
        <v>92</v>
      </c>
      <c r="E4" s="13" t="s">
        <v>93</v>
      </c>
      <c r="F4" s="10"/>
    </row>
    <row r="5" spans="1:6" x14ac:dyDescent="0.25">
      <c r="A5" s="13" t="s">
        <v>94</v>
      </c>
      <c r="B5" s="13">
        <v>123</v>
      </c>
      <c r="C5" s="13">
        <v>172</v>
      </c>
      <c r="D5" s="13">
        <v>236</v>
      </c>
      <c r="E5" s="13">
        <v>121</v>
      </c>
      <c r="F5" s="10"/>
    </row>
    <row r="6" spans="1:6" x14ac:dyDescent="0.25">
      <c r="A6" s="13" t="s">
        <v>95</v>
      </c>
      <c r="B6" s="13">
        <v>12</v>
      </c>
      <c r="C6" s="13">
        <v>473</v>
      </c>
      <c r="D6" s="13">
        <v>352</v>
      </c>
      <c r="E6" s="13">
        <v>132</v>
      </c>
      <c r="F6" s="10"/>
    </row>
    <row r="7" spans="1:6" x14ac:dyDescent="0.25">
      <c r="A7" s="13" t="s">
        <v>107</v>
      </c>
      <c r="B7" s="13">
        <v>123</v>
      </c>
      <c r="C7" s="13">
        <v>364</v>
      </c>
      <c r="D7" s="13">
        <v>123</v>
      </c>
      <c r="E7" s="13">
        <v>24</v>
      </c>
      <c r="F7" s="10"/>
    </row>
    <row r="8" spans="1:6" x14ac:dyDescent="0.25">
      <c r="A8" s="13" t="s">
        <v>96</v>
      </c>
      <c r="B8" s="13">
        <v>373</v>
      </c>
      <c r="C8" s="13">
        <v>215</v>
      </c>
      <c r="D8" s="13">
        <v>424</v>
      </c>
      <c r="E8" s="13">
        <v>234</v>
      </c>
      <c r="F8" s="10"/>
    </row>
    <row r="9" spans="1:6" x14ac:dyDescent="0.25">
      <c r="A9" s="13" t="s">
        <v>97</v>
      </c>
      <c r="B9" s="13">
        <v>378</v>
      </c>
      <c r="C9" s="13">
        <v>212</v>
      </c>
      <c r="D9" s="13">
        <v>557</v>
      </c>
      <c r="E9" s="13">
        <v>67</v>
      </c>
      <c r="F9" s="10"/>
    </row>
    <row r="10" spans="1:6" x14ac:dyDescent="0.25">
      <c r="A10" s="13" t="s">
        <v>98</v>
      </c>
      <c r="B10" s="13">
        <v>392</v>
      </c>
      <c r="C10" s="13">
        <v>121</v>
      </c>
      <c r="D10" s="13">
        <v>343</v>
      </c>
      <c r="E10" s="13">
        <v>480</v>
      </c>
      <c r="F10" s="10"/>
    </row>
    <row r="11" spans="1:6" x14ac:dyDescent="0.25">
      <c r="A11" s="13" t="s">
        <v>99</v>
      </c>
      <c r="B11" s="13">
        <v>534</v>
      </c>
      <c r="C11" s="13">
        <v>321</v>
      </c>
      <c r="D11" s="13">
        <v>231</v>
      </c>
      <c r="E11" s="13">
        <v>34</v>
      </c>
      <c r="F11" s="10"/>
    </row>
    <row r="12" spans="1:6" x14ac:dyDescent="0.25">
      <c r="A12" s="13" t="s">
        <v>100</v>
      </c>
      <c r="B12" s="13">
        <v>45</v>
      </c>
      <c r="C12" s="13">
        <v>352</v>
      </c>
      <c r="D12" s="13">
        <v>132</v>
      </c>
      <c r="E12" s="13">
        <v>132</v>
      </c>
      <c r="F12" s="10"/>
    </row>
    <row r="13" spans="1:6" x14ac:dyDescent="0.25">
      <c r="A13" s="13" t="s">
        <v>101</v>
      </c>
      <c r="B13" s="13">
        <v>231</v>
      </c>
      <c r="C13" s="13">
        <v>131</v>
      </c>
      <c r="D13" s="13">
        <v>244</v>
      </c>
      <c r="E13" s="13">
        <v>242</v>
      </c>
      <c r="F13" s="10"/>
    </row>
    <row r="14" spans="1:6" x14ac:dyDescent="0.25">
      <c r="A14" s="13" t="s">
        <v>102</v>
      </c>
      <c r="B14" s="13">
        <v>244</v>
      </c>
      <c r="C14" s="13">
        <v>237</v>
      </c>
      <c r="D14" s="13">
        <v>132</v>
      </c>
      <c r="E14" s="13">
        <v>344</v>
      </c>
      <c r="F14" s="10"/>
    </row>
    <row r="15" spans="1:6" x14ac:dyDescent="0.25">
      <c r="A15" s="13" t="s">
        <v>103</v>
      </c>
      <c r="B15" s="13">
        <v>78</v>
      </c>
      <c r="C15" s="13">
        <v>231</v>
      </c>
      <c r="D15" s="13">
        <v>435</v>
      </c>
      <c r="E15" s="13">
        <v>132</v>
      </c>
      <c r="F15" s="10"/>
    </row>
    <row r="16" spans="1:6" x14ac:dyDescent="0.25">
      <c r="A16" s="13" t="s">
        <v>108</v>
      </c>
      <c r="B16" s="13">
        <v>244</v>
      </c>
      <c r="C16" s="13">
        <v>123</v>
      </c>
      <c r="D16" s="13">
        <v>564</v>
      </c>
      <c r="E16" s="13">
        <v>342</v>
      </c>
      <c r="F16" s="10"/>
    </row>
    <row r="19" spans="1:8" x14ac:dyDescent="0.25">
      <c r="A19" s="12" t="s">
        <v>110</v>
      </c>
      <c r="B19" s="12"/>
      <c r="C19" s="12"/>
      <c r="D19" s="12"/>
      <c r="E19" s="12"/>
    </row>
    <row r="20" spans="1:8" x14ac:dyDescent="0.25">
      <c r="A20" s="14" t="s">
        <v>109</v>
      </c>
      <c r="B20" s="14"/>
      <c r="C20" s="14"/>
      <c r="D20" s="14"/>
      <c r="E20" s="14"/>
      <c r="F20" s="14"/>
      <c r="G20" s="14"/>
      <c r="H20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891F-0417-4411-B151-6B0189849B0E}">
  <dimension ref="A1:J37"/>
  <sheetViews>
    <sheetView topLeftCell="A16" workbookViewId="0">
      <selection activeCell="J20" sqref="J20"/>
    </sheetView>
  </sheetViews>
  <sheetFormatPr defaultRowHeight="15" x14ac:dyDescent="0.25"/>
  <cols>
    <col min="2" max="2" width="31.42578125" customWidth="1"/>
    <col min="3" max="5" width="18.85546875" customWidth="1"/>
    <col min="6" max="6" width="14.85546875" customWidth="1"/>
    <col min="7" max="7" width="7.28515625" customWidth="1"/>
    <col min="8" max="8" width="32.85546875" customWidth="1"/>
    <col min="10" max="10" width="14.5703125" style="8" customWidth="1"/>
  </cols>
  <sheetData>
    <row r="1" spans="1:7" x14ac:dyDescent="0.25">
      <c r="A1" s="12" t="s">
        <v>111</v>
      </c>
      <c r="B1" s="12"/>
      <c r="C1" s="12"/>
      <c r="D1" s="12"/>
      <c r="E1" s="12"/>
    </row>
    <row r="2" spans="1:7" x14ac:dyDescent="0.25">
      <c r="A2" s="12" t="s">
        <v>112</v>
      </c>
      <c r="B2" s="12"/>
      <c r="C2" s="12"/>
      <c r="D2" s="12"/>
      <c r="E2" s="12"/>
    </row>
    <row r="3" spans="1:7" x14ac:dyDescent="0.25">
      <c r="A3" s="14" t="s">
        <v>113</v>
      </c>
      <c r="B3" s="14"/>
      <c r="C3" s="14"/>
      <c r="D3" s="14"/>
      <c r="E3" s="14"/>
    </row>
    <row r="4" spans="1:7" x14ac:dyDescent="0.25">
      <c r="A4" s="17" t="s">
        <v>114</v>
      </c>
      <c r="B4" s="17"/>
      <c r="C4" s="21" t="s">
        <v>115</v>
      </c>
      <c r="D4" s="12"/>
      <c r="E4" s="12"/>
    </row>
    <row r="5" spans="1:7" x14ac:dyDescent="0.25">
      <c r="A5" s="17" t="s">
        <v>116</v>
      </c>
      <c r="B5" s="17"/>
      <c r="C5" s="12"/>
      <c r="D5" s="12"/>
      <c r="E5" s="12"/>
    </row>
    <row r="6" spans="1:7" x14ac:dyDescent="0.25">
      <c r="A6" s="17" t="s">
        <v>117</v>
      </c>
      <c r="B6" s="17"/>
      <c r="C6" s="15" t="s">
        <v>137</v>
      </c>
      <c r="D6" s="15" t="s">
        <v>138</v>
      </c>
      <c r="E6" s="15" t="s">
        <v>139</v>
      </c>
      <c r="F6" s="15" t="s">
        <v>140</v>
      </c>
      <c r="G6" s="15" t="s">
        <v>141</v>
      </c>
    </row>
    <row r="7" spans="1:7" x14ac:dyDescent="0.25">
      <c r="A7" s="17" t="s">
        <v>118</v>
      </c>
      <c r="B7" s="17"/>
      <c r="C7" s="15">
        <f>450+34</f>
        <v>484</v>
      </c>
      <c r="D7" s="15">
        <f>980-456</f>
        <v>524</v>
      </c>
      <c r="E7" s="15"/>
      <c r="F7" s="15"/>
      <c r="G7" s="15"/>
    </row>
    <row r="8" spans="1:7" x14ac:dyDescent="0.25">
      <c r="A8" s="12"/>
      <c r="B8" s="12"/>
      <c r="C8" s="15">
        <f>98+324</f>
        <v>422</v>
      </c>
      <c r="D8" s="15">
        <f>90-98</f>
        <v>-8</v>
      </c>
      <c r="E8" s="15" t="s">
        <v>142</v>
      </c>
      <c r="F8" s="15"/>
      <c r="G8" s="15"/>
    </row>
    <row r="9" spans="1:7" x14ac:dyDescent="0.25">
      <c r="A9" s="12">
        <f>D9</f>
        <v>1110</v>
      </c>
      <c r="B9" s="12"/>
      <c r="C9" s="15">
        <f>8+5</f>
        <v>13</v>
      </c>
      <c r="D9" s="15">
        <f>5676-4566</f>
        <v>1110</v>
      </c>
      <c r="E9" s="15" t="s">
        <v>142</v>
      </c>
      <c r="F9" s="15"/>
      <c r="G9" s="15"/>
    </row>
    <row r="10" spans="1:7" x14ac:dyDescent="0.25">
      <c r="A10" s="12"/>
      <c r="B10" s="12"/>
      <c r="C10" s="15">
        <f>89+345</f>
        <v>434</v>
      </c>
      <c r="D10" s="15">
        <f>78-98</f>
        <v>-20</v>
      </c>
      <c r="E10" s="15" t="s">
        <v>142</v>
      </c>
      <c r="F10" s="15"/>
      <c r="G10" s="15"/>
    </row>
    <row r="11" spans="1:7" x14ac:dyDescent="0.25">
      <c r="A11" s="12"/>
      <c r="B11" s="12"/>
      <c r="C11" s="12"/>
      <c r="D11" s="12"/>
      <c r="E11" s="12"/>
    </row>
    <row r="12" spans="1:7" x14ac:dyDescent="0.25">
      <c r="A12" s="12" t="s">
        <v>119</v>
      </c>
      <c r="B12" s="12"/>
      <c r="C12" s="12"/>
      <c r="D12" s="12"/>
      <c r="E12" s="12"/>
    </row>
    <row r="13" spans="1:7" x14ac:dyDescent="0.25">
      <c r="A13" s="12"/>
      <c r="B13" s="12"/>
      <c r="C13" s="12"/>
      <c r="D13" s="12"/>
      <c r="E13" s="12"/>
    </row>
    <row r="14" spans="1:7" x14ac:dyDescent="0.25">
      <c r="A14" s="12" t="s">
        <v>120</v>
      </c>
      <c r="B14" s="12"/>
      <c r="C14" s="12"/>
      <c r="D14" s="12"/>
      <c r="E14" s="12"/>
    </row>
    <row r="15" spans="1:7" x14ac:dyDescent="0.25">
      <c r="A15" s="12" t="s">
        <v>121</v>
      </c>
      <c r="B15" s="12"/>
      <c r="C15" s="12"/>
      <c r="D15" s="12"/>
      <c r="E15" s="12"/>
    </row>
    <row r="16" spans="1:7" x14ac:dyDescent="0.25">
      <c r="A16" s="12">
        <v>1</v>
      </c>
      <c r="B16" s="18" t="s">
        <v>122</v>
      </c>
      <c r="C16" s="12"/>
      <c r="D16" s="12"/>
      <c r="E16" s="12"/>
    </row>
    <row r="17" spans="1:10" x14ac:dyDescent="0.25">
      <c r="A17" s="12">
        <v>2</v>
      </c>
      <c r="B17" s="18" t="s">
        <v>123</v>
      </c>
      <c r="C17" s="12"/>
      <c r="D17" s="12"/>
      <c r="E17" s="12"/>
    </row>
    <row r="18" spans="1:10" x14ac:dyDescent="0.25">
      <c r="A18" s="12">
        <v>3</v>
      </c>
      <c r="B18" s="18" t="s">
        <v>124</v>
      </c>
      <c r="C18" s="12"/>
      <c r="D18" s="12"/>
      <c r="E18" s="12"/>
    </row>
    <row r="19" spans="1:10" x14ac:dyDescent="0.25">
      <c r="A19" s="12">
        <v>4</v>
      </c>
      <c r="B19" s="18" t="s">
        <v>125</v>
      </c>
      <c r="C19" s="12"/>
      <c r="D19" s="12"/>
      <c r="E19" s="12"/>
    </row>
    <row r="20" spans="1:10" x14ac:dyDescent="0.25">
      <c r="A20" s="12"/>
      <c r="B20" s="12"/>
      <c r="C20" s="12"/>
      <c r="D20" s="12"/>
      <c r="E20" s="12"/>
    </row>
    <row r="21" spans="1:10" x14ac:dyDescent="0.25">
      <c r="A21" s="25" t="s">
        <v>0</v>
      </c>
      <c r="B21" s="25" t="s">
        <v>1</v>
      </c>
      <c r="C21" s="15" t="s">
        <v>126</v>
      </c>
      <c r="D21" s="15" t="s">
        <v>127</v>
      </c>
      <c r="E21" s="15" t="s">
        <v>128</v>
      </c>
      <c r="G21" s="25" t="s">
        <v>0</v>
      </c>
      <c r="H21" s="25" t="s">
        <v>1</v>
      </c>
      <c r="I21" s="24" t="s">
        <v>143</v>
      </c>
      <c r="J21" s="24" t="s">
        <v>144</v>
      </c>
    </row>
    <row r="22" spans="1:10" x14ac:dyDescent="0.25">
      <c r="A22" s="26"/>
      <c r="B22" s="26"/>
      <c r="C22" s="24" t="s">
        <v>129</v>
      </c>
      <c r="D22" s="24"/>
      <c r="E22" s="24"/>
      <c r="G22" s="26"/>
      <c r="H22" s="26"/>
      <c r="I22" s="24"/>
      <c r="J22" s="24"/>
    </row>
    <row r="23" spans="1:10" x14ac:dyDescent="0.25">
      <c r="A23" s="27"/>
      <c r="B23" s="27"/>
      <c r="C23" s="22">
        <v>44814</v>
      </c>
      <c r="D23" s="22">
        <v>44829</v>
      </c>
      <c r="E23" s="22">
        <v>44845</v>
      </c>
      <c r="G23" s="27"/>
      <c r="H23" s="27"/>
      <c r="I23" s="24"/>
      <c r="J23" s="24"/>
    </row>
    <row r="24" spans="1:10" x14ac:dyDescent="0.25">
      <c r="A24" s="13">
        <v>1</v>
      </c>
      <c r="B24" s="16" t="s">
        <v>5</v>
      </c>
      <c r="C24" s="13">
        <v>90</v>
      </c>
      <c r="D24" s="13">
        <v>80</v>
      </c>
      <c r="E24" s="13">
        <v>75</v>
      </c>
      <c r="G24" s="13">
        <v>1</v>
      </c>
      <c r="H24" s="16" t="s">
        <v>5</v>
      </c>
      <c r="I24" s="13">
        <v>87</v>
      </c>
      <c r="J24" s="15" t="str">
        <f>IF(I24&gt;=95,"LULUS",IF(I24&gt;=80,"NILAI KURANG","TIDAK LULUS"))</f>
        <v>NILAI KURANG</v>
      </c>
    </row>
    <row r="25" spans="1:10" x14ac:dyDescent="0.25">
      <c r="A25" s="13">
        <v>2</v>
      </c>
      <c r="B25" s="16" t="s">
        <v>6</v>
      </c>
      <c r="C25" s="13">
        <v>70</v>
      </c>
      <c r="D25" s="23">
        <v>95</v>
      </c>
      <c r="E25" s="13">
        <v>80</v>
      </c>
      <c r="G25" s="13">
        <v>2</v>
      </c>
      <c r="H25" s="16" t="s">
        <v>6</v>
      </c>
      <c r="I25" s="13">
        <v>85</v>
      </c>
      <c r="J25" s="15" t="str">
        <f t="shared" ref="J25:J33" si="0">IF(I25&gt;=95,"LULUS",IF(I25&gt;=80,"NILAI KURANG","TIDAK LULUS"))</f>
        <v>NILAI KURANG</v>
      </c>
    </row>
    <row r="26" spans="1:10" x14ac:dyDescent="0.25">
      <c r="A26" s="13">
        <v>3</v>
      </c>
      <c r="B26" s="16" t="s">
        <v>7</v>
      </c>
      <c r="C26" s="13">
        <v>100</v>
      </c>
      <c r="D26" s="13">
        <v>100</v>
      </c>
      <c r="E26" s="13">
        <v>100</v>
      </c>
      <c r="G26" s="13">
        <v>3</v>
      </c>
      <c r="H26" s="16" t="s">
        <v>7</v>
      </c>
      <c r="I26" s="13">
        <v>100</v>
      </c>
      <c r="J26" s="15" t="str">
        <f t="shared" si="0"/>
        <v>LULUS</v>
      </c>
    </row>
    <row r="27" spans="1:10" x14ac:dyDescent="0.25">
      <c r="A27" s="13">
        <v>4</v>
      </c>
      <c r="B27" s="16" t="s">
        <v>8</v>
      </c>
      <c r="C27" s="13">
        <v>75</v>
      </c>
      <c r="D27" s="13">
        <v>85</v>
      </c>
      <c r="E27" s="13">
        <v>95</v>
      </c>
      <c r="G27" s="13">
        <v>4</v>
      </c>
      <c r="H27" s="16" t="s">
        <v>8</v>
      </c>
      <c r="I27" s="13">
        <v>90</v>
      </c>
      <c r="J27" s="15" t="str">
        <f t="shared" si="0"/>
        <v>NILAI KURANG</v>
      </c>
    </row>
    <row r="28" spans="1:10" x14ac:dyDescent="0.25">
      <c r="A28" s="13">
        <v>5</v>
      </c>
      <c r="B28" s="16" t="s">
        <v>10</v>
      </c>
      <c r="C28" s="13">
        <v>80</v>
      </c>
      <c r="D28" s="13">
        <v>95</v>
      </c>
      <c r="E28" s="13">
        <v>80</v>
      </c>
      <c r="G28" s="13">
        <v>5</v>
      </c>
      <c r="H28" s="16" t="s">
        <v>10</v>
      </c>
      <c r="I28" s="13">
        <v>86</v>
      </c>
      <c r="J28" s="15" t="str">
        <f t="shared" si="0"/>
        <v>NILAI KURANG</v>
      </c>
    </row>
    <row r="29" spans="1:10" x14ac:dyDescent="0.25">
      <c r="A29" s="13">
        <v>6</v>
      </c>
      <c r="B29" s="16" t="s">
        <v>130</v>
      </c>
      <c r="C29" s="13">
        <v>75</v>
      </c>
      <c r="D29" s="13">
        <v>90</v>
      </c>
      <c r="E29" s="13">
        <v>90</v>
      </c>
      <c r="G29" s="13">
        <v>6</v>
      </c>
      <c r="H29" s="16" t="s">
        <v>130</v>
      </c>
      <c r="I29" s="13">
        <v>57</v>
      </c>
      <c r="J29" s="15" t="str">
        <f t="shared" si="0"/>
        <v>TIDAK LULUS</v>
      </c>
    </row>
    <row r="30" spans="1:10" x14ac:dyDescent="0.25">
      <c r="A30" s="13">
        <v>7</v>
      </c>
      <c r="B30" s="16" t="s">
        <v>12</v>
      </c>
      <c r="C30" s="13">
        <v>85</v>
      </c>
      <c r="D30" s="13">
        <v>80</v>
      </c>
      <c r="E30" s="13">
        <v>75</v>
      </c>
      <c r="G30" s="13">
        <v>7</v>
      </c>
      <c r="H30" s="16" t="s">
        <v>12</v>
      </c>
      <c r="I30" s="13">
        <v>75</v>
      </c>
      <c r="J30" s="15" t="str">
        <f t="shared" si="0"/>
        <v>TIDAK LULUS</v>
      </c>
    </row>
    <row r="31" spans="1:10" x14ac:dyDescent="0.25">
      <c r="A31" s="13">
        <v>8</v>
      </c>
      <c r="B31" s="16" t="s">
        <v>13</v>
      </c>
      <c r="C31" s="13">
        <v>70</v>
      </c>
      <c r="D31" s="13">
        <v>90</v>
      </c>
      <c r="E31" s="13">
        <v>85</v>
      </c>
      <c r="G31" s="13">
        <v>8</v>
      </c>
      <c r="H31" s="16" t="s">
        <v>13</v>
      </c>
      <c r="I31" s="13">
        <v>90</v>
      </c>
      <c r="J31" s="15" t="str">
        <f t="shared" si="0"/>
        <v>NILAI KURANG</v>
      </c>
    </row>
    <row r="32" spans="1:10" x14ac:dyDescent="0.25">
      <c r="A32" s="13">
        <v>9</v>
      </c>
      <c r="B32" s="16" t="s">
        <v>131</v>
      </c>
      <c r="C32" s="13">
        <v>80</v>
      </c>
      <c r="D32" s="13">
        <v>85</v>
      </c>
      <c r="E32" s="13">
        <v>90</v>
      </c>
      <c r="G32" s="13">
        <v>9</v>
      </c>
      <c r="H32" s="16" t="s">
        <v>131</v>
      </c>
      <c r="I32" s="13">
        <v>89</v>
      </c>
      <c r="J32" s="15" t="str">
        <f t="shared" si="0"/>
        <v>NILAI KURANG</v>
      </c>
    </row>
    <row r="33" spans="1:10" x14ac:dyDescent="0.25">
      <c r="A33" s="13">
        <v>10</v>
      </c>
      <c r="B33" s="16" t="s">
        <v>132</v>
      </c>
      <c r="C33" s="13">
        <v>90</v>
      </c>
      <c r="D33" s="13">
        <v>80</v>
      </c>
      <c r="E33" s="13">
        <v>70</v>
      </c>
      <c r="G33" s="13">
        <v>10</v>
      </c>
      <c r="H33" s="16" t="s">
        <v>132</v>
      </c>
      <c r="I33" s="13">
        <v>79</v>
      </c>
      <c r="J33" s="15" t="str">
        <f t="shared" si="0"/>
        <v>TIDAK LULUS</v>
      </c>
    </row>
    <row r="34" spans="1:10" x14ac:dyDescent="0.25">
      <c r="A34" s="12"/>
      <c r="B34" s="19" t="s">
        <v>133</v>
      </c>
      <c r="C34" s="20">
        <f>SUM(C24:C33)</f>
        <v>815</v>
      </c>
      <c r="D34" s="20">
        <f t="shared" ref="D34:E34" si="1">SUM(D24:D33)</f>
        <v>880</v>
      </c>
      <c r="E34" s="20">
        <f t="shared" si="1"/>
        <v>840</v>
      </c>
    </row>
    <row r="35" spans="1:10" x14ac:dyDescent="0.25">
      <c r="A35" s="12"/>
      <c r="B35" s="19" t="s">
        <v>134</v>
      </c>
      <c r="C35" s="20">
        <f>AVERAGE(C24:C33)</f>
        <v>81.5</v>
      </c>
      <c r="D35" s="20">
        <f t="shared" ref="D35:E35" si="2">AVERAGE(D24:D33)</f>
        <v>88</v>
      </c>
      <c r="E35" s="20">
        <f t="shared" si="2"/>
        <v>84</v>
      </c>
    </row>
    <row r="36" spans="1:10" x14ac:dyDescent="0.25">
      <c r="A36" s="12"/>
      <c r="B36" s="19" t="s">
        <v>135</v>
      </c>
      <c r="C36" s="20">
        <f>MAX(C24:C33)</f>
        <v>100</v>
      </c>
      <c r="D36" s="20">
        <f t="shared" ref="D36:E36" si="3">MAX(D24:D33)</f>
        <v>100</v>
      </c>
      <c r="E36" s="20">
        <f t="shared" si="3"/>
        <v>100</v>
      </c>
    </row>
    <row r="37" spans="1:10" x14ac:dyDescent="0.25">
      <c r="A37" s="12"/>
      <c r="B37" s="19" t="s">
        <v>136</v>
      </c>
      <c r="C37" s="20">
        <f>MIN(C24:C33)</f>
        <v>70</v>
      </c>
      <c r="D37" s="20">
        <f t="shared" ref="D37:E37" si="4">MIN(D24:D33)</f>
        <v>80</v>
      </c>
      <c r="E37" s="20">
        <f t="shared" si="4"/>
        <v>70</v>
      </c>
    </row>
  </sheetData>
  <mergeCells count="7">
    <mergeCell ref="J21:J23"/>
    <mergeCell ref="A21:A23"/>
    <mergeCell ref="B21:B23"/>
    <mergeCell ref="C22:E22"/>
    <mergeCell ref="G21:G23"/>
    <mergeCell ref="H21:H23"/>
    <mergeCell ref="I21:I23"/>
  </mergeCells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{711463E4-EEDD-4A2F-BC02-041B607696AA}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463E4-EEDD-4A2F-BC02-041B60769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04E-7CDA-42EE-B347-631C6ED73CC9}">
  <dimension ref="A1:I33"/>
  <sheetViews>
    <sheetView tabSelected="1" workbookViewId="0">
      <selection activeCell="D2" sqref="D2:E2"/>
    </sheetView>
  </sheetViews>
  <sheetFormatPr defaultRowHeight="15" x14ac:dyDescent="0.25"/>
  <cols>
    <col min="1" max="1" width="24.7109375" customWidth="1"/>
    <col min="2" max="2" width="58.28515625" customWidth="1"/>
    <col min="4" max="4" width="9.140625" style="8"/>
    <col min="5" max="5" width="10.85546875" style="8" customWidth="1"/>
    <col min="6" max="6" width="11.85546875" style="1" customWidth="1"/>
  </cols>
  <sheetData>
    <row r="1" spans="1:9" x14ac:dyDescent="0.25">
      <c r="A1" s="28" t="s">
        <v>145</v>
      </c>
      <c r="B1" s="28" t="s">
        <v>146</v>
      </c>
    </row>
    <row r="2" spans="1:9" x14ac:dyDescent="0.25">
      <c r="A2" s="29" t="s">
        <v>147</v>
      </c>
      <c r="B2" s="29" t="s">
        <v>157</v>
      </c>
      <c r="D2" s="38" t="s">
        <v>147</v>
      </c>
      <c r="E2" s="38"/>
      <c r="G2" s="38" t="s">
        <v>153</v>
      </c>
      <c r="H2" s="38"/>
      <c r="I2" s="38"/>
    </row>
    <row r="3" spans="1:9" x14ac:dyDescent="0.25">
      <c r="A3" s="29" t="s">
        <v>148</v>
      </c>
      <c r="B3" s="29" t="s">
        <v>158</v>
      </c>
      <c r="D3" s="8" t="s">
        <v>143</v>
      </c>
      <c r="E3" s="8" t="s">
        <v>167</v>
      </c>
      <c r="G3" s="3">
        <v>3</v>
      </c>
      <c r="H3" s="3"/>
      <c r="I3" s="3"/>
    </row>
    <row r="4" spans="1:9" x14ac:dyDescent="0.25">
      <c r="A4" s="35" t="s">
        <v>149</v>
      </c>
      <c r="B4" s="33" t="s">
        <v>169</v>
      </c>
      <c r="D4" s="8">
        <v>3</v>
      </c>
      <c r="E4" s="8">
        <f>ABS(D4)</f>
        <v>3</v>
      </c>
      <c r="G4" s="3">
        <v>5</v>
      </c>
      <c r="H4" s="3">
        <v>6</v>
      </c>
      <c r="I4" s="3">
        <v>7</v>
      </c>
    </row>
    <row r="5" spans="1:9" s="12" customFormat="1" x14ac:dyDescent="0.25">
      <c r="A5" s="36"/>
      <c r="B5" s="34"/>
      <c r="D5" s="8">
        <v>7</v>
      </c>
      <c r="E5" s="1">
        <f>ABS(D5)</f>
        <v>7</v>
      </c>
      <c r="F5" s="1"/>
      <c r="G5" s="3">
        <v>5</v>
      </c>
      <c r="H5" s="3">
        <v>4</v>
      </c>
      <c r="I5" s="3"/>
    </row>
    <row r="6" spans="1:9" x14ac:dyDescent="0.25">
      <c r="A6" s="29" t="s">
        <v>150</v>
      </c>
      <c r="B6" s="29" t="s">
        <v>159</v>
      </c>
      <c r="C6" s="32"/>
      <c r="D6" s="8">
        <v>-5</v>
      </c>
      <c r="E6" s="8">
        <f>ABS(D6)</f>
        <v>5</v>
      </c>
      <c r="F6" s="8"/>
      <c r="G6" s="3">
        <v>9</v>
      </c>
      <c r="H6" s="3"/>
      <c r="I6" s="3"/>
    </row>
    <row r="7" spans="1:9" x14ac:dyDescent="0.25">
      <c r="A7" s="29" t="s">
        <v>171</v>
      </c>
      <c r="B7" s="29" t="s">
        <v>160</v>
      </c>
      <c r="G7" t="s">
        <v>170</v>
      </c>
      <c r="I7" s="1">
        <f>COUNTA(G3:I6)</f>
        <v>7</v>
      </c>
    </row>
    <row r="8" spans="1:9" x14ac:dyDescent="0.25">
      <c r="A8" s="29" t="s">
        <v>151</v>
      </c>
      <c r="B8" s="29" t="s">
        <v>161</v>
      </c>
    </row>
    <row r="9" spans="1:9" x14ac:dyDescent="0.25">
      <c r="A9" s="29" t="s">
        <v>152</v>
      </c>
      <c r="B9" s="29" t="s">
        <v>165</v>
      </c>
      <c r="D9" s="39" t="s">
        <v>168</v>
      </c>
      <c r="E9" s="39"/>
      <c r="G9" s="38" t="s">
        <v>152</v>
      </c>
      <c r="H9" s="38"/>
    </row>
    <row r="10" spans="1:9" x14ac:dyDescent="0.25">
      <c r="A10" s="29" t="s">
        <v>153</v>
      </c>
      <c r="B10" s="29" t="s">
        <v>163</v>
      </c>
      <c r="D10" s="8" t="s">
        <v>143</v>
      </c>
      <c r="E10" s="8" t="s">
        <v>167</v>
      </c>
      <c r="G10">
        <v>9</v>
      </c>
    </row>
    <row r="11" spans="1:9" ht="15" customHeight="1" x14ac:dyDescent="0.25">
      <c r="A11" s="29" t="s">
        <v>154</v>
      </c>
      <c r="B11" s="29" t="s">
        <v>164</v>
      </c>
      <c r="D11" s="8">
        <v>8.9</v>
      </c>
      <c r="E11" s="30">
        <f>INT(D11)</f>
        <v>8</v>
      </c>
      <c r="G11">
        <v>81</v>
      </c>
    </row>
    <row r="12" spans="1:9" x14ac:dyDescent="0.25">
      <c r="A12" s="29" t="s">
        <v>155</v>
      </c>
      <c r="B12" s="29" t="s">
        <v>162</v>
      </c>
      <c r="D12" s="8">
        <v>4.5</v>
      </c>
      <c r="E12" s="30">
        <f t="shared" ref="E12:E13" si="0">INT(D12)</f>
        <v>4</v>
      </c>
      <c r="G12">
        <v>10</v>
      </c>
    </row>
    <row r="13" spans="1:9" x14ac:dyDescent="0.25">
      <c r="A13" s="29" t="s">
        <v>156</v>
      </c>
      <c r="B13" s="29" t="s">
        <v>166</v>
      </c>
      <c r="D13" s="8">
        <v>-7.3</v>
      </c>
      <c r="E13" s="30">
        <f t="shared" si="0"/>
        <v>-8</v>
      </c>
    </row>
    <row r="15" spans="1:9" x14ac:dyDescent="0.25">
      <c r="D15" s="38" t="s">
        <v>149</v>
      </c>
      <c r="E15" s="38"/>
    </row>
    <row r="16" spans="1:9" x14ac:dyDescent="0.25">
      <c r="D16" s="37">
        <v>29.998999999999999</v>
      </c>
      <c r="E16" s="37">
        <f>ROUND(D16,2)</f>
        <v>30</v>
      </c>
    </row>
    <row r="17" spans="4:5" x14ac:dyDescent="0.25">
      <c r="D17" s="37">
        <v>34.876449999999998</v>
      </c>
      <c r="E17" s="37">
        <f>ROUND(D17,3)</f>
        <v>34.875999999999998</v>
      </c>
    </row>
    <row r="18" spans="4:5" x14ac:dyDescent="0.25">
      <c r="D18" s="37">
        <v>23.1234</v>
      </c>
      <c r="E18" s="37">
        <f>ROUND(D18,1)</f>
        <v>23.1</v>
      </c>
    </row>
    <row r="19" spans="4:5" x14ac:dyDescent="0.25">
      <c r="D19" s="37"/>
      <c r="E19" s="37"/>
    </row>
    <row r="20" spans="4:5" x14ac:dyDescent="0.25">
      <c r="D20" s="40" t="s">
        <v>150</v>
      </c>
      <c r="E20" s="40"/>
    </row>
    <row r="21" spans="4:5" x14ac:dyDescent="0.25">
      <c r="D21" s="37">
        <v>9</v>
      </c>
      <c r="E21" s="8">
        <f>EVEN(D21)</f>
        <v>10</v>
      </c>
    </row>
    <row r="22" spans="4:5" x14ac:dyDescent="0.25">
      <c r="D22" s="37">
        <v>3</v>
      </c>
      <c r="E22" s="8">
        <f t="shared" ref="E22:E23" si="1">EVEN(D22)</f>
        <v>4</v>
      </c>
    </row>
    <row r="23" spans="4:5" x14ac:dyDescent="0.25">
      <c r="D23" s="37">
        <v>5</v>
      </c>
      <c r="E23" s="8">
        <f t="shared" si="1"/>
        <v>6</v>
      </c>
    </row>
    <row r="24" spans="4:5" x14ac:dyDescent="0.25">
      <c r="D24" s="37"/>
    </row>
    <row r="25" spans="4:5" x14ac:dyDescent="0.25">
      <c r="D25" s="41" t="s">
        <v>171</v>
      </c>
      <c r="E25" s="41"/>
    </row>
    <row r="26" spans="4:5" x14ac:dyDescent="0.25">
      <c r="D26" s="8">
        <v>23.56</v>
      </c>
      <c r="E26" s="8">
        <f>ROUNDDOWN(D26,1)</f>
        <v>23.5</v>
      </c>
    </row>
    <row r="27" spans="4:5" x14ac:dyDescent="0.25">
      <c r="D27" s="8">
        <v>78.344999999999999</v>
      </c>
      <c r="E27" s="8">
        <f t="shared" ref="E27:E28" si="2">ROUNDDOWN(D27,1)</f>
        <v>78.3</v>
      </c>
    </row>
    <row r="28" spans="4:5" x14ac:dyDescent="0.25">
      <c r="D28" s="8">
        <v>2.4990000000000001</v>
      </c>
      <c r="E28" s="8">
        <f t="shared" si="2"/>
        <v>2.4</v>
      </c>
    </row>
    <row r="30" spans="4:5" x14ac:dyDescent="0.25">
      <c r="D30" s="42" t="s">
        <v>151</v>
      </c>
      <c r="E30" s="42"/>
    </row>
    <row r="31" spans="4:5" x14ac:dyDescent="0.25">
      <c r="D31" s="8">
        <v>2.3456000000000001</v>
      </c>
      <c r="E31" s="8">
        <f>ROUNDUP(D31,2)</f>
        <v>2.3499999999999996</v>
      </c>
    </row>
    <row r="32" spans="4:5" x14ac:dyDescent="0.25">
      <c r="D32" s="8">
        <v>1.234356</v>
      </c>
      <c r="E32" s="8">
        <f>ROUNDUP(D32,1)</f>
        <v>1.3</v>
      </c>
    </row>
    <row r="33" spans="4:4" x14ac:dyDescent="0.25">
      <c r="D33" s="31"/>
    </row>
  </sheetData>
  <mergeCells count="10">
    <mergeCell ref="A4:A5"/>
    <mergeCell ref="D20:E20"/>
    <mergeCell ref="G2:I2"/>
    <mergeCell ref="D25:E25"/>
    <mergeCell ref="D30:E30"/>
    <mergeCell ref="G9:H9"/>
    <mergeCell ref="D2:E2"/>
    <mergeCell ref="D9:E9"/>
    <mergeCell ref="D15:E1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Siswa X-SIJA SMK TI BAZMA</vt:lpstr>
      <vt:lpstr>Data Siswa XI-SIJA SMK TI BAZMA</vt:lpstr>
      <vt:lpstr>Penjualan Laptop</vt:lpstr>
      <vt:lpstr>Grafik</vt:lpstr>
      <vt:lpstr>Formula</vt:lpstr>
      <vt:lpstr>Fungsi Matematika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TI BAZMA</dc:creator>
  <cp:lastModifiedBy>SMK TI BAZMA</cp:lastModifiedBy>
  <cp:lastPrinted>2022-10-04T07:23:13Z</cp:lastPrinted>
  <dcterms:created xsi:type="dcterms:W3CDTF">2022-10-04T06:30:44Z</dcterms:created>
  <dcterms:modified xsi:type="dcterms:W3CDTF">2022-10-18T04:28:55Z</dcterms:modified>
</cp:coreProperties>
</file>