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15065410b6629c9/Documents/Anas 10 SIJA/Informatics/Excell/"/>
    </mc:Choice>
  </mc:AlternateContent>
  <xr:revisionPtr revIDLastSave="4" documentId="8_{78CA7702-97D8-4B7F-A7AE-4E2D6080F2DA}" xr6:coauthVersionLast="47" xr6:coauthVersionMax="47" xr10:uidLastSave="{C307CA41-1368-4BDC-B125-817A814D172F}"/>
  <bookViews>
    <workbookView xWindow="-120" yWindow="-120" windowWidth="20730" windowHeight="11040" activeTab="4" xr2:uid="{611AE187-6D39-4DE4-963B-87E4AFC20975}"/>
  </bookViews>
  <sheets>
    <sheet name="Home" sheetId="4" r:id="rId1"/>
    <sheet name="About" sheetId="5" r:id="rId2"/>
    <sheet name="Contact" sheetId="6" r:id="rId3"/>
    <sheet name="SOAL 1" sheetId="1" r:id="rId4"/>
    <sheet name="SOAL 2" sheetId="2" r:id="rId5"/>
    <sheet name="LOOKUP" sheetId="7" r:id="rId6"/>
    <sheet name="SOAL 3" sheetId="3" r:id="rId7"/>
    <sheet name="VLOOKUP" sheetId="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7" l="1"/>
  <c r="E10" i="7" s="1"/>
  <c r="H25" i="8"/>
  <c r="I38" i="8"/>
  <c r="H38" i="8"/>
  <c r="I35" i="8"/>
  <c r="H35" i="8"/>
  <c r="I31" i="8"/>
  <c r="H31" i="8"/>
  <c r="I28" i="8"/>
  <c r="H28" i="8"/>
  <c r="I25" i="8"/>
  <c r="E12" i="8"/>
  <c r="G12" i="8" s="1"/>
  <c r="D12" i="8"/>
  <c r="G11" i="8"/>
  <c r="E11" i="8"/>
  <c r="D11" i="8"/>
  <c r="E10" i="8"/>
  <c r="G10" i="8" s="1"/>
  <c r="D10" i="8"/>
  <c r="E9" i="8"/>
  <c r="G9" i="8" s="1"/>
  <c r="D9" i="8"/>
  <c r="E8" i="8"/>
  <c r="G8" i="8" s="1"/>
  <c r="D8" i="8"/>
  <c r="E7" i="8"/>
  <c r="G7" i="8" s="1"/>
  <c r="D7" i="8"/>
  <c r="C16" i="7"/>
  <c r="E16" i="7" s="1"/>
  <c r="B16" i="7"/>
  <c r="C15" i="7"/>
  <c r="E15" i="7" s="1"/>
  <c r="B15" i="7"/>
  <c r="C14" i="7"/>
  <c r="E14" i="7" s="1"/>
  <c r="B14" i="7"/>
  <c r="E13" i="7"/>
  <c r="C13" i="7"/>
  <c r="B13" i="7"/>
  <c r="C12" i="7"/>
  <c r="E12" i="7" s="1"/>
  <c r="B12" i="7"/>
  <c r="C11" i="7"/>
  <c r="E11" i="7" s="1"/>
  <c r="B11" i="7"/>
  <c r="B10" i="7"/>
  <c r="E9" i="7"/>
  <c r="C9" i="7"/>
  <c r="B9" i="7"/>
  <c r="C8" i="7"/>
  <c r="E8" i="7" s="1"/>
  <c r="B8" i="7"/>
  <c r="C7" i="7"/>
  <c r="E7" i="7" s="1"/>
  <c r="B7" i="7"/>
  <c r="E17" i="7" l="1"/>
  <c r="H12" i="8"/>
  <c r="I12" i="8" s="1"/>
  <c r="H9" i="8"/>
  <c r="I9" i="8" s="1"/>
  <c r="H8" i="8"/>
  <c r="I8" i="8" s="1"/>
  <c r="H7" i="8"/>
  <c r="I7" i="8" s="1"/>
  <c r="H10" i="8"/>
  <c r="I10" i="8" s="1"/>
  <c r="H11" i="8"/>
  <c r="I11" i="8" s="1"/>
  <c r="G7" i="2"/>
  <c r="G8" i="2"/>
  <c r="I8" i="2" s="1"/>
  <c r="G9" i="2"/>
  <c r="I9" i="2" s="1"/>
  <c r="G10" i="2"/>
  <c r="G11" i="2"/>
  <c r="G12" i="2"/>
  <c r="G13" i="2"/>
  <c r="H13" i="2" s="1"/>
  <c r="G6" i="2"/>
  <c r="H6" i="3"/>
  <c r="H7" i="3"/>
  <c r="H8" i="3"/>
  <c r="H9" i="3"/>
  <c r="H10" i="3"/>
  <c r="H11" i="3"/>
  <c r="H12" i="3"/>
  <c r="H5" i="3"/>
  <c r="I6" i="2"/>
  <c r="I7" i="2"/>
  <c r="I10" i="2"/>
  <c r="I11" i="2"/>
  <c r="I12" i="2"/>
  <c r="I13" i="2"/>
  <c r="H13" i="3"/>
  <c r="G6" i="3"/>
  <c r="G7" i="3"/>
  <c r="G8" i="3"/>
  <c r="G9" i="3"/>
  <c r="F6" i="3"/>
  <c r="F7" i="3"/>
  <c r="F8" i="3"/>
  <c r="F9" i="3"/>
  <c r="F10" i="3"/>
  <c r="G10" i="3" s="1"/>
  <c r="F11" i="3"/>
  <c r="G11" i="3" s="1"/>
  <c r="F12" i="3"/>
  <c r="G12" i="3" s="1"/>
  <c r="F5" i="3"/>
  <c r="G5" i="3" s="1"/>
  <c r="H7" i="2"/>
  <c r="H8" i="2"/>
  <c r="H9" i="2"/>
  <c r="H10" i="2"/>
  <c r="H11" i="2"/>
  <c r="H12" i="2"/>
  <c r="H6" i="2"/>
  <c r="E5" i="1"/>
  <c r="E6" i="1"/>
  <c r="E7" i="1"/>
  <c r="E8" i="1"/>
  <c r="E9" i="1"/>
  <c r="E10" i="1"/>
  <c r="E11" i="1"/>
  <c r="E12" i="1"/>
  <c r="E13" i="1"/>
  <c r="E14" i="1"/>
  <c r="E15" i="1"/>
  <c r="E16" i="1"/>
  <c r="E17" i="1"/>
  <c r="E4" i="1"/>
  <c r="D5" i="1"/>
  <c r="D6" i="1"/>
  <c r="D7" i="1"/>
  <c r="D8" i="1"/>
  <c r="D9" i="1"/>
  <c r="D10" i="1"/>
  <c r="D11" i="1"/>
  <c r="D12" i="1"/>
  <c r="D13" i="1"/>
  <c r="D14" i="1"/>
  <c r="D15" i="1"/>
  <c r="D16" i="1"/>
  <c r="D17" i="1"/>
  <c r="D4" i="1"/>
  <c r="H14" i="3" l="1"/>
  <c r="H15" i="3"/>
  <c r="H16" i="3"/>
</calcChain>
</file>

<file path=xl/sharedStrings.xml><?xml version="1.0" encoding="utf-8"?>
<sst xmlns="http://schemas.openxmlformats.org/spreadsheetml/2006/main" count="214" uniqueCount="139">
  <si>
    <t>IF(Pernyataan;Nilai Benar;Nilai Salah)</t>
  </si>
  <si>
    <t>No</t>
  </si>
  <si>
    <t>KODE</t>
  </si>
  <si>
    <t>NAMA</t>
  </si>
  <si>
    <t>GAJI POKOK</t>
  </si>
  <si>
    <t>STATUS</t>
  </si>
  <si>
    <t xml:space="preserve">Soal </t>
  </si>
  <si>
    <t>A</t>
  </si>
  <si>
    <t>Fayyadh Rantisi</t>
  </si>
  <si>
    <t>1. Rule untuk mengisi Gaji Pokok</t>
  </si>
  <si>
    <t>B</t>
  </si>
  <si>
    <t>Gemi Widodo</t>
  </si>
  <si>
    <t>Jika Kode ="A"  maka 2.000.000</t>
  </si>
  <si>
    <t>Hafith Muhammad Fauzan</t>
  </si>
  <si>
    <t>Jika Kode ="B"  maka 1.000.000</t>
  </si>
  <si>
    <t>Hanif Gibran Shidik</t>
  </si>
  <si>
    <t>Ibrahim</t>
  </si>
  <si>
    <t>2. Rule untuk mengisi Status</t>
  </si>
  <si>
    <t>Mufiz Ihsanulhaq</t>
  </si>
  <si>
    <t>Jika Kode = "A" maka "Karyawan Lama"</t>
  </si>
  <si>
    <t>Muhammad Abdullah Abdul Aziz</t>
  </si>
  <si>
    <t>Jika Kode = "B"  maka "Karyawan Baru"</t>
  </si>
  <si>
    <t>Muhammad Faiq Mustanir</t>
  </si>
  <si>
    <t>Muhammad Ibrahim</t>
  </si>
  <si>
    <t>Muhammad Raka Apandi</t>
  </si>
  <si>
    <t>Muhammad Saeful Ramadhan</t>
  </si>
  <si>
    <t>Radid Aditia Renaldi</t>
  </si>
  <si>
    <t>Rofi Dzaki Abdul Aziz</t>
  </si>
  <si>
    <t>Sahrul Romadhon</t>
  </si>
  <si>
    <t>Daftar Nilai Informatika Bab Office Fundamental</t>
  </si>
  <si>
    <t>SMK TI BAZMA</t>
  </si>
  <si>
    <t>Nomor Siswa</t>
  </si>
  <si>
    <t>Nama</t>
  </si>
  <si>
    <t>Kelas</t>
  </si>
  <si>
    <t>Nilai</t>
  </si>
  <si>
    <t>Rata-Rata</t>
  </si>
  <si>
    <t>Keterangan</t>
  </si>
  <si>
    <t>Grade</t>
  </si>
  <si>
    <t>Teori</t>
  </si>
  <si>
    <t>Praktek</t>
  </si>
  <si>
    <t>X-SIJA</t>
  </si>
  <si>
    <t>Syahban Syahputra</t>
  </si>
  <si>
    <t>Rule Pengisian Soal Rata-Rata</t>
  </si>
  <si>
    <t>Rule Pengisian Soal Grade</t>
  </si>
  <si>
    <t>40% dari nilai teori + 60% dari nilai Praktek</t>
  </si>
  <si>
    <t>Jika rata-rata &gt;= 95  maka ”Istimewa”</t>
  </si>
  <si>
    <t>Jika rata-rata &gt;= 85  maka ”Baik”</t>
  </si>
  <si>
    <t>Rule Pengisian Soal Keterangan</t>
  </si>
  <si>
    <t>Jika rata-rata &gt;= 75  maka ”Cukup”</t>
  </si>
  <si>
    <t xml:space="preserve">Jika rata-rata &gt;= 60, maka  “Lulus” </t>
  </si>
  <si>
    <t>Jika rata-rata &gt;= 60  maka ”Kurang”</t>
  </si>
  <si>
    <t>jika dibawah 60 maka “Gagal”</t>
  </si>
  <si>
    <t>Jika rata-rata &lt; 60  maka ”Belum Tuntas”</t>
  </si>
  <si>
    <t>HASIL UJIAN KOMPUTER "SMK TI BAZMA"</t>
  </si>
  <si>
    <t>Informatika Bab Microsoft Office</t>
  </si>
  <si>
    <t>NIS</t>
  </si>
  <si>
    <t>Nama Siswa</t>
  </si>
  <si>
    <t>Ms Windows</t>
  </si>
  <si>
    <t>Ms. Word</t>
  </si>
  <si>
    <t>Ms. Excel</t>
  </si>
  <si>
    <t>Nilai Huruf</t>
  </si>
  <si>
    <t>Anas Nasuha</t>
  </si>
  <si>
    <t>Adli Fathi Rayhan</t>
  </si>
  <si>
    <t>Ahmad Tauhid</t>
  </si>
  <si>
    <t>Attar Rifai</t>
  </si>
  <si>
    <t>Dhiaraqi Ahmad Khairuzan</t>
  </si>
  <si>
    <t>Diandra Vieri Dwi A</t>
  </si>
  <si>
    <t>Fadhil Rabbani</t>
  </si>
  <si>
    <t>Jumlah Siswa</t>
  </si>
  <si>
    <t>Nilai rata-rata semua siswa</t>
  </si>
  <si>
    <t>Nilai tertinggi rata-rata</t>
  </si>
  <si>
    <t>Nilai terendah rata-rata</t>
  </si>
  <si>
    <t>Anas Nasuha X-SIJA</t>
  </si>
  <si>
    <r>
      <t>FUNGSI LOOKUP(</t>
    </r>
    <r>
      <rPr>
        <b/>
        <sz val="11"/>
        <color indexed="9"/>
        <rFont val="Futura Bk BT"/>
        <family val="2"/>
      </rPr>
      <t>Sel Uji;NamaTabelBantu;NoKolom/NoBaris)  lengkapnya LOOKUP, salah satu fungsi pencarian dan referensi, saat Anda harus mencari di dalam satu baris atau satu kolom dan menemukan nilai dari posisi yang sama dalam baris atau kolom kedua.</t>
    </r>
  </si>
  <si>
    <t>Data Hasil Penjualan Laptop</t>
  </si>
  <si>
    <t>Toko Zona Laptop</t>
  </si>
  <si>
    <t>Kode Laptop</t>
  </si>
  <si>
    <t>Merk Laptop</t>
  </si>
  <si>
    <t>Harga Laptop</t>
  </si>
  <si>
    <t>Jumlah Laptop</t>
  </si>
  <si>
    <t>Total Harga</t>
  </si>
  <si>
    <t>As</t>
  </si>
  <si>
    <t>L</t>
  </si>
  <si>
    <t>Ac</t>
  </si>
  <si>
    <t>H</t>
  </si>
  <si>
    <t>D</t>
  </si>
  <si>
    <t>Total Penjualan</t>
  </si>
  <si>
    <t>Tabel Bantu</t>
  </si>
  <si>
    <t>Asus</t>
  </si>
  <si>
    <t xml:space="preserve">Harga </t>
  </si>
  <si>
    <t>Lenovo</t>
  </si>
  <si>
    <t>Acer</t>
  </si>
  <si>
    <t>DELL</t>
  </si>
  <si>
    <t>HP</t>
  </si>
  <si>
    <t>Latihan</t>
  </si>
  <si>
    <t>Soal ke-1</t>
  </si>
  <si>
    <t>Data Pejualan Barang PT.LARIS MANIS</t>
  </si>
  <si>
    <t>Jl. Perintis Kemerdekaan 71c Telp. (0251)345121</t>
  </si>
  <si>
    <t xml:space="preserve">No </t>
  </si>
  <si>
    <t>Kode</t>
  </si>
  <si>
    <t xml:space="preserve">Nama </t>
  </si>
  <si>
    <t>Harga</t>
  </si>
  <si>
    <t>Jumlah</t>
  </si>
  <si>
    <t>Total harga</t>
  </si>
  <si>
    <t>Discount</t>
  </si>
  <si>
    <t>Harga Akhir</t>
  </si>
  <si>
    <t xml:space="preserve"> Barang</t>
  </si>
  <si>
    <t>Barang</t>
  </si>
  <si>
    <t xml:space="preserve"> Satuan</t>
  </si>
  <si>
    <t>GV-166</t>
  </si>
  <si>
    <t>BV-123</t>
  </si>
  <si>
    <t>AZ-120</t>
  </si>
  <si>
    <t>FV-160</t>
  </si>
  <si>
    <t>CV-123</t>
  </si>
  <si>
    <t>DY-123</t>
  </si>
  <si>
    <t>Tabel Bantu :</t>
  </si>
  <si>
    <t>Nama barang</t>
  </si>
  <si>
    <t>Harga Satuan</t>
  </si>
  <si>
    <t xml:space="preserve">Discount </t>
  </si>
  <si>
    <t>Modem</t>
  </si>
  <si>
    <t>Router</t>
  </si>
  <si>
    <t>HUB</t>
  </si>
  <si>
    <t>Switch</t>
  </si>
  <si>
    <t>Bridge</t>
  </si>
  <si>
    <t>Access Point</t>
  </si>
  <si>
    <t>Usia</t>
  </si>
  <si>
    <t>Alamat</t>
  </si>
  <si>
    <t>Soal ke-2</t>
  </si>
  <si>
    <t>Fadhil</t>
  </si>
  <si>
    <t>Bandung</t>
  </si>
  <si>
    <t>Rofi</t>
  </si>
  <si>
    <t>Jakarta</t>
  </si>
  <si>
    <t>Faiq</t>
  </si>
  <si>
    <t>Hafith</t>
  </si>
  <si>
    <t>Hanif</t>
  </si>
  <si>
    <t>Raka</t>
  </si>
  <si>
    <t>Semarang</t>
  </si>
  <si>
    <t>MUHAMAD DZIKRI FAUZAN ADALAH GURU TERTAMPAN DI SMK TI BAZMA</t>
  </si>
  <si>
    <t>Jl. Cicadas-Cikampak depan SDN 1 Cicadas, Ciampea, Bogor, Jawa Barat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</si>
</sst>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_(* \(#,##0.00\);_(* &quot;-&quot;??_);_(@_)"/>
    <numFmt numFmtId="165" formatCode="_-[$Rp-421]* #,##0_-;\-[$Rp-421]* #,##0_-;_-[$Rp-421]* &quot;-&quot;??_-;_-@_-"/>
    <numFmt numFmtId="166" formatCode="&quot;Rp.&quot;#,###&quot;.-&quot;"/>
  </numFmts>
  <fonts count="24" x14ac:knownFonts="1">
    <font>
      <sz val="11"/>
      <color theme="1"/>
      <name val="Calibri"/>
      <family val="2"/>
      <scheme val="minor"/>
    </font>
    <font>
      <sz val="11"/>
      <color theme="1"/>
      <name val="Calibri"/>
      <family val="2"/>
      <scheme val="minor"/>
    </font>
    <font>
      <sz val="10"/>
      <name val="Futura Bk BT"/>
      <family val="2"/>
    </font>
    <font>
      <b/>
      <sz val="14"/>
      <color theme="0"/>
      <name val="Futura Bk BT"/>
      <family val="2"/>
    </font>
    <font>
      <b/>
      <sz val="10"/>
      <color theme="0"/>
      <name val="Futura Bk BT"/>
      <family val="2"/>
    </font>
    <font>
      <b/>
      <sz val="10"/>
      <name val="Futura Bk BT"/>
      <family val="2"/>
    </font>
    <font>
      <b/>
      <sz val="10"/>
      <color theme="1"/>
      <name val="Futura Bk BT"/>
      <family val="2"/>
    </font>
    <font>
      <sz val="10"/>
      <color theme="1"/>
      <name val="Futura Bk BT"/>
      <family val="2"/>
    </font>
    <font>
      <b/>
      <sz val="18"/>
      <color theme="0"/>
      <name val="Futura Bk BT"/>
      <family val="2"/>
    </font>
    <font>
      <b/>
      <sz val="11"/>
      <name val="Futura Bk BT"/>
      <family val="2"/>
    </font>
    <font>
      <sz val="11"/>
      <name val="Futura Bk BT"/>
      <family val="2"/>
    </font>
    <font>
      <b/>
      <sz val="12"/>
      <color theme="0"/>
      <name val="Arial"/>
      <family val="2"/>
    </font>
    <font>
      <sz val="10"/>
      <color theme="0"/>
      <name val="Arial"/>
      <family val="2"/>
    </font>
    <font>
      <sz val="10"/>
      <name val="Arial"/>
      <family val="2"/>
    </font>
    <font>
      <b/>
      <sz val="10"/>
      <color theme="0"/>
      <name val="Arial"/>
      <family val="2"/>
    </font>
    <font>
      <sz val="11"/>
      <color theme="0"/>
      <name val="Calibri"/>
      <family val="2"/>
      <scheme val="minor"/>
    </font>
    <font>
      <sz val="14"/>
      <name val="Futura Bk BT"/>
      <family val="2"/>
    </font>
    <font>
      <b/>
      <sz val="11"/>
      <color theme="0"/>
      <name val="Futura Bk BT"/>
      <family val="2"/>
    </font>
    <font>
      <b/>
      <sz val="11"/>
      <color indexed="9"/>
      <name val="Futura Bk BT"/>
      <family val="2"/>
    </font>
    <font>
      <b/>
      <sz val="10"/>
      <name val="Arial"/>
      <family val="2"/>
    </font>
    <font>
      <sz val="11"/>
      <color theme="0"/>
      <name val="Futura Bk BT"/>
      <family val="2"/>
    </font>
    <font>
      <sz val="11"/>
      <color theme="1"/>
      <name val="Futura Bk BT"/>
      <family val="2"/>
    </font>
    <font>
      <sz val="12"/>
      <color theme="1"/>
      <name val="Futura Bk BT"/>
      <family val="2"/>
    </font>
    <font>
      <b/>
      <sz val="20"/>
      <color theme="1"/>
      <name val="Arial Black"/>
      <family val="2"/>
    </font>
  </fonts>
  <fills count="12">
    <fill>
      <patternFill patternType="none"/>
    </fill>
    <fill>
      <patternFill patternType="gray125"/>
    </fill>
    <fill>
      <patternFill patternType="solid">
        <fgColor theme="4" tint="-0.249977111117893"/>
        <bgColor indexed="64"/>
      </patternFill>
    </fill>
    <fill>
      <patternFill patternType="solid">
        <fgColor indexed="51"/>
        <bgColor indexed="64"/>
      </patternFill>
    </fill>
    <fill>
      <patternFill patternType="solid">
        <fgColor theme="3"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4" tint="-0.499984740745262"/>
        <bgColor indexed="64"/>
      </patternFill>
    </fill>
  </fills>
  <borders count="48">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style="thin">
        <color indexed="64"/>
      </right>
      <top/>
      <bottom style="thin">
        <color indexed="64"/>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ck">
        <color indexed="64"/>
      </left>
      <right style="thin">
        <color indexed="64"/>
      </right>
      <top/>
      <bottom style="medium">
        <color indexed="64"/>
      </bottom>
      <diagonal/>
    </border>
    <border>
      <left style="thick">
        <color indexed="64"/>
      </left>
      <right style="thin">
        <color indexed="64"/>
      </right>
      <top style="thick">
        <color indexed="64"/>
      </top>
      <bottom style="double">
        <color indexed="64"/>
      </bottom>
      <diagonal/>
    </border>
    <border>
      <left style="thin">
        <color indexed="64"/>
      </left>
      <right style="thin">
        <color indexed="64"/>
      </right>
      <top style="thick">
        <color indexed="64"/>
      </top>
      <bottom style="double">
        <color indexed="64"/>
      </bottom>
      <diagonal/>
    </border>
    <border>
      <left style="thin">
        <color indexed="64"/>
      </left>
      <right style="thick">
        <color indexed="64"/>
      </right>
      <top style="thick">
        <color indexed="64"/>
      </top>
      <bottom style="double">
        <color indexed="64"/>
      </bottom>
      <diagonal/>
    </border>
    <border>
      <left style="thick">
        <color indexed="64"/>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ck">
        <color indexed="64"/>
      </right>
      <top/>
      <bottom style="thin">
        <color indexed="64"/>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double">
        <color indexed="64"/>
      </top>
      <bottom style="thin">
        <color indexed="64"/>
      </bottom>
      <diagonal/>
    </border>
    <border>
      <left/>
      <right/>
      <top/>
      <bottom style="thin">
        <color indexed="64"/>
      </bottom>
      <diagonal/>
    </border>
    <border>
      <left/>
      <right/>
      <top style="medium">
        <color indexed="64"/>
      </top>
      <bottom/>
      <diagonal/>
    </border>
    <border>
      <left style="medium">
        <color indexed="64"/>
      </left>
      <right style="medium">
        <color rgb="FF000000"/>
      </right>
      <top style="medium">
        <color indexed="64"/>
      </top>
      <bottom/>
      <diagonal/>
    </border>
    <border>
      <left style="medium">
        <color rgb="FFCCCCCC"/>
      </left>
      <right style="medium">
        <color rgb="FF000000"/>
      </right>
      <top style="medium">
        <color indexed="64"/>
      </top>
      <bottom/>
      <diagonal/>
    </border>
    <border>
      <left style="medium">
        <color rgb="FFCCCCCC"/>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s>
  <cellStyleXfs count="5">
    <xf numFmtId="0" fontId="0" fillId="0" borderId="0"/>
    <xf numFmtId="164" fontId="1" fillId="0" borderId="0" applyFont="0" applyFill="0" applyBorder="0" applyAlignment="0" applyProtection="0"/>
    <xf numFmtId="0" fontId="13" fillId="0" borderId="0"/>
    <xf numFmtId="0" fontId="13" fillId="0" borderId="0"/>
    <xf numFmtId="0" fontId="13" fillId="0" borderId="0"/>
  </cellStyleXfs>
  <cellXfs count="140">
    <xf numFmtId="0" fontId="0" fillId="0" borderId="0" xfId="0"/>
    <xf numFmtId="0" fontId="2" fillId="2" borderId="0" xfId="0" applyFont="1" applyFill="1"/>
    <xf numFmtId="0" fontId="2" fillId="0" borderId="0" xfId="0" applyFont="1"/>
    <xf numFmtId="0" fontId="4" fillId="2" borderId="1" xfId="0" applyFont="1" applyFill="1" applyBorder="1" applyAlignment="1">
      <alignment horizontal="center"/>
    </xf>
    <xf numFmtId="0" fontId="4" fillId="2" borderId="2" xfId="0" applyFont="1" applyFill="1" applyBorder="1" applyAlignment="1">
      <alignment horizontal="center"/>
    </xf>
    <xf numFmtId="0" fontId="4" fillId="2" borderId="3" xfId="0" applyFont="1" applyFill="1" applyBorder="1" applyAlignment="1">
      <alignment horizontal="center"/>
    </xf>
    <xf numFmtId="0" fontId="5" fillId="3" borderId="0" xfId="0" applyFont="1" applyFill="1" applyAlignment="1">
      <alignment horizontal="center"/>
    </xf>
    <xf numFmtId="0" fontId="6" fillId="4" borderId="4" xfId="0" applyFont="1" applyFill="1" applyBorder="1" applyAlignment="1">
      <alignment horizontal="center"/>
    </xf>
    <xf numFmtId="0" fontId="7" fillId="4" borderId="5" xfId="0" applyFont="1" applyFill="1" applyBorder="1" applyAlignment="1">
      <alignment horizontal="center"/>
    </xf>
    <xf numFmtId="0" fontId="7" fillId="4" borderId="6" xfId="0" applyFont="1" applyFill="1" applyBorder="1" applyAlignment="1">
      <alignment horizontal="center"/>
    </xf>
    <xf numFmtId="0" fontId="5" fillId="0" borderId="0" xfId="0" applyFont="1" applyAlignment="1">
      <alignment horizontal="left"/>
    </xf>
    <xf numFmtId="0" fontId="5" fillId="0" borderId="0" xfId="0" applyFont="1"/>
    <xf numFmtId="0" fontId="7" fillId="4" borderId="7" xfId="0" applyFont="1" applyFill="1" applyBorder="1" applyAlignment="1">
      <alignment horizontal="center"/>
    </xf>
    <xf numFmtId="0" fontId="4" fillId="2" borderId="12" xfId="0" applyFont="1" applyFill="1" applyBorder="1" applyAlignment="1">
      <alignment horizontal="center"/>
    </xf>
    <xf numFmtId="0" fontId="2" fillId="5" borderId="14" xfId="0" applyFont="1" applyFill="1" applyBorder="1" applyAlignment="1">
      <alignment horizontal="center" vertical="center"/>
    </xf>
    <xf numFmtId="0" fontId="2" fillId="5" borderId="15" xfId="0" applyFont="1" applyFill="1" applyBorder="1" applyAlignment="1">
      <alignment horizontal="left"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18" xfId="0" applyFont="1" applyFill="1" applyBorder="1" applyAlignment="1">
      <alignment horizontal="center" vertical="center"/>
    </xf>
    <xf numFmtId="0" fontId="2" fillId="5" borderId="19" xfId="0" applyFont="1" applyFill="1" applyBorder="1" applyAlignment="1">
      <alignment horizontal="left" vertical="center"/>
    </xf>
    <xf numFmtId="0" fontId="2" fillId="5" borderId="7" xfId="0" applyFont="1" applyFill="1" applyBorder="1" applyAlignment="1">
      <alignment horizontal="center" vertical="center"/>
    </xf>
    <xf numFmtId="0" fontId="9" fillId="0" borderId="0" xfId="0" applyFont="1"/>
    <xf numFmtId="0" fontId="10" fillId="0" borderId="0" xfId="0" applyFont="1"/>
    <xf numFmtId="0" fontId="14" fillId="2" borderId="20" xfId="2" applyFont="1" applyFill="1" applyBorder="1" applyAlignment="1">
      <alignment horizontal="center" vertical="center" wrapText="1"/>
    </xf>
    <xf numFmtId="0" fontId="14" fillId="2" borderId="21" xfId="2" applyFont="1" applyFill="1" applyBorder="1" applyAlignment="1">
      <alignment horizontal="center" vertical="center" wrapText="1"/>
    </xf>
    <xf numFmtId="0" fontId="14" fillId="2" borderId="22" xfId="2" applyFont="1" applyFill="1" applyBorder="1" applyAlignment="1">
      <alignment horizontal="center" vertical="center" wrapText="1"/>
    </xf>
    <xf numFmtId="0" fontId="0" fillId="6" borderId="23" xfId="0" applyFill="1" applyBorder="1" applyAlignment="1">
      <alignment horizontal="center"/>
    </xf>
    <xf numFmtId="0" fontId="0" fillId="6" borderId="24" xfId="0" applyFill="1" applyBorder="1" applyAlignment="1">
      <alignment horizontal="center"/>
    </xf>
    <xf numFmtId="164" fontId="13" fillId="6" borderId="16" xfId="1" applyFont="1" applyFill="1" applyBorder="1" applyAlignment="1">
      <alignment horizontal="center"/>
    </xf>
    <xf numFmtId="0" fontId="0" fillId="6" borderId="16" xfId="0" applyFill="1" applyBorder="1" applyAlignment="1">
      <alignment horizontal="center"/>
    </xf>
    <xf numFmtId="0" fontId="0" fillId="6" borderId="25" xfId="0" applyFill="1" applyBorder="1" applyAlignment="1">
      <alignment horizontal="center"/>
    </xf>
    <xf numFmtId="0" fontId="0" fillId="6" borderId="26" xfId="0" applyFill="1" applyBorder="1" applyAlignment="1">
      <alignment horizontal="center"/>
    </xf>
    <xf numFmtId="0" fontId="0" fillId="6" borderId="5" xfId="0" applyFill="1" applyBorder="1" applyAlignment="1">
      <alignment horizontal="center"/>
    </xf>
    <xf numFmtId="0" fontId="0" fillId="6" borderId="27" xfId="0" applyFill="1" applyBorder="1" applyAlignment="1">
      <alignment horizontal="center"/>
    </xf>
    <xf numFmtId="0" fontId="0" fillId="6" borderId="28" xfId="0" applyFill="1" applyBorder="1" applyAlignment="1">
      <alignment horizontal="center"/>
    </xf>
    <xf numFmtId="0" fontId="12" fillId="2" borderId="32" xfId="0" applyFont="1" applyFill="1" applyBorder="1" applyAlignment="1">
      <alignment vertical="center"/>
    </xf>
    <xf numFmtId="164" fontId="12" fillId="2" borderId="36" xfId="0" applyNumberFormat="1" applyFont="1" applyFill="1" applyBorder="1" applyAlignment="1">
      <alignment vertical="center"/>
    </xf>
    <xf numFmtId="164" fontId="12" fillId="2" borderId="40" xfId="0" applyNumberFormat="1" applyFont="1" applyFill="1" applyBorder="1" applyAlignment="1">
      <alignment vertical="center"/>
    </xf>
    <xf numFmtId="0" fontId="7" fillId="4" borderId="5" xfId="0" applyFont="1" applyFill="1" applyBorder="1" applyAlignment="1">
      <alignment horizontal="left"/>
    </xf>
    <xf numFmtId="0" fontId="12" fillId="0" borderId="0" xfId="0" applyFont="1" applyFill="1" applyAlignment="1">
      <alignment horizontal="center"/>
    </xf>
    <xf numFmtId="0" fontId="0" fillId="0" borderId="0" xfId="0" applyFill="1"/>
    <xf numFmtId="0" fontId="14" fillId="0" borderId="0" xfId="2" applyFont="1" applyFill="1" applyBorder="1" applyAlignment="1">
      <alignment horizontal="center" vertical="center" wrapText="1"/>
    </xf>
    <xf numFmtId="0" fontId="0" fillId="0" borderId="0" xfId="0" applyFill="1" applyBorder="1" applyAlignment="1">
      <alignment horizontal="center"/>
    </xf>
    <xf numFmtId="0" fontId="12" fillId="0" borderId="0" xfId="0" applyFont="1" applyFill="1" applyBorder="1" applyAlignment="1">
      <alignment vertical="center"/>
    </xf>
    <xf numFmtId="164" fontId="12" fillId="0" borderId="0" xfId="0" applyNumberFormat="1" applyFont="1" applyFill="1" applyBorder="1" applyAlignment="1">
      <alignment vertical="center"/>
    </xf>
    <xf numFmtId="0" fontId="11" fillId="0" borderId="0" xfId="0" applyFont="1" applyFill="1" applyAlignment="1">
      <alignment horizontal="center"/>
    </xf>
    <xf numFmtId="0" fontId="15" fillId="0" borderId="0" xfId="0" applyFont="1" applyFill="1" applyAlignment="1">
      <alignment horizontal="center" vertical="center" wrapText="1"/>
    </xf>
    <xf numFmtId="0" fontId="13" fillId="0" borderId="0" xfId="3"/>
    <xf numFmtId="0" fontId="14" fillId="8" borderId="20" xfId="4" applyFont="1" applyFill="1" applyBorder="1" applyAlignment="1">
      <alignment horizontal="center" wrapText="1"/>
    </xf>
    <xf numFmtId="0" fontId="14" fillId="8" borderId="21" xfId="4" applyFont="1" applyFill="1" applyBorder="1" applyAlignment="1">
      <alignment horizontal="center" vertical="center" wrapText="1"/>
    </xf>
    <xf numFmtId="0" fontId="14" fillId="8" borderId="22" xfId="4" applyFont="1" applyFill="1" applyBorder="1" applyAlignment="1">
      <alignment horizontal="center" vertical="center" wrapText="1"/>
    </xf>
    <xf numFmtId="0" fontId="13" fillId="5" borderId="23" xfId="3" applyFill="1" applyBorder="1" applyAlignment="1">
      <alignment horizontal="center"/>
    </xf>
    <xf numFmtId="0" fontId="13" fillId="5" borderId="24" xfId="3" applyFill="1" applyBorder="1" applyAlignment="1">
      <alignment horizontal="center" vertical="center"/>
    </xf>
    <xf numFmtId="165" fontId="13" fillId="5" borderId="24" xfId="3" applyNumberFormat="1" applyFill="1" applyBorder="1"/>
    <xf numFmtId="0" fontId="13" fillId="5" borderId="24" xfId="3" applyFill="1" applyBorder="1" applyAlignment="1">
      <alignment horizontal="center"/>
    </xf>
    <xf numFmtId="165" fontId="13" fillId="5" borderId="41" xfId="3" applyNumberFormat="1" applyFill="1" applyBorder="1"/>
    <xf numFmtId="0" fontId="13" fillId="5" borderId="26" xfId="3" applyFill="1" applyBorder="1" applyAlignment="1">
      <alignment horizontal="center"/>
    </xf>
    <xf numFmtId="0" fontId="13" fillId="5" borderId="5" xfId="3" applyFill="1" applyBorder="1" applyAlignment="1">
      <alignment horizontal="center"/>
    </xf>
    <xf numFmtId="165" fontId="14" fillId="8" borderId="40" xfId="3" applyNumberFormat="1" applyFont="1" applyFill="1" applyBorder="1"/>
    <xf numFmtId="0" fontId="14" fillId="8" borderId="0" xfId="0" applyFont="1" applyFill="1"/>
    <xf numFmtId="0" fontId="19" fillId="5" borderId="5" xfId="4" applyFont="1" applyFill="1" applyBorder="1" applyAlignment="1">
      <alignment horizontal="center" vertical="center" wrapText="1"/>
    </xf>
    <xf numFmtId="0" fontId="14" fillId="8" borderId="5" xfId="4" applyFont="1" applyFill="1" applyBorder="1" applyAlignment="1">
      <alignment horizontal="left" vertical="center" wrapText="1"/>
    </xf>
    <xf numFmtId="0" fontId="19" fillId="5" borderId="5" xfId="0" applyFont="1" applyFill="1" applyBorder="1" applyAlignment="1">
      <alignment horizontal="center"/>
    </xf>
    <xf numFmtId="0" fontId="19" fillId="5" borderId="5" xfId="3" applyFont="1" applyFill="1" applyBorder="1" applyAlignment="1">
      <alignment horizontal="center"/>
    </xf>
    <xf numFmtId="0" fontId="13" fillId="5" borderId="5" xfId="3" applyFill="1" applyBorder="1"/>
    <xf numFmtId="165" fontId="0" fillId="5" borderId="5" xfId="0" applyNumberFormat="1" applyFill="1" applyBorder="1" applyAlignment="1">
      <alignment horizontal="center"/>
    </xf>
    <xf numFmtId="0" fontId="19" fillId="9" borderId="0" xfId="0" applyFont="1" applyFill="1"/>
    <xf numFmtId="0" fontId="13" fillId="0" borderId="0" xfId="0" applyFont="1"/>
    <xf numFmtId="0" fontId="0" fillId="0" borderId="0" xfId="0" applyAlignment="1">
      <alignment horizontal="center"/>
    </xf>
    <xf numFmtId="0" fontId="14" fillId="8" borderId="9" xfId="0" applyFont="1" applyFill="1" applyBorder="1" applyAlignment="1">
      <alignment horizontal="center" vertical="center"/>
    </xf>
    <xf numFmtId="0" fontId="14" fillId="8" borderId="43"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42" xfId="0" applyFont="1" applyFill="1" applyBorder="1" applyAlignment="1">
      <alignment horizontal="center" vertical="center"/>
    </xf>
    <xf numFmtId="0" fontId="0" fillId="10" borderId="5" xfId="0" applyFill="1" applyBorder="1" applyAlignment="1">
      <alignment horizontal="center"/>
    </xf>
    <xf numFmtId="0" fontId="13" fillId="10" borderId="5" xfId="0" applyFont="1" applyFill="1" applyBorder="1" applyAlignment="1">
      <alignment horizontal="center"/>
    </xf>
    <xf numFmtId="166" fontId="0" fillId="10" borderId="5" xfId="0" applyNumberFormat="1" applyFill="1" applyBorder="1" applyAlignment="1">
      <alignment horizontal="center"/>
    </xf>
    <xf numFmtId="166" fontId="0" fillId="10" borderId="5" xfId="0" applyNumberFormat="1" applyFill="1" applyBorder="1" applyAlignment="1">
      <alignment horizontal="right"/>
    </xf>
    <xf numFmtId="0" fontId="12" fillId="8" borderId="0" xfId="0" applyFont="1" applyFill="1"/>
    <xf numFmtId="0" fontId="14" fillId="11" borderId="5" xfId="0" applyFont="1" applyFill="1" applyBorder="1" applyAlignment="1">
      <alignment horizontal="center" vertical="center"/>
    </xf>
    <xf numFmtId="0" fontId="13" fillId="10" borderId="16" xfId="0" applyFont="1" applyFill="1" applyBorder="1" applyAlignment="1">
      <alignment horizontal="center"/>
    </xf>
    <xf numFmtId="0" fontId="0" fillId="10" borderId="5" xfId="0" applyFill="1" applyBorder="1" applyAlignment="1">
      <alignment horizontal="center" vertical="center"/>
    </xf>
    <xf numFmtId="9" fontId="0" fillId="10" borderId="5" xfId="0" applyNumberFormat="1" applyFill="1" applyBorder="1" applyAlignment="1">
      <alignment horizontal="center" vertical="center"/>
    </xf>
    <xf numFmtId="9" fontId="0" fillId="0" borderId="0" xfId="0" applyNumberFormat="1"/>
    <xf numFmtId="0" fontId="0" fillId="10" borderId="16" xfId="0" applyFill="1" applyBorder="1" applyAlignment="1">
      <alignment horizontal="center"/>
    </xf>
    <xf numFmtId="0" fontId="20" fillId="8" borderId="44" xfId="0" applyFont="1" applyFill="1" applyBorder="1" applyAlignment="1">
      <alignment horizontal="center" wrapText="1"/>
    </xf>
    <xf numFmtId="0" fontId="20" fillId="8" borderId="45" xfId="0" applyFont="1" applyFill="1" applyBorder="1" applyAlignment="1">
      <alignment horizontal="center" wrapText="1"/>
    </xf>
    <xf numFmtId="0" fontId="20" fillId="8" borderId="46" xfId="0" applyFont="1" applyFill="1" applyBorder="1" applyAlignment="1">
      <alignment horizontal="center" wrapText="1"/>
    </xf>
    <xf numFmtId="0" fontId="20" fillId="8" borderId="5" xfId="0" applyFont="1" applyFill="1" applyBorder="1" applyAlignment="1">
      <alignment horizontal="center" wrapText="1"/>
    </xf>
    <xf numFmtId="0" fontId="21" fillId="0" borderId="4" xfId="0" applyFont="1" applyBorder="1" applyAlignment="1">
      <alignment horizontal="center" wrapText="1"/>
    </xf>
    <xf numFmtId="0" fontId="22" fillId="0" borderId="5" xfId="0" applyFont="1" applyBorder="1" applyAlignment="1">
      <alignment wrapText="1"/>
    </xf>
    <xf numFmtId="0" fontId="21" fillId="0" borderId="5" xfId="0" applyFont="1" applyBorder="1" applyAlignment="1">
      <alignment horizontal="center" wrapText="1"/>
    </xf>
    <xf numFmtId="0" fontId="21" fillId="0" borderId="6" xfId="0" applyFont="1" applyBorder="1" applyAlignment="1">
      <alignment wrapText="1"/>
    </xf>
    <xf numFmtId="0" fontId="21" fillId="0" borderId="5" xfId="0" applyFont="1" applyBorder="1" applyAlignment="1">
      <alignment wrapText="1"/>
    </xf>
    <xf numFmtId="0" fontId="0" fillId="0" borderId="5" xfId="0" applyBorder="1"/>
    <xf numFmtId="0" fontId="21" fillId="0" borderId="0" xfId="0" applyFont="1"/>
    <xf numFmtId="0" fontId="21" fillId="0" borderId="4" xfId="0" applyFont="1" applyBorder="1" applyAlignment="1">
      <alignment horizontal="center" vertical="center" wrapText="1"/>
    </xf>
    <xf numFmtId="0" fontId="21" fillId="0" borderId="18" xfId="0" applyFont="1" applyBorder="1" applyAlignment="1">
      <alignment horizontal="center" vertical="center"/>
    </xf>
    <xf numFmtId="0" fontId="22" fillId="0" borderId="7" xfId="0" applyFont="1" applyBorder="1" applyAlignment="1">
      <alignment wrapText="1"/>
    </xf>
    <xf numFmtId="0" fontId="21" fillId="0" borderId="7" xfId="0" applyFont="1" applyBorder="1" applyAlignment="1">
      <alignment horizontal="center"/>
    </xf>
    <xf numFmtId="0" fontId="21" fillId="0" borderId="47" xfId="0" applyFont="1" applyBorder="1"/>
    <xf numFmtId="0" fontId="23" fillId="0" borderId="0" xfId="0" applyFont="1"/>
    <xf numFmtId="0" fontId="3" fillId="2" borderId="0" xfId="0" applyFont="1" applyFill="1" applyAlignment="1">
      <alignment horizontal="center"/>
    </xf>
    <xf numFmtId="0" fontId="16" fillId="7" borderId="5" xfId="0" applyFont="1" applyFill="1" applyBorder="1" applyAlignment="1">
      <alignment horizontal="center" vertical="center"/>
    </xf>
    <xf numFmtId="0" fontId="8" fillId="2" borderId="0" xfId="0" applyFont="1" applyFill="1" applyAlignment="1">
      <alignment horizontal="center"/>
    </xf>
    <xf numFmtId="0" fontId="4" fillId="2" borderId="8" xfId="0" applyFont="1" applyFill="1" applyBorder="1" applyAlignment="1">
      <alignment horizontal="center" vertical="center" wrapText="1"/>
    </xf>
    <xf numFmtId="0" fontId="4" fillId="2" borderId="11" xfId="0" applyFont="1" applyFill="1" applyBorder="1" applyAlignment="1">
      <alignment horizontal="center" vertical="center" wrapText="1"/>
    </xf>
    <xf numFmtId="0" fontId="4" fillId="2" borderId="9" xfId="0" applyFont="1" applyFill="1" applyBorder="1" applyAlignment="1">
      <alignment horizontal="center" vertical="center" wrapText="1"/>
    </xf>
    <xf numFmtId="0" fontId="4" fillId="2" borderId="12" xfId="0" applyFont="1" applyFill="1" applyBorder="1" applyAlignment="1">
      <alignment horizontal="center" vertical="center" wrapText="1"/>
    </xf>
    <xf numFmtId="0" fontId="4" fillId="2" borderId="2" xfId="0" applyFont="1" applyFill="1" applyBorder="1" applyAlignment="1">
      <alignment horizontal="center"/>
    </xf>
    <xf numFmtId="0" fontId="4" fillId="2" borderId="10" xfId="0" applyFont="1" applyFill="1" applyBorder="1" applyAlignment="1">
      <alignment horizontal="center" vertical="center" wrapText="1"/>
    </xf>
    <xf numFmtId="0" fontId="4" fillId="2" borderId="13" xfId="0" applyFont="1" applyFill="1" applyBorder="1" applyAlignment="1">
      <alignment horizontal="center" vertical="center" wrapText="1"/>
    </xf>
    <xf numFmtId="0" fontId="17" fillId="8" borderId="5" xfId="0" applyFont="1" applyFill="1" applyBorder="1" applyAlignment="1">
      <alignment horizontal="center" vertical="center" wrapText="1"/>
    </xf>
    <xf numFmtId="0" fontId="11" fillId="8" borderId="0" xfId="3" applyFont="1" applyFill="1" applyAlignment="1">
      <alignment horizontal="center"/>
    </xf>
    <xf numFmtId="0" fontId="14" fillId="8" borderId="0" xfId="3" applyFont="1" applyFill="1" applyAlignment="1">
      <alignment horizontal="center"/>
    </xf>
    <xf numFmtId="0" fontId="14" fillId="8" borderId="37" xfId="3" applyFont="1" applyFill="1" applyBorder="1" applyAlignment="1">
      <alignment horizontal="left"/>
    </xf>
    <xf numFmtId="0" fontId="14" fillId="8" borderId="38" xfId="3" applyFont="1" applyFill="1" applyBorder="1" applyAlignment="1">
      <alignment horizontal="left"/>
    </xf>
    <xf numFmtId="0" fontId="14" fillId="8" borderId="42" xfId="3" applyFont="1" applyFill="1" applyBorder="1" applyAlignment="1">
      <alignment horizontal="center"/>
    </xf>
    <xf numFmtId="0" fontId="12" fillId="2" borderId="37" xfId="0" applyFont="1" applyFill="1" applyBorder="1" applyAlignment="1">
      <alignment horizontal="left"/>
    </xf>
    <xf numFmtId="0" fontId="12" fillId="2" borderId="38" xfId="0" applyFont="1" applyFill="1" applyBorder="1" applyAlignment="1">
      <alignment horizontal="left"/>
    </xf>
    <xf numFmtId="0" fontId="12" fillId="2" borderId="39" xfId="0" applyFont="1" applyFill="1" applyBorder="1" applyAlignment="1">
      <alignment horizontal="left"/>
    </xf>
    <xf numFmtId="0" fontId="15" fillId="0" borderId="0" xfId="0" applyFont="1" applyFill="1" applyAlignment="1">
      <alignment horizontal="center"/>
    </xf>
    <xf numFmtId="0" fontId="16" fillId="0" borderId="0" xfId="0" applyFont="1" applyFill="1" applyBorder="1" applyAlignment="1">
      <alignment horizontal="center" vertical="center"/>
    </xf>
    <xf numFmtId="0" fontId="11" fillId="2" borderId="0" xfId="0" applyFont="1" applyFill="1" applyAlignment="1">
      <alignment horizontal="center"/>
    </xf>
    <xf numFmtId="0" fontId="12" fillId="2" borderId="0" xfId="0" applyFont="1" applyFill="1" applyAlignment="1">
      <alignment horizontal="center"/>
    </xf>
    <xf numFmtId="0" fontId="12" fillId="2" borderId="29" xfId="0" applyFont="1" applyFill="1" applyBorder="1" applyAlignment="1">
      <alignment horizontal="left"/>
    </xf>
    <xf numFmtId="0" fontId="12" fillId="2" borderId="30" xfId="0" applyFont="1" applyFill="1" applyBorder="1" applyAlignment="1">
      <alignment horizontal="left"/>
    </xf>
    <xf numFmtId="0" fontId="12" fillId="2" borderId="31" xfId="0" applyFont="1" applyFill="1" applyBorder="1" applyAlignment="1">
      <alignment horizontal="left"/>
    </xf>
    <xf numFmtId="0" fontId="12" fillId="2" borderId="33" xfId="0" applyFont="1" applyFill="1" applyBorder="1" applyAlignment="1">
      <alignment horizontal="left"/>
    </xf>
    <xf numFmtId="0" fontId="12" fillId="2" borderId="34" xfId="0" applyFont="1" applyFill="1" applyBorder="1" applyAlignment="1">
      <alignment horizontal="left"/>
    </xf>
    <xf numFmtId="0" fontId="12" fillId="2" borderId="35" xfId="0" applyFont="1" applyFill="1" applyBorder="1" applyAlignment="1">
      <alignment horizontal="left"/>
    </xf>
    <xf numFmtId="0" fontId="14" fillId="8" borderId="0" xfId="0" applyFont="1" applyFill="1" applyAlignment="1">
      <alignment horizontal="center"/>
    </xf>
    <xf numFmtId="0" fontId="12" fillId="8" borderId="0" xfId="0" applyFont="1" applyFill="1" applyAlignment="1">
      <alignment horizontal="center"/>
    </xf>
    <xf numFmtId="0" fontId="14" fillId="8" borderId="8" xfId="0" applyFont="1" applyFill="1" applyBorder="1" applyAlignment="1">
      <alignment horizontal="center" vertical="center"/>
    </xf>
    <xf numFmtId="0" fontId="14" fillId="8" borderId="14" xfId="0" applyFont="1" applyFill="1" applyBorder="1" applyAlignment="1">
      <alignment horizontal="center" vertical="center"/>
    </xf>
    <xf numFmtId="0" fontId="14" fillId="8" borderId="9" xfId="0" applyFont="1" applyFill="1" applyBorder="1" applyAlignment="1">
      <alignment horizontal="center" vertical="center"/>
    </xf>
    <xf numFmtId="0" fontId="14" fillId="8" borderId="16" xfId="0" applyFont="1" applyFill="1" applyBorder="1" applyAlignment="1">
      <alignment horizontal="center" vertical="center"/>
    </xf>
    <xf numFmtId="0" fontId="14" fillId="8" borderId="10" xfId="0" applyFont="1" applyFill="1" applyBorder="1" applyAlignment="1">
      <alignment horizontal="center" vertical="center"/>
    </xf>
    <xf numFmtId="0" fontId="14" fillId="8" borderId="17" xfId="0" applyFont="1" applyFill="1" applyBorder="1" applyAlignment="1">
      <alignment horizontal="center" vertical="center"/>
    </xf>
  </cellXfs>
  <cellStyles count="5">
    <cellStyle name="Comma" xfId="1" builtinId="3"/>
    <cellStyle name="Normal" xfId="0" builtinId="0"/>
    <cellStyle name="Normal 2" xfId="3" xr:uid="{B9703860-6AA5-4802-8995-56C507A1DC85}"/>
    <cellStyle name="Normal_laTIHAN eXCEL" xfId="2" xr:uid="{DEE4585E-4F02-414D-BAA5-B5046049B1C9}"/>
    <cellStyle name="Normal_laTIHAN eXCEL 3" xfId="4" xr:uid="{78F5A2F0-A6FC-4D63-853B-063A2DA71BD5}"/>
  </cellStyles>
  <dxfs count="0"/>
  <tableStyles count="0" defaultTableStyle="TableStyleMedium2" defaultPivotStyle="PivotStyleLight16"/>
  <colors>
    <mruColors>
      <color rgb="FFFF3300"/>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hyperlink" Target="#VLOOKUP!A1"/><Relationship Id="rId3" Type="http://schemas.openxmlformats.org/officeDocument/2006/relationships/hyperlink" Target="#'SOAL 2'!A1"/><Relationship Id="rId7" Type="http://schemas.openxmlformats.org/officeDocument/2006/relationships/hyperlink" Target="#Contact!A1"/><Relationship Id="rId2" Type="http://schemas.openxmlformats.org/officeDocument/2006/relationships/hyperlink" Target="#'SOAL 1'!A1"/><Relationship Id="rId1" Type="http://schemas.openxmlformats.org/officeDocument/2006/relationships/image" Target="../media/image1.jpg"/><Relationship Id="rId6" Type="http://schemas.openxmlformats.org/officeDocument/2006/relationships/hyperlink" Target="#About!A1"/><Relationship Id="rId5" Type="http://schemas.openxmlformats.org/officeDocument/2006/relationships/hyperlink" Target="#Home!A1"/><Relationship Id="rId4" Type="http://schemas.openxmlformats.org/officeDocument/2006/relationships/hyperlink" Target="#'SOAL 3'!A1"/><Relationship Id="rId9"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hyperlink" Target="#Home!A1"/></Relationships>
</file>

<file path=xl/drawings/_rels/drawing3.xml.rels><?xml version="1.0" encoding="UTF-8" standalone="yes"?>
<Relationships xmlns="http://schemas.openxmlformats.org/package/2006/relationships"><Relationship Id="rId1" Type="http://schemas.openxmlformats.org/officeDocument/2006/relationships/hyperlink" Target="#Home!A1"/></Relationships>
</file>

<file path=xl/drawings/_rels/drawing4.xml.rels><?xml version="1.0" encoding="UTF-8" standalone="yes"?>
<Relationships xmlns="http://schemas.openxmlformats.org/package/2006/relationships"><Relationship Id="rId1" Type="http://schemas.openxmlformats.org/officeDocument/2006/relationships/hyperlink" Target="#Home!A1"/></Relationships>
</file>

<file path=xl/drawings/_rels/drawing5.xml.rels><?xml version="1.0" encoding="UTF-8" standalone="yes"?>
<Relationships xmlns="http://schemas.openxmlformats.org/package/2006/relationships"><Relationship Id="rId1" Type="http://schemas.openxmlformats.org/officeDocument/2006/relationships/hyperlink" Target="#Home!A1"/></Relationships>
</file>

<file path=xl/drawings/_rels/drawing6.xml.rels><?xml version="1.0" encoding="UTF-8" standalone="yes"?>
<Relationships xmlns="http://schemas.openxmlformats.org/package/2006/relationships"><Relationship Id="rId1" Type="http://schemas.openxmlformats.org/officeDocument/2006/relationships/hyperlink" Target="#Home!A1"/></Relationships>
</file>

<file path=xl/drawings/_rels/drawing7.xml.rels><?xml version="1.0" encoding="UTF-8" standalone="yes"?>
<Relationships xmlns="http://schemas.openxmlformats.org/package/2006/relationships"><Relationship Id="rId1" Type="http://schemas.openxmlformats.org/officeDocument/2006/relationships/hyperlink" Target="#Home!A1"/></Relationships>
</file>

<file path=xl/drawings/_rels/drawing8.xml.rels><?xml version="1.0" encoding="UTF-8" standalone="yes"?>
<Relationships xmlns="http://schemas.openxmlformats.org/package/2006/relationships"><Relationship Id="rId1" Type="http://schemas.openxmlformats.org/officeDocument/2006/relationships/hyperlink" Target="#Home!A1"/></Relationships>
</file>

<file path=xl/drawings/drawing1.xml><?xml version="1.0" encoding="utf-8"?>
<xdr:wsDr xmlns:xdr="http://schemas.openxmlformats.org/drawingml/2006/spreadsheetDrawing" xmlns:a="http://schemas.openxmlformats.org/drawingml/2006/main">
  <xdr:twoCellAnchor editAs="oneCell">
    <xdr:from>
      <xdr:col>0</xdr:col>
      <xdr:colOff>9525</xdr:colOff>
      <xdr:row>0</xdr:row>
      <xdr:rowOff>0</xdr:rowOff>
    </xdr:from>
    <xdr:to>
      <xdr:col>15</xdr:col>
      <xdr:colOff>602191</xdr:colOff>
      <xdr:row>28</xdr:row>
      <xdr:rowOff>142875</xdr:rowOff>
    </xdr:to>
    <xdr:pic>
      <xdr:nvPicPr>
        <xdr:cNvPr id="5" name="Picture 4">
          <a:extLst>
            <a:ext uri="{FF2B5EF4-FFF2-40B4-BE49-F238E27FC236}">
              <a16:creationId xmlns:a16="http://schemas.microsoft.com/office/drawing/2014/main" id="{96256B79-06A2-432E-9AF9-2B67981D10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 y="0"/>
          <a:ext cx="9736666" cy="5476875"/>
        </a:xfrm>
        <a:prstGeom prst="rect">
          <a:avLst/>
        </a:prstGeom>
      </xdr:spPr>
    </xdr:pic>
    <xdr:clientData/>
  </xdr:twoCellAnchor>
  <xdr:twoCellAnchor>
    <xdr:from>
      <xdr:col>5</xdr:col>
      <xdr:colOff>333375</xdr:colOff>
      <xdr:row>10</xdr:row>
      <xdr:rowOff>95251</xdr:rowOff>
    </xdr:from>
    <xdr:to>
      <xdr:col>7</xdr:col>
      <xdr:colOff>266700</xdr:colOff>
      <xdr:row>12</xdr:row>
      <xdr:rowOff>85725</xdr:rowOff>
    </xdr:to>
    <xdr:sp macro="" textlink="">
      <xdr:nvSpPr>
        <xdr:cNvPr id="3" name="TextBox 2">
          <a:hlinkClick xmlns:r="http://schemas.openxmlformats.org/officeDocument/2006/relationships" r:id="rId2"/>
          <a:extLst>
            <a:ext uri="{FF2B5EF4-FFF2-40B4-BE49-F238E27FC236}">
              <a16:creationId xmlns:a16="http://schemas.microsoft.com/office/drawing/2014/main" id="{3CC0FE04-24C8-4709-86C6-1BDFDD685227}"/>
            </a:ext>
          </a:extLst>
        </xdr:cNvPr>
        <xdr:cNvSpPr txBox="1"/>
      </xdr:nvSpPr>
      <xdr:spPr>
        <a:xfrm>
          <a:off x="3381375" y="2000251"/>
          <a:ext cx="1152525" cy="371474"/>
        </a:xfrm>
        <a:prstGeom prst="rect">
          <a:avLst/>
        </a:prstGeom>
        <a:solidFill>
          <a:schemeClr val="tx1"/>
        </a:solidFill>
        <a:ln w="12700"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LATIHAN IF 1</a:t>
          </a:r>
        </a:p>
        <a:p>
          <a:pPr algn="ctr"/>
          <a:endParaRPr lang="en-GB" sz="1100"/>
        </a:p>
      </xdr:txBody>
    </xdr:sp>
    <xdr:clientData/>
  </xdr:twoCellAnchor>
  <xdr:twoCellAnchor>
    <xdr:from>
      <xdr:col>4</xdr:col>
      <xdr:colOff>238125</xdr:colOff>
      <xdr:row>14</xdr:row>
      <xdr:rowOff>104776</xdr:rowOff>
    </xdr:from>
    <xdr:to>
      <xdr:col>6</xdr:col>
      <xdr:colOff>171450</xdr:colOff>
      <xdr:row>16</xdr:row>
      <xdr:rowOff>95250</xdr:rowOff>
    </xdr:to>
    <xdr:sp macro="" textlink="">
      <xdr:nvSpPr>
        <xdr:cNvPr id="8" name="TextBox 7">
          <a:hlinkClick xmlns:r="http://schemas.openxmlformats.org/officeDocument/2006/relationships" r:id="rId3"/>
          <a:extLst>
            <a:ext uri="{FF2B5EF4-FFF2-40B4-BE49-F238E27FC236}">
              <a16:creationId xmlns:a16="http://schemas.microsoft.com/office/drawing/2014/main" id="{E3B3F68F-949C-4263-A8B9-B91EB42C166B}"/>
            </a:ext>
          </a:extLst>
        </xdr:cNvPr>
        <xdr:cNvSpPr txBox="1"/>
      </xdr:nvSpPr>
      <xdr:spPr>
        <a:xfrm>
          <a:off x="2676525" y="2771776"/>
          <a:ext cx="1152525" cy="371474"/>
        </a:xfrm>
        <a:prstGeom prst="rect">
          <a:avLst/>
        </a:prstGeom>
        <a:solidFill>
          <a:schemeClr val="tx1"/>
        </a:solidFill>
        <a:ln w="9525"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LATIHAN IF 2</a:t>
          </a:r>
        </a:p>
        <a:p>
          <a:pPr algn="ctr"/>
          <a:endParaRPr lang="en-GB" sz="1100"/>
        </a:p>
      </xdr:txBody>
    </xdr:sp>
    <xdr:clientData/>
  </xdr:twoCellAnchor>
  <xdr:twoCellAnchor>
    <xdr:from>
      <xdr:col>7</xdr:col>
      <xdr:colOff>0</xdr:colOff>
      <xdr:row>18</xdr:row>
      <xdr:rowOff>76201</xdr:rowOff>
    </xdr:from>
    <xdr:to>
      <xdr:col>8</xdr:col>
      <xdr:colOff>542925</xdr:colOff>
      <xdr:row>20</xdr:row>
      <xdr:rowOff>66675</xdr:rowOff>
    </xdr:to>
    <xdr:sp macro="" textlink="">
      <xdr:nvSpPr>
        <xdr:cNvPr id="9" name="TextBox 8">
          <a:hlinkClick xmlns:r="http://schemas.openxmlformats.org/officeDocument/2006/relationships" r:id="rId4"/>
          <a:extLst>
            <a:ext uri="{FF2B5EF4-FFF2-40B4-BE49-F238E27FC236}">
              <a16:creationId xmlns:a16="http://schemas.microsoft.com/office/drawing/2014/main" id="{18113FC0-AC30-4FA4-805E-B200660B7830}"/>
            </a:ext>
          </a:extLst>
        </xdr:cNvPr>
        <xdr:cNvSpPr txBox="1"/>
      </xdr:nvSpPr>
      <xdr:spPr>
        <a:xfrm>
          <a:off x="4267200" y="3505201"/>
          <a:ext cx="1152525" cy="371474"/>
        </a:xfrm>
        <a:prstGeom prst="rect">
          <a:avLst/>
        </a:prstGeom>
        <a:solidFill>
          <a:schemeClr val="tx1"/>
        </a:solidFill>
        <a:ln w="9525"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LATIHAN IF 3</a:t>
          </a:r>
        </a:p>
        <a:p>
          <a:pPr algn="ctr"/>
          <a:endParaRPr lang="en-GB" sz="1100"/>
        </a:p>
      </xdr:txBody>
    </xdr:sp>
    <xdr:clientData/>
  </xdr:twoCellAnchor>
  <xdr:twoCellAnchor>
    <xdr:from>
      <xdr:col>4</xdr:col>
      <xdr:colOff>47625</xdr:colOff>
      <xdr:row>1</xdr:row>
      <xdr:rowOff>57151</xdr:rowOff>
    </xdr:from>
    <xdr:to>
      <xdr:col>8</xdr:col>
      <xdr:colOff>129225</xdr:colOff>
      <xdr:row>3</xdr:row>
      <xdr:rowOff>47625</xdr:rowOff>
    </xdr:to>
    <xdr:sp macro="" textlink="">
      <xdr:nvSpPr>
        <xdr:cNvPr id="10" name="TextBox 9">
          <a:hlinkClick xmlns:r="http://schemas.openxmlformats.org/officeDocument/2006/relationships" r:id="rId5"/>
          <a:extLst>
            <a:ext uri="{FF2B5EF4-FFF2-40B4-BE49-F238E27FC236}">
              <a16:creationId xmlns:a16="http://schemas.microsoft.com/office/drawing/2014/main" id="{B8542421-1425-44E6-BFE5-E73A6A7055DB}"/>
            </a:ext>
          </a:extLst>
        </xdr:cNvPr>
        <xdr:cNvSpPr txBox="1"/>
      </xdr:nvSpPr>
      <xdr:spPr>
        <a:xfrm>
          <a:off x="2486025" y="247651"/>
          <a:ext cx="2520000" cy="371474"/>
        </a:xfrm>
        <a:prstGeom prst="rect">
          <a:avLst/>
        </a:prstGeom>
        <a:solidFill>
          <a:schemeClr val="accent1">
            <a:lumMod val="75000"/>
          </a:schemeClr>
        </a:solidFill>
        <a:ln w="9525"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u="sng">
              <a:solidFill>
                <a:schemeClr val="bg1"/>
              </a:solidFill>
            </a:rPr>
            <a:t>HOME</a:t>
          </a:r>
        </a:p>
      </xdr:txBody>
    </xdr:sp>
    <xdr:clientData/>
  </xdr:twoCellAnchor>
  <xdr:twoCellAnchor>
    <xdr:from>
      <xdr:col>8</xdr:col>
      <xdr:colOff>180975</xdr:colOff>
      <xdr:row>1</xdr:row>
      <xdr:rowOff>57151</xdr:rowOff>
    </xdr:from>
    <xdr:to>
      <xdr:col>12</xdr:col>
      <xdr:colOff>262575</xdr:colOff>
      <xdr:row>3</xdr:row>
      <xdr:rowOff>47625</xdr:rowOff>
    </xdr:to>
    <xdr:sp macro="" textlink="">
      <xdr:nvSpPr>
        <xdr:cNvPr id="11" name="TextBox 10">
          <a:hlinkClick xmlns:r="http://schemas.openxmlformats.org/officeDocument/2006/relationships" r:id="rId6"/>
          <a:extLst>
            <a:ext uri="{FF2B5EF4-FFF2-40B4-BE49-F238E27FC236}">
              <a16:creationId xmlns:a16="http://schemas.microsoft.com/office/drawing/2014/main" id="{1E5DF55F-0BB9-4CDB-9E43-DCCF8882DA8D}"/>
            </a:ext>
          </a:extLst>
        </xdr:cNvPr>
        <xdr:cNvSpPr txBox="1"/>
      </xdr:nvSpPr>
      <xdr:spPr>
        <a:xfrm>
          <a:off x="5057775" y="247651"/>
          <a:ext cx="2520000" cy="371474"/>
        </a:xfrm>
        <a:prstGeom prst="rect">
          <a:avLst/>
        </a:prstGeom>
        <a:solidFill>
          <a:schemeClr val="accent1">
            <a:lumMod val="75000"/>
          </a:schemeClr>
        </a:solidFill>
        <a:ln w="9525"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u="sng">
              <a:solidFill>
                <a:schemeClr val="bg1"/>
              </a:solidFill>
            </a:rPr>
            <a:t>ABOUT</a:t>
          </a:r>
        </a:p>
      </xdr:txBody>
    </xdr:sp>
    <xdr:clientData/>
  </xdr:twoCellAnchor>
  <xdr:twoCellAnchor>
    <xdr:from>
      <xdr:col>0</xdr:col>
      <xdr:colOff>0</xdr:colOff>
      <xdr:row>26</xdr:row>
      <xdr:rowOff>95251</xdr:rowOff>
    </xdr:from>
    <xdr:to>
      <xdr:col>15</xdr:col>
      <xdr:colOff>581025</xdr:colOff>
      <xdr:row>28</xdr:row>
      <xdr:rowOff>85725</xdr:rowOff>
    </xdr:to>
    <xdr:sp macro="" textlink="">
      <xdr:nvSpPr>
        <xdr:cNvPr id="12" name="TextBox 11">
          <a:hlinkClick xmlns:r="http://schemas.openxmlformats.org/officeDocument/2006/relationships" r:id="rId7"/>
          <a:extLst>
            <a:ext uri="{FF2B5EF4-FFF2-40B4-BE49-F238E27FC236}">
              <a16:creationId xmlns:a16="http://schemas.microsoft.com/office/drawing/2014/main" id="{C8495CB1-3204-4AF9-A1E8-30AE8A3D6604}"/>
            </a:ext>
          </a:extLst>
        </xdr:cNvPr>
        <xdr:cNvSpPr txBox="1"/>
      </xdr:nvSpPr>
      <xdr:spPr>
        <a:xfrm>
          <a:off x="0" y="5048251"/>
          <a:ext cx="9725025" cy="371474"/>
        </a:xfrm>
        <a:prstGeom prst="rect">
          <a:avLst/>
        </a:prstGeom>
        <a:solidFill>
          <a:schemeClr val="tx2">
            <a:lumMod val="75000"/>
          </a:schemeClr>
        </a:solidFill>
        <a:ln w="9525"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400" u="sng">
              <a:solidFill>
                <a:schemeClr val="bg1"/>
              </a:solidFill>
            </a:rPr>
            <a:t>CONTACT</a:t>
          </a:r>
        </a:p>
      </xdr:txBody>
    </xdr:sp>
    <xdr:clientData/>
  </xdr:twoCellAnchor>
  <xdr:twoCellAnchor>
    <xdr:from>
      <xdr:col>8</xdr:col>
      <xdr:colOff>419100</xdr:colOff>
      <xdr:row>10</xdr:row>
      <xdr:rowOff>85726</xdr:rowOff>
    </xdr:from>
    <xdr:to>
      <xdr:col>10</xdr:col>
      <xdr:colOff>352425</xdr:colOff>
      <xdr:row>12</xdr:row>
      <xdr:rowOff>76200</xdr:rowOff>
    </xdr:to>
    <xdr:sp macro="" textlink="">
      <xdr:nvSpPr>
        <xdr:cNvPr id="13" name="TextBox 12">
          <a:hlinkClick xmlns:r="http://schemas.openxmlformats.org/officeDocument/2006/relationships" r:id="rId8"/>
          <a:extLst>
            <a:ext uri="{FF2B5EF4-FFF2-40B4-BE49-F238E27FC236}">
              <a16:creationId xmlns:a16="http://schemas.microsoft.com/office/drawing/2014/main" id="{0E8C12FE-4F7A-42D5-80FA-64A39F8D26C9}"/>
            </a:ext>
          </a:extLst>
        </xdr:cNvPr>
        <xdr:cNvSpPr txBox="1"/>
      </xdr:nvSpPr>
      <xdr:spPr>
        <a:xfrm>
          <a:off x="5295900" y="1990726"/>
          <a:ext cx="1152525" cy="371474"/>
        </a:xfrm>
        <a:prstGeom prst="rect">
          <a:avLst/>
        </a:prstGeom>
        <a:solidFill>
          <a:schemeClr val="tx1"/>
        </a:solidFill>
        <a:ln w="12700"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LOOKUP</a:t>
          </a:r>
        </a:p>
        <a:p>
          <a:pPr algn="ctr"/>
          <a:endParaRPr lang="en-GB" sz="1100"/>
        </a:p>
      </xdr:txBody>
    </xdr:sp>
    <xdr:clientData/>
  </xdr:twoCellAnchor>
  <xdr:twoCellAnchor>
    <xdr:from>
      <xdr:col>9</xdr:col>
      <xdr:colOff>504825</xdr:colOff>
      <xdr:row>14</xdr:row>
      <xdr:rowOff>114301</xdr:rowOff>
    </xdr:from>
    <xdr:to>
      <xdr:col>11</xdr:col>
      <xdr:colOff>438150</xdr:colOff>
      <xdr:row>16</xdr:row>
      <xdr:rowOff>104775</xdr:rowOff>
    </xdr:to>
    <xdr:sp macro="" textlink="">
      <xdr:nvSpPr>
        <xdr:cNvPr id="14" name="TextBox 13">
          <a:hlinkClick xmlns:r="http://schemas.openxmlformats.org/officeDocument/2006/relationships" r:id="rId8"/>
          <a:extLst>
            <a:ext uri="{FF2B5EF4-FFF2-40B4-BE49-F238E27FC236}">
              <a16:creationId xmlns:a16="http://schemas.microsoft.com/office/drawing/2014/main" id="{B2FEF88F-FC87-4894-A7DD-2D51105D885D}"/>
            </a:ext>
          </a:extLst>
        </xdr:cNvPr>
        <xdr:cNvSpPr txBox="1"/>
      </xdr:nvSpPr>
      <xdr:spPr>
        <a:xfrm>
          <a:off x="5991225" y="2781301"/>
          <a:ext cx="1152525" cy="371474"/>
        </a:xfrm>
        <a:prstGeom prst="rect">
          <a:avLst/>
        </a:prstGeom>
        <a:solidFill>
          <a:schemeClr val="tx1"/>
        </a:solidFill>
        <a:ln w="12700" cmpd="sng">
          <a:solidFill>
            <a:schemeClr val="bg1"/>
          </a:solidFill>
          <a:prstDash val="solid"/>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100">
              <a:solidFill>
                <a:schemeClr val="bg1"/>
              </a:solidFill>
            </a:rPr>
            <a:t>VLOOKUP</a:t>
          </a:r>
        </a:p>
        <a:p>
          <a:pPr algn="ctr"/>
          <a:endParaRPr lang="en-GB" sz="1100"/>
        </a:p>
      </xdr:txBody>
    </xdr:sp>
    <xdr:clientData/>
  </xdr:twoCellAnchor>
  <xdr:twoCellAnchor editAs="oneCell">
    <xdr:from>
      <xdr:col>0</xdr:col>
      <xdr:colOff>57150</xdr:colOff>
      <xdr:row>0</xdr:row>
      <xdr:rowOff>95251</xdr:rowOff>
    </xdr:from>
    <xdr:to>
      <xdr:col>3</xdr:col>
      <xdr:colOff>200025</xdr:colOff>
      <xdr:row>4</xdr:row>
      <xdr:rowOff>106540</xdr:rowOff>
    </xdr:to>
    <xdr:pic>
      <xdr:nvPicPr>
        <xdr:cNvPr id="7" name="Picture 6">
          <a:extLst>
            <a:ext uri="{FF2B5EF4-FFF2-40B4-BE49-F238E27FC236}">
              <a16:creationId xmlns:a16="http://schemas.microsoft.com/office/drawing/2014/main" id="{BA208C3F-FC9A-4857-BD90-C8043012B5DD}"/>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57150" y="95251"/>
          <a:ext cx="1971675" cy="773289"/>
        </a:xfrm>
        <a:prstGeom prst="rect">
          <a:avLst/>
        </a:prstGeom>
      </xdr:spPr>
    </xdr:pic>
    <xdr:clientData/>
  </xdr:twoCellAnchor>
  <xdr:twoCellAnchor>
    <xdr:from>
      <xdr:col>4</xdr:col>
      <xdr:colOff>457200</xdr:colOff>
      <xdr:row>6</xdr:row>
      <xdr:rowOff>85724</xdr:rowOff>
    </xdr:from>
    <xdr:to>
      <xdr:col>11</xdr:col>
      <xdr:colOff>209550</xdr:colOff>
      <xdr:row>10</xdr:row>
      <xdr:rowOff>19049</xdr:rowOff>
    </xdr:to>
    <xdr:sp macro="" textlink="">
      <xdr:nvSpPr>
        <xdr:cNvPr id="17" name="TextBox 16">
          <a:extLst>
            <a:ext uri="{FF2B5EF4-FFF2-40B4-BE49-F238E27FC236}">
              <a16:creationId xmlns:a16="http://schemas.microsoft.com/office/drawing/2014/main" id="{2BE1DD20-AD18-4DDD-8236-F33A4A2CA483}"/>
            </a:ext>
          </a:extLst>
        </xdr:cNvPr>
        <xdr:cNvSpPr txBox="1"/>
      </xdr:nvSpPr>
      <xdr:spPr>
        <a:xfrm>
          <a:off x="2895600" y="1228724"/>
          <a:ext cx="40195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800" i="1"/>
            <a:t>Belajar</a:t>
          </a:r>
          <a:r>
            <a:rPr lang="en-GB" sz="1800" i="1" baseline="0"/>
            <a:t> Excell bersama Anas Nasuha</a:t>
          </a:r>
          <a:endParaRPr lang="en-GB" sz="1800" i="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609599</xdr:colOff>
      <xdr:row>3</xdr:row>
      <xdr:rowOff>190499</xdr:rowOff>
    </xdr:from>
    <xdr:to>
      <xdr:col>7</xdr:col>
      <xdr:colOff>352424</xdr:colOff>
      <xdr:row>7</xdr:row>
      <xdr:rowOff>47624</xdr:rowOff>
    </xdr:to>
    <xdr:sp macro="" textlink="">
      <xdr:nvSpPr>
        <xdr:cNvPr id="3" name="TextBox 2">
          <a:hlinkClick xmlns:r="http://schemas.openxmlformats.org/officeDocument/2006/relationships" r:id="rId1"/>
          <a:extLst>
            <a:ext uri="{FF2B5EF4-FFF2-40B4-BE49-F238E27FC236}">
              <a16:creationId xmlns:a16="http://schemas.microsoft.com/office/drawing/2014/main" id="{71240F83-5561-4CBB-9BF5-9EB172736C13}"/>
            </a:ext>
          </a:extLst>
        </xdr:cNvPr>
        <xdr:cNvSpPr txBox="1"/>
      </xdr:nvSpPr>
      <xdr:spPr>
        <a:xfrm>
          <a:off x="3047999" y="971549"/>
          <a:ext cx="1571625" cy="619125"/>
        </a:xfrm>
        <a:prstGeom prst="rect">
          <a:avLst/>
        </a:prstGeom>
        <a:solidFill>
          <a:schemeClr val="accent1">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190500</xdr:colOff>
      <xdr:row>8</xdr:row>
      <xdr:rowOff>47625</xdr:rowOff>
    </xdr:from>
    <xdr:to>
      <xdr:col>3</xdr:col>
      <xdr:colOff>400050</xdr:colOff>
      <xdr:row>10</xdr:row>
      <xdr:rowOff>38100</xdr:rowOff>
    </xdr:to>
    <xdr:sp macro="" textlink="">
      <xdr:nvSpPr>
        <xdr:cNvPr id="2" name="TextBox 1">
          <a:hlinkClick xmlns:r="http://schemas.openxmlformats.org/officeDocument/2006/relationships" r:id="rId1"/>
          <a:extLst>
            <a:ext uri="{FF2B5EF4-FFF2-40B4-BE49-F238E27FC236}">
              <a16:creationId xmlns:a16="http://schemas.microsoft.com/office/drawing/2014/main" id="{51EA5E98-B506-4699-8FF8-5FB91A4AECEC}"/>
            </a:ext>
          </a:extLst>
        </xdr:cNvPr>
        <xdr:cNvSpPr txBox="1"/>
      </xdr:nvSpPr>
      <xdr:spPr>
        <a:xfrm>
          <a:off x="800100" y="1571625"/>
          <a:ext cx="1428750" cy="371475"/>
        </a:xfrm>
        <a:prstGeom prst="rect">
          <a:avLst/>
        </a:prstGeom>
        <a:solidFill>
          <a:schemeClr val="accent6">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152400</xdr:colOff>
      <xdr:row>17</xdr:row>
      <xdr:rowOff>47625</xdr:rowOff>
    </xdr:from>
    <xdr:to>
      <xdr:col>8</xdr:col>
      <xdr:colOff>476250</xdr:colOff>
      <xdr:row>19</xdr:row>
      <xdr:rowOff>123825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9DFAFE00-F281-44E2-99D3-10AC2C725643}"/>
            </a:ext>
          </a:extLst>
        </xdr:cNvPr>
        <xdr:cNvSpPr txBox="1"/>
      </xdr:nvSpPr>
      <xdr:spPr>
        <a:xfrm>
          <a:off x="6162675" y="3343275"/>
          <a:ext cx="1543050" cy="45720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000" b="1"/>
            <a:t>HOME</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95250</xdr:colOff>
      <xdr:row>10</xdr:row>
      <xdr:rowOff>161925</xdr:rowOff>
    </xdr:from>
    <xdr:to>
      <xdr:col>12</xdr:col>
      <xdr:colOff>457200</xdr:colOff>
      <xdr:row>14</xdr:row>
      <xdr:rowOff>19050</xdr:rowOff>
    </xdr:to>
    <xdr:sp macro="" textlink="">
      <xdr:nvSpPr>
        <xdr:cNvPr id="2" name="TextBox 1">
          <a:hlinkClick xmlns:r="http://schemas.openxmlformats.org/officeDocument/2006/relationships" r:id="rId1"/>
          <a:extLst>
            <a:ext uri="{FF2B5EF4-FFF2-40B4-BE49-F238E27FC236}">
              <a16:creationId xmlns:a16="http://schemas.microsoft.com/office/drawing/2014/main" id="{58037BF0-B8CE-477E-948B-91F8A1719AA3}"/>
            </a:ext>
          </a:extLst>
        </xdr:cNvPr>
        <xdr:cNvSpPr txBox="1"/>
      </xdr:nvSpPr>
      <xdr:spPr>
        <a:xfrm>
          <a:off x="7400925" y="2238375"/>
          <a:ext cx="1581150" cy="628650"/>
        </a:xfrm>
        <a:prstGeom prst="rect">
          <a:avLst/>
        </a:prstGeom>
        <a:solidFill>
          <a:schemeClr val="lt1"/>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57150</xdr:colOff>
      <xdr:row>27</xdr:row>
      <xdr:rowOff>114300</xdr:rowOff>
    </xdr:from>
    <xdr:to>
      <xdr:col>5</xdr:col>
      <xdr:colOff>571500</xdr:colOff>
      <xdr:row>30</xdr:row>
      <xdr:rowOff>133350</xdr:rowOff>
    </xdr:to>
    <xdr:sp macro="" textlink="">
      <xdr:nvSpPr>
        <xdr:cNvPr id="2" name="Text Box 3">
          <a:extLst>
            <a:ext uri="{FF2B5EF4-FFF2-40B4-BE49-F238E27FC236}">
              <a16:creationId xmlns:a16="http://schemas.microsoft.com/office/drawing/2014/main" id="{5F5D368A-EA6C-42B3-8398-9BC651C18810}"/>
            </a:ext>
          </a:extLst>
        </xdr:cNvPr>
        <xdr:cNvSpPr txBox="1">
          <a:spLocks noChangeArrowheads="1"/>
        </xdr:cNvSpPr>
      </xdr:nvSpPr>
      <xdr:spPr bwMode="auto">
        <a:xfrm>
          <a:off x="2724150" y="5772150"/>
          <a:ext cx="1123950" cy="590550"/>
        </a:xfrm>
        <a:prstGeom prst="rect">
          <a:avLst/>
        </a:prstGeom>
        <a:solidFill>
          <a:schemeClr val="tx2">
            <a:lumMod val="50000"/>
          </a:schemeClr>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36576" bIns="0" anchor="ctr" upright="1"/>
        <a:lstStyle/>
        <a:p>
          <a:pPr marL="0" indent="0" algn="ctr" rtl="0">
            <a:defRPr sz="1000"/>
          </a:pPr>
          <a:r>
            <a:rPr lang="id-ID" sz="1200" b="1" i="0" u="none" strike="noStrike" baseline="0">
              <a:solidFill>
                <a:schemeClr val="bg1"/>
              </a:solidFill>
              <a:latin typeface="Arial"/>
              <a:ea typeface="+mn-ea"/>
              <a:cs typeface="Arial"/>
            </a:rPr>
            <a:t>Gunakan VLOOKUP</a:t>
          </a:r>
        </a:p>
      </xdr:txBody>
    </xdr:sp>
    <xdr:clientData/>
  </xdr:twoCellAnchor>
  <xdr:twoCellAnchor>
    <xdr:from>
      <xdr:col>7</xdr:col>
      <xdr:colOff>685800</xdr:colOff>
      <xdr:row>21</xdr:row>
      <xdr:rowOff>120650</xdr:rowOff>
    </xdr:from>
    <xdr:to>
      <xdr:col>8</xdr:col>
      <xdr:colOff>222250</xdr:colOff>
      <xdr:row>23</xdr:row>
      <xdr:rowOff>76200</xdr:rowOff>
    </xdr:to>
    <xdr:sp macro="" textlink="">
      <xdr:nvSpPr>
        <xdr:cNvPr id="3" name="AutoShape 2">
          <a:extLst>
            <a:ext uri="{FF2B5EF4-FFF2-40B4-BE49-F238E27FC236}">
              <a16:creationId xmlns:a16="http://schemas.microsoft.com/office/drawing/2014/main" id="{BFD19EB3-0658-4C6C-9FE5-62D56DD638FE}"/>
            </a:ext>
          </a:extLst>
        </xdr:cNvPr>
        <xdr:cNvSpPr>
          <a:spLocks noChangeArrowheads="1"/>
        </xdr:cNvSpPr>
      </xdr:nvSpPr>
      <xdr:spPr bwMode="auto">
        <a:xfrm rot="5400000">
          <a:off x="5048250" y="4692650"/>
          <a:ext cx="336550" cy="222250"/>
        </a:xfrm>
        <a:prstGeom prst="rightArrow">
          <a:avLst>
            <a:gd name="adj1" fmla="val 50000"/>
            <a:gd name="adj2" fmla="val 25000"/>
          </a:avLst>
        </a:prstGeom>
        <a:solidFill>
          <a:srgbClr val="10253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7</xdr:col>
      <xdr:colOff>19050</xdr:colOff>
      <xdr:row>24</xdr:row>
      <xdr:rowOff>3175</xdr:rowOff>
    </xdr:from>
    <xdr:to>
      <xdr:col>9</xdr:col>
      <xdr:colOff>133350</xdr:colOff>
      <xdr:row>26</xdr:row>
      <xdr:rowOff>25401</xdr:rowOff>
    </xdr:to>
    <xdr:sp macro="" textlink="">
      <xdr:nvSpPr>
        <xdr:cNvPr id="4" name="Text Box 4">
          <a:extLst>
            <a:ext uri="{FF2B5EF4-FFF2-40B4-BE49-F238E27FC236}">
              <a16:creationId xmlns:a16="http://schemas.microsoft.com/office/drawing/2014/main" id="{AC7BED3B-546B-482F-BA4A-A0BC9207740B}"/>
            </a:ext>
          </a:extLst>
        </xdr:cNvPr>
        <xdr:cNvSpPr txBox="1">
          <a:spLocks noChangeArrowheads="1"/>
        </xdr:cNvSpPr>
      </xdr:nvSpPr>
      <xdr:spPr bwMode="auto">
        <a:xfrm>
          <a:off x="4514850" y="5089525"/>
          <a:ext cx="1581150" cy="403226"/>
        </a:xfrm>
        <a:prstGeom prst="rect">
          <a:avLst/>
        </a:prstGeom>
        <a:solidFill>
          <a:schemeClr val="tx2">
            <a:lumMod val="50000"/>
          </a:schemeClr>
        </a:solidFill>
        <a:ln w="9525">
          <a:solidFill>
            <a:srgbClr xmlns:mc="http://schemas.openxmlformats.org/markup-compatibility/2006" xmlns:a14="http://schemas.microsoft.com/office/drawing/2010/main" val="0000FF" mc:Ignorable="a14" a14:legacySpreadsheetColorIndex="12"/>
          </a:solidFill>
          <a:miter lim="800000"/>
          <a:headEnd/>
          <a:tailEnd/>
        </a:ln>
      </xdr:spPr>
      <xdr:txBody>
        <a:bodyPr vertOverflow="clip" wrap="square" lIns="36576" tIns="27432" rIns="36576" bIns="0" anchor="t" upright="1"/>
        <a:lstStyle/>
        <a:p>
          <a:pPr algn="ctr" rtl="0">
            <a:defRPr sz="1000"/>
          </a:pPr>
          <a:r>
            <a:rPr lang="id-ID" sz="1200" b="1" i="0" u="none" strike="noStrike" baseline="0">
              <a:solidFill>
                <a:schemeClr val="bg1"/>
              </a:solidFill>
              <a:latin typeface="Arial"/>
              <a:cs typeface="Arial"/>
            </a:rPr>
            <a:t>Gunakan </a:t>
          </a:r>
          <a:r>
            <a:rPr lang="id-ID" sz="1400" b="1" i="0" u="none" strike="noStrike" baseline="0">
              <a:solidFill>
                <a:schemeClr val="bg1"/>
              </a:solidFill>
              <a:latin typeface="Arial"/>
              <a:cs typeface="Arial"/>
            </a:rPr>
            <a:t>H</a:t>
          </a:r>
          <a:r>
            <a:rPr lang="id-ID" sz="1200" b="1" i="0" u="none" strike="noStrike" baseline="0">
              <a:solidFill>
                <a:schemeClr val="bg1"/>
              </a:solidFill>
              <a:latin typeface="Arial"/>
              <a:cs typeface="Arial"/>
            </a:rPr>
            <a:t>LOOKUP</a:t>
          </a:r>
        </a:p>
      </xdr:txBody>
    </xdr:sp>
    <xdr:clientData/>
  </xdr:twoCellAnchor>
  <xdr:twoCellAnchor>
    <xdr:from>
      <xdr:col>4</xdr:col>
      <xdr:colOff>438150</xdr:colOff>
      <xdr:row>25</xdr:row>
      <xdr:rowOff>101600</xdr:rowOff>
    </xdr:from>
    <xdr:to>
      <xdr:col>5</xdr:col>
      <xdr:colOff>165100</xdr:colOff>
      <xdr:row>27</xdr:row>
      <xdr:rowOff>69850</xdr:rowOff>
    </xdr:to>
    <xdr:sp macro="" textlink="">
      <xdr:nvSpPr>
        <xdr:cNvPr id="5" name="AutoShape 2">
          <a:extLst>
            <a:ext uri="{FF2B5EF4-FFF2-40B4-BE49-F238E27FC236}">
              <a16:creationId xmlns:a16="http://schemas.microsoft.com/office/drawing/2014/main" id="{23B0B009-CEFA-479A-B337-4CA914D438E4}"/>
            </a:ext>
          </a:extLst>
        </xdr:cNvPr>
        <xdr:cNvSpPr>
          <a:spLocks noChangeArrowheads="1"/>
        </xdr:cNvSpPr>
      </xdr:nvSpPr>
      <xdr:spPr bwMode="auto">
        <a:xfrm rot="5400000">
          <a:off x="3098800" y="5384800"/>
          <a:ext cx="349250" cy="336550"/>
        </a:xfrm>
        <a:prstGeom prst="rightArrow">
          <a:avLst>
            <a:gd name="adj1" fmla="val 50000"/>
            <a:gd name="adj2" fmla="val 25000"/>
          </a:avLst>
        </a:prstGeom>
        <a:solidFill>
          <a:srgbClr val="10253F"/>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9</xdr:col>
      <xdr:colOff>0</xdr:colOff>
      <xdr:row>9</xdr:row>
      <xdr:rowOff>0</xdr:rowOff>
    </xdr:from>
    <xdr:to>
      <xdr:col>11</xdr:col>
      <xdr:colOff>47625</xdr:colOff>
      <xdr:row>12</xdr:row>
      <xdr:rowOff>0</xdr:rowOff>
    </xdr:to>
    <xdr:sp macro="" textlink="">
      <xdr:nvSpPr>
        <xdr:cNvPr id="6" name="TextBox 5">
          <a:hlinkClick xmlns:r="http://schemas.openxmlformats.org/officeDocument/2006/relationships" r:id="rId1"/>
          <a:extLst>
            <a:ext uri="{FF2B5EF4-FFF2-40B4-BE49-F238E27FC236}">
              <a16:creationId xmlns:a16="http://schemas.microsoft.com/office/drawing/2014/main" id="{CC89920F-2654-4FB7-AC4D-CB3219C1C35F}"/>
            </a:ext>
          </a:extLst>
        </xdr:cNvPr>
        <xdr:cNvSpPr txBox="1"/>
      </xdr:nvSpPr>
      <xdr:spPr>
        <a:xfrm>
          <a:off x="6229350" y="1952625"/>
          <a:ext cx="1581150" cy="628650"/>
        </a:xfrm>
        <a:prstGeom prst="rect">
          <a:avLst/>
        </a:prstGeom>
        <a:solidFill>
          <a:srgbClr val="FF33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828675</xdr:colOff>
      <xdr:row>11</xdr:row>
      <xdr:rowOff>19050</xdr:rowOff>
    </xdr:from>
    <xdr:to>
      <xdr:col>11</xdr:col>
      <xdr:colOff>133350</xdr:colOff>
      <xdr:row>14</xdr:row>
      <xdr:rowOff>47625</xdr:rowOff>
    </xdr:to>
    <xdr:sp macro="" textlink="">
      <xdr:nvSpPr>
        <xdr:cNvPr id="2" name="TextBox 1">
          <a:hlinkClick xmlns:r="http://schemas.openxmlformats.org/officeDocument/2006/relationships" r:id="rId1"/>
          <a:extLst>
            <a:ext uri="{FF2B5EF4-FFF2-40B4-BE49-F238E27FC236}">
              <a16:creationId xmlns:a16="http://schemas.microsoft.com/office/drawing/2014/main" id="{D833DC7C-976C-4A10-A806-D2014AEBE9EB}"/>
            </a:ext>
          </a:extLst>
        </xdr:cNvPr>
        <xdr:cNvSpPr txBox="1"/>
      </xdr:nvSpPr>
      <xdr:spPr>
        <a:xfrm>
          <a:off x="6010275" y="2581275"/>
          <a:ext cx="1581150" cy="628650"/>
        </a:xfrm>
        <a:prstGeom prst="rect">
          <a:avLst/>
        </a:prstGeom>
        <a:solidFill>
          <a:srgbClr val="FF3300"/>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0</xdr:colOff>
      <xdr:row>26</xdr:row>
      <xdr:rowOff>0</xdr:rowOff>
    </xdr:from>
    <xdr:to>
      <xdr:col>12</xdr:col>
      <xdr:colOff>361950</xdr:colOff>
      <xdr:row>28</xdr:row>
      <xdr:rowOff>47625</xdr:rowOff>
    </xdr:to>
    <xdr:sp macro="" textlink="">
      <xdr:nvSpPr>
        <xdr:cNvPr id="4" name="TextBox 3">
          <a:hlinkClick xmlns:r="http://schemas.openxmlformats.org/officeDocument/2006/relationships" r:id="rId1"/>
          <a:extLst>
            <a:ext uri="{FF2B5EF4-FFF2-40B4-BE49-F238E27FC236}">
              <a16:creationId xmlns:a16="http://schemas.microsoft.com/office/drawing/2014/main" id="{E0CEA476-698F-48F9-925C-08A474F60E15}"/>
            </a:ext>
          </a:extLst>
        </xdr:cNvPr>
        <xdr:cNvSpPr txBox="1"/>
      </xdr:nvSpPr>
      <xdr:spPr>
        <a:xfrm>
          <a:off x="7829550" y="5172075"/>
          <a:ext cx="1581150" cy="628650"/>
        </a:xfrm>
        <a:prstGeom prst="rect">
          <a:avLst/>
        </a:prstGeom>
        <a:solidFill>
          <a:schemeClr val="accent6">
            <a:lumMod val="60000"/>
            <a:lumOff val="40000"/>
          </a:schemeClr>
        </a:solidFill>
        <a:ln w="1905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GB" sz="2000" b="1">
              <a:solidFill>
                <a:schemeClr val="dk1"/>
              </a:solidFill>
              <a:latin typeface="+mn-lt"/>
              <a:ea typeface="+mn-ea"/>
              <a:cs typeface="+mn-cs"/>
            </a:rPr>
            <a:t>HOME</a:t>
          </a:r>
        </a:p>
        <a:p>
          <a:pPr marL="0" indent="0" algn="ctr"/>
          <a:endParaRPr lang="en-GB" sz="2000" b="1">
            <a:solidFill>
              <a:schemeClr val="dk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8DCDF-FE94-4E52-96C4-F60281771997}">
  <dimension ref="A1"/>
  <sheetViews>
    <sheetView showGridLines="0" topLeftCell="A10" zoomScaleNormal="100" workbookViewId="0"/>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9938A-A3C3-41FA-9C10-A514C08B788C}">
  <dimension ref="A1"/>
  <sheetViews>
    <sheetView workbookViewId="0"/>
  </sheetViews>
  <sheetFormatPr defaultRowHeight="15" x14ac:dyDescent="0.25"/>
  <sheetData>
    <row r="1" spans="1:1" ht="31.5" x14ac:dyDescent="0.6">
      <c r="A1" s="102" t="s">
        <v>137</v>
      </c>
    </row>
  </sheetData>
  <pageMargins left="0.7" right="0.7" top="0.75" bottom="0.75" header="0.3" footer="0.3"/>
  <pageSetup paperSize="9" orientation="portrait" horizontalDpi="1200"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1EDB6-5707-4859-BA9C-872F09D561DF}">
  <dimension ref="A2"/>
  <sheetViews>
    <sheetView workbookViewId="0"/>
  </sheetViews>
  <sheetFormatPr defaultRowHeight="15" x14ac:dyDescent="0.25"/>
  <sheetData>
    <row r="2" spans="1:1" x14ac:dyDescent="0.25">
      <c r="A2" t="s">
        <v>138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E21FF-30E9-4718-90E5-4E8EAE7F9D0A}">
  <dimension ref="A1:J17"/>
  <sheetViews>
    <sheetView workbookViewId="0"/>
  </sheetViews>
  <sheetFormatPr defaultRowHeight="15" x14ac:dyDescent="0.25"/>
  <cols>
    <col min="3" max="3" width="28.140625" customWidth="1"/>
    <col min="4" max="4" width="17.7109375" customWidth="1"/>
    <col min="5" max="5" width="16.85546875" customWidth="1"/>
  </cols>
  <sheetData>
    <row r="1" spans="1:10" ht="18" x14ac:dyDescent="0.25">
      <c r="A1" s="1"/>
      <c r="B1" s="103" t="s">
        <v>0</v>
      </c>
      <c r="C1" s="103"/>
      <c r="D1" s="103"/>
      <c r="E1" s="103"/>
      <c r="F1" s="2"/>
    </row>
    <row r="2" spans="1:10" ht="15.75" thickBot="1" x14ac:dyDescent="0.3">
      <c r="A2" s="2"/>
      <c r="B2" s="2"/>
      <c r="C2" s="2"/>
      <c r="D2" s="2"/>
      <c r="E2" s="2"/>
      <c r="F2" s="2"/>
    </row>
    <row r="3" spans="1:10" x14ac:dyDescent="0.25">
      <c r="A3" s="3" t="s">
        <v>1</v>
      </c>
      <c r="B3" s="4" t="s">
        <v>2</v>
      </c>
      <c r="C3" s="4" t="s">
        <v>3</v>
      </c>
      <c r="D3" s="4" t="s">
        <v>4</v>
      </c>
      <c r="E3" s="5" t="s">
        <v>5</v>
      </c>
      <c r="F3" s="2"/>
      <c r="G3" s="6" t="s">
        <v>6</v>
      </c>
      <c r="H3" s="2"/>
      <c r="I3" s="2"/>
      <c r="J3" s="2"/>
    </row>
    <row r="4" spans="1:10" x14ac:dyDescent="0.25">
      <c r="A4" s="7">
        <v>1</v>
      </c>
      <c r="B4" s="8" t="s">
        <v>7</v>
      </c>
      <c r="C4" s="40" t="s">
        <v>8</v>
      </c>
      <c r="D4" s="8" t="str">
        <f>IF(B4="A","2.000.000","1.000.000")</f>
        <v>2.000.000</v>
      </c>
      <c r="E4" s="9" t="str">
        <f>IF(B4="A","Karyawan Lama","Karyawan Baru")</f>
        <v>Karyawan Lama</v>
      </c>
      <c r="F4" s="2"/>
      <c r="G4" s="10" t="s">
        <v>9</v>
      </c>
      <c r="H4" s="2"/>
      <c r="I4" s="2"/>
      <c r="J4" s="2"/>
    </row>
    <row r="5" spans="1:10" x14ac:dyDescent="0.25">
      <c r="A5" s="7">
        <v>2</v>
      </c>
      <c r="B5" s="8" t="s">
        <v>10</v>
      </c>
      <c r="C5" s="40" t="s">
        <v>11</v>
      </c>
      <c r="D5" s="8" t="str">
        <f t="shared" ref="D5:D17" si="0">IF(B5="A","2.000.000","1.000.000")</f>
        <v>1.000.000</v>
      </c>
      <c r="E5" s="9" t="str">
        <f t="shared" ref="E5:E17" si="1">IF(B5="A","Karyawan Lama","Karyawan Baru")</f>
        <v>Karyawan Baru</v>
      </c>
      <c r="F5" s="2"/>
      <c r="G5" s="2" t="s">
        <v>12</v>
      </c>
      <c r="H5" s="2"/>
      <c r="I5" s="2"/>
      <c r="J5" s="2"/>
    </row>
    <row r="6" spans="1:10" x14ac:dyDescent="0.25">
      <c r="A6" s="7">
        <v>3</v>
      </c>
      <c r="B6" s="8" t="s">
        <v>10</v>
      </c>
      <c r="C6" s="40" t="s">
        <v>13</v>
      </c>
      <c r="D6" s="8" t="str">
        <f t="shared" si="0"/>
        <v>1.000.000</v>
      </c>
      <c r="E6" s="9" t="str">
        <f t="shared" si="1"/>
        <v>Karyawan Baru</v>
      </c>
      <c r="F6" s="2"/>
      <c r="G6" s="2" t="s">
        <v>14</v>
      </c>
      <c r="H6" s="2"/>
      <c r="I6" s="2"/>
      <c r="J6" s="2"/>
    </row>
    <row r="7" spans="1:10" x14ac:dyDescent="0.25">
      <c r="A7" s="7">
        <v>4</v>
      </c>
      <c r="B7" s="8" t="s">
        <v>7</v>
      </c>
      <c r="C7" s="40" t="s">
        <v>15</v>
      </c>
      <c r="D7" s="8" t="str">
        <f t="shared" si="0"/>
        <v>2.000.000</v>
      </c>
      <c r="E7" s="9" t="str">
        <f t="shared" si="1"/>
        <v>Karyawan Lama</v>
      </c>
      <c r="F7" s="2"/>
      <c r="G7" s="2"/>
      <c r="H7" s="2"/>
      <c r="I7" s="2"/>
      <c r="J7" s="2"/>
    </row>
    <row r="8" spans="1:10" x14ac:dyDescent="0.25">
      <c r="A8" s="7">
        <v>5</v>
      </c>
      <c r="B8" s="8" t="s">
        <v>7</v>
      </c>
      <c r="C8" s="40" t="s">
        <v>16</v>
      </c>
      <c r="D8" s="8" t="str">
        <f t="shared" si="0"/>
        <v>2.000.000</v>
      </c>
      <c r="E8" s="9" t="str">
        <f t="shared" si="1"/>
        <v>Karyawan Lama</v>
      </c>
      <c r="F8" s="2"/>
      <c r="G8" s="11" t="s">
        <v>17</v>
      </c>
      <c r="H8" s="11"/>
      <c r="I8" s="11"/>
      <c r="J8" s="2"/>
    </row>
    <row r="9" spans="1:10" x14ac:dyDescent="0.25">
      <c r="A9" s="7">
        <v>6</v>
      </c>
      <c r="B9" s="8" t="s">
        <v>10</v>
      </c>
      <c r="C9" s="40" t="s">
        <v>18</v>
      </c>
      <c r="D9" s="8" t="str">
        <f t="shared" si="0"/>
        <v>1.000.000</v>
      </c>
      <c r="E9" s="9" t="str">
        <f t="shared" si="1"/>
        <v>Karyawan Baru</v>
      </c>
      <c r="F9" s="2"/>
      <c r="G9" s="2" t="s">
        <v>19</v>
      </c>
      <c r="H9" s="2"/>
      <c r="I9" s="2"/>
      <c r="J9" s="2"/>
    </row>
    <row r="10" spans="1:10" x14ac:dyDescent="0.25">
      <c r="A10" s="7">
        <v>7</v>
      </c>
      <c r="B10" s="8" t="s">
        <v>7</v>
      </c>
      <c r="C10" s="40" t="s">
        <v>20</v>
      </c>
      <c r="D10" s="8" t="str">
        <f t="shared" si="0"/>
        <v>2.000.000</v>
      </c>
      <c r="E10" s="9" t="str">
        <f t="shared" si="1"/>
        <v>Karyawan Lama</v>
      </c>
      <c r="F10" s="2"/>
      <c r="G10" s="2" t="s">
        <v>21</v>
      </c>
      <c r="H10" s="2"/>
      <c r="I10" s="2"/>
      <c r="J10" s="2"/>
    </row>
    <row r="11" spans="1:10" x14ac:dyDescent="0.25">
      <c r="A11" s="7">
        <v>8</v>
      </c>
      <c r="B11" s="8" t="s">
        <v>7</v>
      </c>
      <c r="C11" s="40" t="s">
        <v>22</v>
      </c>
      <c r="D11" s="8" t="str">
        <f t="shared" si="0"/>
        <v>2.000.000</v>
      </c>
      <c r="E11" s="9" t="str">
        <f t="shared" si="1"/>
        <v>Karyawan Lama</v>
      </c>
      <c r="F11" s="2"/>
      <c r="G11" s="2"/>
      <c r="H11" s="2"/>
      <c r="I11" s="2"/>
      <c r="J11" s="2"/>
    </row>
    <row r="12" spans="1:10" x14ac:dyDescent="0.25">
      <c r="A12" s="7">
        <v>9</v>
      </c>
      <c r="B12" s="8" t="s">
        <v>10</v>
      </c>
      <c r="C12" s="40" t="s">
        <v>23</v>
      </c>
      <c r="D12" s="8" t="str">
        <f t="shared" si="0"/>
        <v>1.000.000</v>
      </c>
      <c r="E12" s="9" t="str">
        <f t="shared" si="1"/>
        <v>Karyawan Baru</v>
      </c>
      <c r="F12" s="2"/>
      <c r="G12" s="104" t="s">
        <v>72</v>
      </c>
      <c r="H12" s="104"/>
      <c r="I12" s="104"/>
      <c r="J12" s="104"/>
    </row>
    <row r="13" spans="1:10" x14ac:dyDescent="0.25">
      <c r="A13" s="7">
        <v>10</v>
      </c>
      <c r="B13" s="8" t="s">
        <v>7</v>
      </c>
      <c r="C13" s="40" t="s">
        <v>24</v>
      </c>
      <c r="D13" s="8" t="str">
        <f t="shared" si="0"/>
        <v>2.000.000</v>
      </c>
      <c r="E13" s="9" t="str">
        <f t="shared" si="1"/>
        <v>Karyawan Lama</v>
      </c>
      <c r="F13" s="2"/>
      <c r="G13" s="104"/>
      <c r="H13" s="104"/>
      <c r="I13" s="104"/>
      <c r="J13" s="104"/>
    </row>
    <row r="14" spans="1:10" x14ac:dyDescent="0.25">
      <c r="A14" s="7">
        <v>11</v>
      </c>
      <c r="B14" s="8" t="s">
        <v>10</v>
      </c>
      <c r="C14" s="40" t="s">
        <v>25</v>
      </c>
      <c r="D14" s="8" t="str">
        <f t="shared" si="0"/>
        <v>1.000.000</v>
      </c>
      <c r="E14" s="9" t="str">
        <f t="shared" si="1"/>
        <v>Karyawan Baru</v>
      </c>
      <c r="F14" s="2"/>
      <c r="G14" s="2"/>
      <c r="H14" s="2"/>
      <c r="I14" s="2"/>
      <c r="J14" s="2"/>
    </row>
    <row r="15" spans="1:10" x14ac:dyDescent="0.25">
      <c r="A15" s="7">
        <v>12</v>
      </c>
      <c r="B15" s="8" t="s">
        <v>10</v>
      </c>
      <c r="C15" s="40" t="s">
        <v>26</v>
      </c>
      <c r="D15" s="8" t="str">
        <f t="shared" si="0"/>
        <v>1.000.000</v>
      </c>
      <c r="E15" s="9" t="str">
        <f t="shared" si="1"/>
        <v>Karyawan Baru</v>
      </c>
      <c r="F15" s="2"/>
      <c r="G15" s="2"/>
    </row>
    <row r="16" spans="1:10" x14ac:dyDescent="0.25">
      <c r="A16" s="7">
        <v>13</v>
      </c>
      <c r="B16" s="8" t="s">
        <v>10</v>
      </c>
      <c r="C16" s="40" t="s">
        <v>27</v>
      </c>
      <c r="D16" s="8" t="str">
        <f t="shared" si="0"/>
        <v>1.000.000</v>
      </c>
      <c r="E16" s="9" t="str">
        <f t="shared" si="1"/>
        <v>Karyawan Baru</v>
      </c>
      <c r="F16" s="2"/>
      <c r="G16" s="2"/>
    </row>
    <row r="17" spans="1:10" ht="15.75" thickBot="1" x14ac:dyDescent="0.3">
      <c r="A17" s="7">
        <v>14</v>
      </c>
      <c r="B17" s="12" t="s">
        <v>7</v>
      </c>
      <c r="C17" s="40" t="s">
        <v>28</v>
      </c>
      <c r="D17" s="8" t="str">
        <f t="shared" si="0"/>
        <v>2.000.000</v>
      </c>
      <c r="E17" s="9" t="str">
        <f t="shared" si="1"/>
        <v>Karyawan Lama</v>
      </c>
      <c r="F17" s="2"/>
      <c r="G17" s="2"/>
      <c r="H17" s="2"/>
      <c r="I17" s="2"/>
      <c r="J17" s="2"/>
    </row>
  </sheetData>
  <mergeCells count="2">
    <mergeCell ref="B1:E1"/>
    <mergeCell ref="G12:J13"/>
  </mergeCells>
  <dataValidations count="3">
    <dataValidation allowBlank="1" showInputMessage="1" showErrorMessage="1" promptTitle="GAPOK" prompt="Jika Kode =&quot;A&quot;  maka 2.000.000_x000a_Jika Kode =&quot;B&quot;  maka 1.000.000" sqref="D4:D17" xr:uid="{46288C0E-3E03-4C2D-A195-A5CABD5E0501}"/>
    <dataValidation allowBlank="1" showInputMessage="1" showErrorMessage="1" promptTitle="Status" prompt="Jika Kode = &quot;A&quot; maka &quot;Karyawan Lama&quot;_x000a_Jika Kode = &quot;B&quot;  maka &quot;Karyawan Baru&quot;" sqref="E4:E17" xr:uid="{D1AC5CCF-880B-46FF-A381-AE1D8A175BE4}"/>
    <dataValidation allowBlank="1" showInputMessage="1" showErrorMessage="1" promptTitle="PENGISIAN STATUS" prompt="Jika M/U-nya M, maka Statusnya Menikah._x000a_Jika M/U-nya U, maka Statusnya Belum." sqref="F4:F11" xr:uid="{D31C8FB3-7B6C-4C8E-9440-7BCECD7B19CE}"/>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ABD7-6E55-4AFA-A166-37F6B30CE160}">
  <dimension ref="A1:N22"/>
  <sheetViews>
    <sheetView tabSelected="1" workbookViewId="0">
      <selection activeCell="I11" sqref="I11"/>
    </sheetView>
  </sheetViews>
  <sheetFormatPr defaultRowHeight="15" x14ac:dyDescent="0.25"/>
  <cols>
    <col min="3" max="3" width="17" customWidth="1"/>
    <col min="5" max="6" width="11.85546875" customWidth="1"/>
    <col min="9" max="9" width="14" customWidth="1"/>
  </cols>
  <sheetData>
    <row r="1" spans="1:14" ht="18" x14ac:dyDescent="0.25">
      <c r="A1" s="2"/>
      <c r="B1" s="103" t="s">
        <v>29</v>
      </c>
      <c r="C1" s="103"/>
      <c r="D1" s="103"/>
      <c r="E1" s="103"/>
      <c r="F1" s="103"/>
      <c r="G1" s="103"/>
      <c r="H1" s="103"/>
      <c r="I1" s="103"/>
      <c r="J1" s="2"/>
      <c r="K1" s="104" t="s">
        <v>72</v>
      </c>
      <c r="L1" s="104"/>
      <c r="M1" s="104"/>
      <c r="N1" s="104"/>
    </row>
    <row r="2" spans="1:14" ht="23.25" x14ac:dyDescent="0.35">
      <c r="A2" s="2"/>
      <c r="B2" s="105" t="s">
        <v>30</v>
      </c>
      <c r="C2" s="105"/>
      <c r="D2" s="105"/>
      <c r="E2" s="105"/>
      <c r="F2" s="105"/>
      <c r="G2" s="105"/>
      <c r="H2" s="105"/>
      <c r="I2" s="105"/>
      <c r="J2" s="2"/>
      <c r="K2" s="104"/>
      <c r="L2" s="104"/>
      <c r="M2" s="104"/>
      <c r="N2" s="104"/>
    </row>
    <row r="3" spans="1:14" ht="15.75" thickBot="1" x14ac:dyDescent="0.3">
      <c r="A3" s="2"/>
      <c r="B3" s="2"/>
      <c r="C3" s="2"/>
      <c r="D3" s="2"/>
      <c r="E3" s="2"/>
      <c r="F3" s="2"/>
      <c r="G3" s="2"/>
      <c r="H3" s="2"/>
      <c r="I3" s="2"/>
      <c r="J3" s="2"/>
    </row>
    <row r="4" spans="1:14" x14ac:dyDescent="0.25">
      <c r="A4" s="2"/>
      <c r="B4" s="106" t="s">
        <v>31</v>
      </c>
      <c r="C4" s="108" t="s">
        <v>32</v>
      </c>
      <c r="D4" s="108" t="s">
        <v>33</v>
      </c>
      <c r="E4" s="110" t="s">
        <v>34</v>
      </c>
      <c r="F4" s="110"/>
      <c r="G4" s="108" t="s">
        <v>35</v>
      </c>
      <c r="H4" s="108" t="s">
        <v>36</v>
      </c>
      <c r="I4" s="111" t="s">
        <v>37</v>
      </c>
      <c r="J4" s="2"/>
    </row>
    <row r="5" spans="1:14" ht="15.75" thickBot="1" x14ac:dyDescent="0.3">
      <c r="A5" s="2"/>
      <c r="B5" s="107"/>
      <c r="C5" s="109"/>
      <c r="D5" s="109"/>
      <c r="E5" s="13" t="s">
        <v>38</v>
      </c>
      <c r="F5" s="13" t="s">
        <v>39</v>
      </c>
      <c r="G5" s="109"/>
      <c r="H5" s="109"/>
      <c r="I5" s="112"/>
      <c r="J5" s="2"/>
    </row>
    <row r="6" spans="1:14" ht="15.75" thickTop="1" x14ac:dyDescent="0.25">
      <c r="A6" s="2"/>
      <c r="B6" s="14">
        <v>1001</v>
      </c>
      <c r="C6" s="15" t="s">
        <v>22</v>
      </c>
      <c r="D6" s="16" t="s">
        <v>40</v>
      </c>
      <c r="E6" s="16">
        <v>95</v>
      </c>
      <c r="F6" s="16">
        <v>97</v>
      </c>
      <c r="G6" s="16">
        <f>E6*40%+F6*60%</f>
        <v>96.199999999999989</v>
      </c>
      <c r="H6" s="16" t="str">
        <f>IF(G6&gt;=60,"Lulus","Gagal")</f>
        <v>Lulus</v>
      </c>
      <c r="I6" s="17" t="str">
        <f>IF(G6&gt;=95,"Istimewa",IF(G6&gt;=85,"Baik",IF(G6&gt;=75,"Cukup",IF(G6&gt;=60,"Kurang","Parah"))))</f>
        <v>Istimewa</v>
      </c>
      <c r="J6" s="2"/>
    </row>
    <row r="7" spans="1:14" x14ac:dyDescent="0.25">
      <c r="A7" s="2"/>
      <c r="B7" s="18">
        <v>1002</v>
      </c>
      <c r="C7" s="15" t="s">
        <v>23</v>
      </c>
      <c r="D7" s="19" t="s">
        <v>40</v>
      </c>
      <c r="E7" s="19">
        <v>85</v>
      </c>
      <c r="F7" s="19">
        <v>90</v>
      </c>
      <c r="G7" s="16">
        <f t="shared" ref="G7:G13" si="0">E7*40%+F7*60%</f>
        <v>88</v>
      </c>
      <c r="H7" s="16" t="str">
        <f t="shared" ref="H7:H13" si="1">IF(G7&gt;=60,"Lulus","Gagal")</f>
        <v>Lulus</v>
      </c>
      <c r="I7" s="17" t="str">
        <f t="shared" ref="I7:I13" si="2">IF(G7&gt;=95,"Istimewa",IF(G7&gt;=85,"Baik",IF(G7&gt;=75,"Cukup",IF(G7&gt;=60,"Kurang","Parah"))))</f>
        <v>Baik</v>
      </c>
      <c r="J7" s="2"/>
    </row>
    <row r="8" spans="1:14" x14ac:dyDescent="0.25">
      <c r="A8" s="2"/>
      <c r="B8" s="18">
        <v>1003</v>
      </c>
      <c r="C8" s="15" t="s">
        <v>24</v>
      </c>
      <c r="D8" s="19" t="s">
        <v>40</v>
      </c>
      <c r="E8" s="19">
        <v>70</v>
      </c>
      <c r="F8" s="19">
        <v>74</v>
      </c>
      <c r="G8" s="16">
        <f t="shared" si="0"/>
        <v>72.400000000000006</v>
      </c>
      <c r="H8" s="16" t="str">
        <f t="shared" si="1"/>
        <v>Lulus</v>
      </c>
      <c r="I8" s="17" t="str">
        <f t="shared" si="2"/>
        <v>Kurang</v>
      </c>
      <c r="J8" s="2"/>
    </row>
    <row r="9" spans="1:14" x14ac:dyDescent="0.25">
      <c r="A9" s="2"/>
      <c r="B9" s="18">
        <v>1004</v>
      </c>
      <c r="C9" s="15" t="s">
        <v>25</v>
      </c>
      <c r="D9" s="19" t="s">
        <v>40</v>
      </c>
      <c r="E9" s="19">
        <v>82</v>
      </c>
      <c r="F9" s="19">
        <v>65</v>
      </c>
      <c r="G9" s="16">
        <f t="shared" si="0"/>
        <v>71.800000000000011</v>
      </c>
      <c r="H9" s="16" t="str">
        <f t="shared" si="1"/>
        <v>Lulus</v>
      </c>
      <c r="I9" s="17" t="str">
        <f t="shared" si="2"/>
        <v>Kurang</v>
      </c>
      <c r="J9" s="2"/>
    </row>
    <row r="10" spans="1:14" x14ac:dyDescent="0.25">
      <c r="A10" s="2"/>
      <c r="B10" s="18">
        <v>1005</v>
      </c>
      <c r="C10" s="15" t="s">
        <v>26</v>
      </c>
      <c r="D10" s="19" t="s">
        <v>40</v>
      </c>
      <c r="E10" s="19">
        <v>86</v>
      </c>
      <c r="F10" s="19">
        <v>80</v>
      </c>
      <c r="G10" s="16">
        <f t="shared" si="0"/>
        <v>82.4</v>
      </c>
      <c r="H10" s="16" t="str">
        <f t="shared" si="1"/>
        <v>Lulus</v>
      </c>
      <c r="I10" s="17" t="str">
        <f t="shared" si="2"/>
        <v>Cukup</v>
      </c>
      <c r="J10" s="2"/>
    </row>
    <row r="11" spans="1:14" x14ac:dyDescent="0.25">
      <c r="A11" s="2"/>
      <c r="B11" s="18">
        <v>1006</v>
      </c>
      <c r="C11" s="15" t="s">
        <v>27</v>
      </c>
      <c r="D11" s="19" t="s">
        <v>40</v>
      </c>
      <c r="E11" s="19">
        <v>75</v>
      </c>
      <c r="F11" s="19">
        <v>82</v>
      </c>
      <c r="G11" s="16">
        <f t="shared" si="0"/>
        <v>79.199999999999989</v>
      </c>
      <c r="H11" s="16" t="str">
        <f t="shared" si="1"/>
        <v>Lulus</v>
      </c>
      <c r="I11" s="17" t="str">
        <f t="shared" si="2"/>
        <v>Cukup</v>
      </c>
      <c r="J11" s="2"/>
    </row>
    <row r="12" spans="1:14" x14ac:dyDescent="0.25">
      <c r="A12" s="2"/>
      <c r="B12" s="18">
        <v>1007</v>
      </c>
      <c r="C12" s="15" t="s">
        <v>28</v>
      </c>
      <c r="D12" s="19" t="s">
        <v>40</v>
      </c>
      <c r="E12" s="19">
        <v>45</v>
      </c>
      <c r="F12" s="19">
        <v>60</v>
      </c>
      <c r="G12" s="16">
        <f t="shared" si="0"/>
        <v>54</v>
      </c>
      <c r="H12" s="16" t="str">
        <f t="shared" si="1"/>
        <v>Gagal</v>
      </c>
      <c r="I12" s="17" t="str">
        <f t="shared" si="2"/>
        <v>Parah</v>
      </c>
      <c r="J12" s="2"/>
    </row>
    <row r="13" spans="1:14" ht="15.75" thickBot="1" x14ac:dyDescent="0.3">
      <c r="A13" s="2"/>
      <c r="B13" s="20">
        <v>1008</v>
      </c>
      <c r="C13" s="21" t="s">
        <v>41</v>
      </c>
      <c r="D13" s="22" t="s">
        <v>40</v>
      </c>
      <c r="E13" s="22">
        <v>65</v>
      </c>
      <c r="F13" s="22">
        <v>55</v>
      </c>
      <c r="G13" s="16">
        <f t="shared" si="0"/>
        <v>59</v>
      </c>
      <c r="H13" s="16" t="str">
        <f t="shared" si="1"/>
        <v>Gagal</v>
      </c>
      <c r="I13" s="17" t="str">
        <f t="shared" si="2"/>
        <v>Parah</v>
      </c>
      <c r="J13" s="2"/>
    </row>
    <row r="14" spans="1:14" x14ac:dyDescent="0.25">
      <c r="A14" s="2"/>
      <c r="B14" s="2"/>
      <c r="C14" s="2"/>
      <c r="D14" s="2"/>
      <c r="E14" s="2"/>
      <c r="F14" s="2"/>
      <c r="G14" s="2"/>
      <c r="H14" s="2"/>
      <c r="I14" s="2"/>
      <c r="J14" s="2"/>
    </row>
    <row r="15" spans="1:14" x14ac:dyDescent="0.25">
      <c r="A15" s="2"/>
      <c r="B15" s="2"/>
      <c r="C15" s="2"/>
      <c r="D15" s="23"/>
      <c r="E15" s="24"/>
      <c r="F15" s="2"/>
      <c r="G15" s="2"/>
      <c r="H15" s="2"/>
      <c r="I15" s="2"/>
      <c r="J15" s="2"/>
    </row>
    <row r="16" spans="1:14" x14ac:dyDescent="0.25">
      <c r="A16" s="2">
        <v>1</v>
      </c>
      <c r="B16" s="2" t="s">
        <v>42</v>
      </c>
      <c r="C16" s="2"/>
      <c r="D16" s="23"/>
      <c r="E16" s="24">
        <v>3</v>
      </c>
      <c r="F16" s="2" t="s">
        <v>43</v>
      </c>
      <c r="G16" s="2"/>
      <c r="H16" s="2"/>
      <c r="I16" s="2"/>
      <c r="J16" s="2"/>
    </row>
    <row r="17" spans="1:10" x14ac:dyDescent="0.25">
      <c r="A17" s="2"/>
      <c r="B17" s="11" t="s">
        <v>44</v>
      </c>
      <c r="C17" s="11"/>
      <c r="D17" s="24"/>
      <c r="E17" s="24"/>
      <c r="F17" s="11" t="s">
        <v>45</v>
      </c>
      <c r="G17" s="11"/>
      <c r="H17" s="11"/>
      <c r="I17" s="11"/>
      <c r="J17" s="2"/>
    </row>
    <row r="18" spans="1:10" x14ac:dyDescent="0.25">
      <c r="A18" s="2"/>
      <c r="B18" s="2"/>
      <c r="C18" s="2"/>
      <c r="D18" s="24"/>
      <c r="E18" s="24"/>
      <c r="F18" s="11" t="s">
        <v>46</v>
      </c>
      <c r="G18" s="11"/>
      <c r="H18" s="11"/>
      <c r="I18" s="11"/>
      <c r="J18" s="2"/>
    </row>
    <row r="19" spans="1:10" x14ac:dyDescent="0.25">
      <c r="A19" s="2">
        <v>2</v>
      </c>
      <c r="B19" s="2" t="s">
        <v>47</v>
      </c>
      <c r="C19" s="2"/>
      <c r="D19" s="24"/>
      <c r="E19" s="24"/>
      <c r="F19" s="11" t="s">
        <v>48</v>
      </c>
      <c r="G19" s="11"/>
      <c r="H19" s="11"/>
      <c r="I19" s="11"/>
      <c r="J19" s="2"/>
    </row>
    <row r="20" spans="1:10" x14ac:dyDescent="0.25">
      <c r="A20" s="2"/>
      <c r="B20" s="11" t="s">
        <v>49</v>
      </c>
      <c r="C20" s="11"/>
      <c r="D20" s="24"/>
      <c r="E20" s="24"/>
      <c r="F20" s="11" t="s">
        <v>50</v>
      </c>
      <c r="G20" s="11"/>
      <c r="H20" s="11"/>
      <c r="I20" s="11"/>
      <c r="J20" s="2"/>
    </row>
    <row r="21" spans="1:10" x14ac:dyDescent="0.25">
      <c r="A21" s="2"/>
      <c r="B21" s="11" t="s">
        <v>51</v>
      </c>
      <c r="C21" s="11"/>
      <c r="D21" s="24"/>
      <c r="E21" s="24"/>
      <c r="F21" s="11" t="s">
        <v>52</v>
      </c>
      <c r="G21" s="11"/>
      <c r="H21" s="11"/>
      <c r="I21" s="11"/>
      <c r="J21" s="2"/>
    </row>
    <row r="22" spans="1:10" x14ac:dyDescent="0.25">
      <c r="A22" s="2"/>
      <c r="B22" s="2"/>
      <c r="C22" s="2"/>
      <c r="D22" s="2"/>
      <c r="E22" s="2"/>
      <c r="F22" s="2"/>
      <c r="G22" s="2"/>
      <c r="H22" s="2"/>
      <c r="I22" s="2"/>
      <c r="J22" s="2"/>
    </row>
  </sheetData>
  <mergeCells count="10">
    <mergeCell ref="K1:N2"/>
    <mergeCell ref="B1:I1"/>
    <mergeCell ref="B2:I2"/>
    <mergeCell ref="B4:B5"/>
    <mergeCell ref="C4:C5"/>
    <mergeCell ref="D4:D5"/>
    <mergeCell ref="E4:F4"/>
    <mergeCell ref="G4:G5"/>
    <mergeCell ref="H4:H5"/>
    <mergeCell ref="I4:I5"/>
  </mergeCells>
  <dataValidations count="4">
    <dataValidation type="list" allowBlank="1" showInputMessage="1" showErrorMessage="1" sqref="D6:D13" xr:uid="{BE269A59-9738-4B20-9960-41D9A1DDFD88}">
      <formula1>"X-SIJA,XI-SIJA"</formula1>
    </dataValidation>
    <dataValidation allowBlank="1" showInputMessage="1" showErrorMessage="1" promptTitle="Grade " prompt="Jika rata-rata &gt;= 95  maka ”Istimewa”_x000a_Jika rata-rata &gt;= 85  maka ”Baik”_x000a_Jika rata-rata &gt;= 75  maka ”Cukup”_x000a_Jika rata-rata &gt;= 60  maka ”Kurang”_x000a_Jika rata-rata &lt; 60  maka ”Parah”" sqref="I6:I13" xr:uid="{B2AB5B3F-C0D2-4DA7-A2E4-849FCD7479B5}"/>
    <dataValidation allowBlank="1" showInputMessage="1" showErrorMessage="1" promptTitle="Keterangan" prompt="Jika rata-rata &gt;= 60, maka  “Lulus” _x000a_jika dibawah 60 maka “Gagal”" sqref="H6:H13" xr:uid="{7E484A56-3C47-4780-827E-37AF5723CE6E}"/>
    <dataValidation allowBlank="1" showInputMessage="1" showErrorMessage="1" promptTitle="Rata-Rata " prompt="40% dari nilai teori + 60% dari nilai Praktek" sqref="G6:G13" xr:uid="{DFA6C252-3DCA-47EF-96EE-8485153873E4}"/>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6C7D0-11AF-4C9F-970A-D2E716B37C54}">
  <dimension ref="A1:J25"/>
  <sheetViews>
    <sheetView topLeftCell="A7" workbookViewId="0">
      <selection activeCell="C12" sqref="C12"/>
    </sheetView>
  </sheetViews>
  <sheetFormatPr defaultRowHeight="15" x14ac:dyDescent="0.25"/>
  <cols>
    <col min="3" max="3" width="15.5703125" customWidth="1"/>
    <col min="5" max="5" width="15.28515625" customWidth="1"/>
    <col min="9" max="10" width="13.85546875" customWidth="1"/>
  </cols>
  <sheetData>
    <row r="1" spans="1:10" x14ac:dyDescent="0.25">
      <c r="A1" s="113" t="s">
        <v>73</v>
      </c>
      <c r="B1" s="113"/>
      <c r="C1" s="113"/>
      <c r="D1" s="113"/>
      <c r="E1" s="113"/>
      <c r="F1" s="113"/>
      <c r="G1" s="113"/>
      <c r="H1" s="113"/>
      <c r="I1" s="113"/>
      <c r="J1" s="113"/>
    </row>
    <row r="3" spans="1:10" ht="15.75" x14ac:dyDescent="0.25">
      <c r="A3" s="114" t="s">
        <v>74</v>
      </c>
      <c r="B3" s="114"/>
      <c r="C3" s="114"/>
      <c r="D3" s="114"/>
      <c r="E3" s="114"/>
    </row>
    <row r="4" spans="1:10" x14ac:dyDescent="0.25">
      <c r="A4" s="115" t="s">
        <v>75</v>
      </c>
      <c r="B4" s="115"/>
      <c r="C4" s="115"/>
      <c r="D4" s="115"/>
      <c r="E4" s="115"/>
    </row>
    <row r="5" spans="1:10" ht="15.75" thickBot="1" x14ac:dyDescent="0.3">
      <c r="B5" s="49"/>
      <c r="C5" s="49"/>
      <c r="D5" s="49"/>
      <c r="E5" s="49"/>
    </row>
    <row r="6" spans="1:10" ht="27.75" thickTop="1" thickBot="1" x14ac:dyDescent="0.3">
      <c r="A6" s="50" t="s">
        <v>76</v>
      </c>
      <c r="B6" s="51" t="s">
        <v>77</v>
      </c>
      <c r="C6" s="51" t="s">
        <v>78</v>
      </c>
      <c r="D6" s="51" t="s">
        <v>79</v>
      </c>
      <c r="E6" s="52" t="s">
        <v>80</v>
      </c>
    </row>
    <row r="7" spans="1:10" ht="16.5" thickTop="1" thickBot="1" x14ac:dyDescent="0.3">
      <c r="A7" s="53" t="s">
        <v>81</v>
      </c>
      <c r="B7" s="54" t="str">
        <f>VLOOKUP(A7,$E$20:$F$25,2,FALSE)</f>
        <v>Asus</v>
      </c>
      <c r="C7" s="55">
        <f>HLOOKUP(A7,$H$20:$J$21,2,FALSE)</f>
        <v>6999000</v>
      </c>
      <c r="D7" s="56">
        <v>10</v>
      </c>
      <c r="E7" s="57">
        <f>C7*D7</f>
        <v>69990000</v>
      </c>
    </row>
    <row r="8" spans="1:10" ht="16.5" thickTop="1" thickBot="1" x14ac:dyDescent="0.3">
      <c r="A8" s="58" t="s">
        <v>81</v>
      </c>
      <c r="B8" s="54" t="str">
        <f t="shared" ref="B8:B16" si="0">VLOOKUP(A8,$E$20:$F$25,2,FALSE)</f>
        <v>Asus</v>
      </c>
      <c r="C8" s="55">
        <f t="shared" ref="C8:C16" si="1">HLOOKUP(A8,$H$20:$J$21,2,FALSE)</f>
        <v>6999000</v>
      </c>
      <c r="D8" s="59">
        <v>12</v>
      </c>
      <c r="E8" s="57">
        <f t="shared" ref="E8:E16" si="2">C8*D8</f>
        <v>83988000</v>
      </c>
    </row>
    <row r="9" spans="1:10" ht="16.5" thickTop="1" thickBot="1" x14ac:dyDescent="0.3">
      <c r="A9" s="58" t="s">
        <v>82</v>
      </c>
      <c r="B9" s="54" t="str">
        <f t="shared" si="0"/>
        <v>Lenovo</v>
      </c>
      <c r="C9" s="55">
        <f t="shared" si="1"/>
        <v>7000000</v>
      </c>
      <c r="D9" s="59">
        <v>8</v>
      </c>
      <c r="E9" s="57">
        <f t="shared" si="2"/>
        <v>56000000</v>
      </c>
    </row>
    <row r="10" spans="1:10" ht="16.5" thickTop="1" thickBot="1" x14ac:dyDescent="0.3">
      <c r="A10" s="58" t="s">
        <v>83</v>
      </c>
      <c r="B10" s="54" t="str">
        <f t="shared" si="0"/>
        <v>Acer</v>
      </c>
      <c r="C10" s="55" t="e">
        <f>HLOOKUP(A10,$I$20:$J$21,2,FALSE)</f>
        <v>#N/A</v>
      </c>
      <c r="D10" s="59">
        <v>15</v>
      </c>
      <c r="E10" s="57" t="e">
        <f t="shared" si="2"/>
        <v>#N/A</v>
      </c>
    </row>
    <row r="11" spans="1:10" ht="16.5" thickTop="1" thickBot="1" x14ac:dyDescent="0.3">
      <c r="A11" s="58" t="s">
        <v>84</v>
      </c>
      <c r="B11" s="54" t="str">
        <f t="shared" si="0"/>
        <v>HP</v>
      </c>
      <c r="C11" s="55" t="e">
        <f t="shared" si="1"/>
        <v>#N/A</v>
      </c>
      <c r="D11" s="59">
        <v>20</v>
      </c>
      <c r="E11" s="57" t="e">
        <f t="shared" si="2"/>
        <v>#N/A</v>
      </c>
    </row>
    <row r="12" spans="1:10" ht="16.5" thickTop="1" thickBot="1" x14ac:dyDescent="0.3">
      <c r="A12" s="58" t="s">
        <v>85</v>
      </c>
      <c r="B12" s="54" t="str">
        <f t="shared" si="0"/>
        <v>DELL</v>
      </c>
      <c r="C12" s="55" t="e">
        <f t="shared" si="1"/>
        <v>#N/A</v>
      </c>
      <c r="D12" s="59">
        <v>20</v>
      </c>
      <c r="E12" s="57" t="e">
        <f t="shared" si="2"/>
        <v>#N/A</v>
      </c>
    </row>
    <row r="13" spans="1:10" ht="16.5" thickTop="1" thickBot="1" x14ac:dyDescent="0.3">
      <c r="A13" s="58" t="s">
        <v>85</v>
      </c>
      <c r="B13" s="54" t="str">
        <f t="shared" si="0"/>
        <v>DELL</v>
      </c>
      <c r="C13" s="55" t="e">
        <f t="shared" si="1"/>
        <v>#N/A</v>
      </c>
      <c r="D13" s="59">
        <v>15</v>
      </c>
      <c r="E13" s="57" t="e">
        <f t="shared" si="2"/>
        <v>#N/A</v>
      </c>
    </row>
    <row r="14" spans="1:10" ht="16.5" thickTop="1" thickBot="1" x14ac:dyDescent="0.3">
      <c r="A14" s="58" t="s">
        <v>84</v>
      </c>
      <c r="B14" s="54" t="str">
        <f t="shared" si="0"/>
        <v>HP</v>
      </c>
      <c r="C14" s="55" t="e">
        <f t="shared" si="1"/>
        <v>#N/A</v>
      </c>
      <c r="D14" s="59">
        <v>10</v>
      </c>
      <c r="E14" s="57" t="e">
        <f t="shared" si="2"/>
        <v>#N/A</v>
      </c>
    </row>
    <row r="15" spans="1:10" ht="16.5" thickTop="1" thickBot="1" x14ac:dyDescent="0.3">
      <c r="A15" s="58" t="s">
        <v>85</v>
      </c>
      <c r="B15" s="54" t="str">
        <f t="shared" si="0"/>
        <v>DELL</v>
      </c>
      <c r="C15" s="55" t="e">
        <f t="shared" si="1"/>
        <v>#N/A</v>
      </c>
      <c r="D15" s="59">
        <v>25</v>
      </c>
      <c r="E15" s="57" t="e">
        <f t="shared" si="2"/>
        <v>#N/A</v>
      </c>
    </row>
    <row r="16" spans="1:10" ht="15.75" thickTop="1" x14ac:dyDescent="0.25">
      <c r="A16" s="58" t="s">
        <v>82</v>
      </c>
      <c r="B16" s="54" t="str">
        <f t="shared" si="0"/>
        <v>Lenovo</v>
      </c>
      <c r="C16" s="55">
        <f t="shared" si="1"/>
        <v>7000000</v>
      </c>
      <c r="D16" s="59">
        <v>5</v>
      </c>
      <c r="E16" s="57">
        <f t="shared" si="2"/>
        <v>35000000</v>
      </c>
    </row>
    <row r="17" spans="1:10" ht="15.75" thickBot="1" x14ac:dyDescent="0.3">
      <c r="A17" s="116" t="s">
        <v>86</v>
      </c>
      <c r="B17" s="117"/>
      <c r="C17" s="117"/>
      <c r="D17" s="117"/>
      <c r="E17" s="60" t="e">
        <f>SUM(E7:E16)</f>
        <v>#N/A</v>
      </c>
    </row>
    <row r="18" spans="1:10" ht="15.75" thickTop="1" x14ac:dyDescent="0.25"/>
    <row r="19" spans="1:10" x14ac:dyDescent="0.25">
      <c r="E19" s="118" t="s">
        <v>87</v>
      </c>
      <c r="F19" s="118"/>
      <c r="H19" s="61" t="s">
        <v>87</v>
      </c>
    </row>
    <row r="20" spans="1:10" ht="25.5" x14ac:dyDescent="0.25">
      <c r="E20" s="62" t="s">
        <v>76</v>
      </c>
      <c r="F20" s="62" t="s">
        <v>77</v>
      </c>
      <c r="H20" s="63" t="s">
        <v>76</v>
      </c>
      <c r="I20" s="64" t="s">
        <v>81</v>
      </c>
      <c r="J20" s="64" t="s">
        <v>82</v>
      </c>
    </row>
    <row r="21" spans="1:10" x14ac:dyDescent="0.25">
      <c r="E21" s="65" t="s">
        <v>81</v>
      </c>
      <c r="F21" s="66" t="s">
        <v>88</v>
      </c>
      <c r="H21" s="63" t="s">
        <v>89</v>
      </c>
      <c r="I21" s="67">
        <v>6999000</v>
      </c>
      <c r="J21" s="67">
        <v>7000000</v>
      </c>
    </row>
    <row r="22" spans="1:10" x14ac:dyDescent="0.25">
      <c r="E22" s="65" t="s">
        <v>82</v>
      </c>
      <c r="F22" s="66" t="s">
        <v>90</v>
      </c>
    </row>
    <row r="23" spans="1:10" x14ac:dyDescent="0.25">
      <c r="E23" s="65" t="s">
        <v>83</v>
      </c>
      <c r="F23" s="66" t="s">
        <v>91</v>
      </c>
    </row>
    <row r="24" spans="1:10" x14ac:dyDescent="0.25">
      <c r="E24" s="65" t="s">
        <v>85</v>
      </c>
      <c r="F24" s="66" t="s">
        <v>92</v>
      </c>
    </row>
    <row r="25" spans="1:10" x14ac:dyDescent="0.25">
      <c r="E25" s="65" t="s">
        <v>84</v>
      </c>
      <c r="F25" s="66" t="s">
        <v>93</v>
      </c>
    </row>
  </sheetData>
  <mergeCells count="5">
    <mergeCell ref="A1:J1"/>
    <mergeCell ref="A3:E3"/>
    <mergeCell ref="A4:E4"/>
    <mergeCell ref="A17:D17"/>
    <mergeCell ref="E19:F19"/>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5E4B1-F8CC-4236-A471-D6FF436B9357}">
  <dimension ref="A1:M21"/>
  <sheetViews>
    <sheetView topLeftCell="A13" workbookViewId="0">
      <selection activeCell="H16" sqref="H16"/>
    </sheetView>
  </sheetViews>
  <sheetFormatPr defaultRowHeight="15" x14ac:dyDescent="0.25"/>
  <cols>
    <col min="8" max="9" width="13.7109375" customWidth="1"/>
    <col min="11" max="11" width="11.28515625" customWidth="1"/>
  </cols>
  <sheetData>
    <row r="1" spans="1:13" ht="15.75" x14ac:dyDescent="0.25">
      <c r="A1" s="124" t="s">
        <v>53</v>
      </c>
      <c r="B1" s="124"/>
      <c r="C1" s="124"/>
      <c r="D1" s="124"/>
      <c r="E1" s="124"/>
      <c r="F1" s="124"/>
      <c r="G1" s="124"/>
      <c r="H1" s="124"/>
      <c r="I1" s="47"/>
    </row>
    <row r="2" spans="1:13" x14ac:dyDescent="0.25">
      <c r="A2" s="125" t="s">
        <v>54</v>
      </c>
      <c r="B2" s="125"/>
      <c r="C2" s="125"/>
      <c r="D2" s="125"/>
      <c r="E2" s="125"/>
      <c r="F2" s="125"/>
      <c r="G2" s="125"/>
      <c r="H2" s="125"/>
      <c r="I2" s="41"/>
    </row>
    <row r="3" spans="1:13" ht="15.75" thickBot="1" x14ac:dyDescent="0.3">
      <c r="I3" s="42"/>
    </row>
    <row r="4" spans="1:13" ht="39.75" thickTop="1" thickBot="1" x14ac:dyDescent="0.3">
      <c r="A4" s="25" t="s">
        <v>55</v>
      </c>
      <c r="B4" s="26" t="s">
        <v>56</v>
      </c>
      <c r="C4" s="26" t="s">
        <v>57</v>
      </c>
      <c r="D4" s="26" t="s">
        <v>58</v>
      </c>
      <c r="E4" s="26" t="s">
        <v>59</v>
      </c>
      <c r="F4" s="26" t="s">
        <v>35</v>
      </c>
      <c r="G4" s="26" t="s">
        <v>60</v>
      </c>
      <c r="H4" s="27" t="s">
        <v>36</v>
      </c>
      <c r="I4" s="43"/>
      <c r="J4" s="42"/>
      <c r="K4" s="48"/>
      <c r="L4" s="42"/>
    </row>
    <row r="5" spans="1:13" ht="16.5" thickTop="1" thickBot="1" x14ac:dyDescent="0.3">
      <c r="A5" s="28">
        <v>101</v>
      </c>
      <c r="B5" s="29" t="s">
        <v>61</v>
      </c>
      <c r="C5" s="29">
        <v>78</v>
      </c>
      <c r="D5" s="29">
        <v>80</v>
      </c>
      <c r="E5" s="29">
        <v>80</v>
      </c>
      <c r="F5" s="30">
        <f>AVERAGE(C5:E5)</f>
        <v>79.333333333333329</v>
      </c>
      <c r="G5" s="31" t="str">
        <f>IF(F5&lt;60,"E",IF(F5&lt;72,"D",IF(F5&lt;85,"C",IF(F5&lt;95,"B","A"))))</f>
        <v>C</v>
      </c>
      <c r="H5" s="32" t="str">
        <f>IF(G5="A","Istimewa",IF(G5="B","Baik",IF(G5="C","Cukup Baik",IF(G5="D","Kurang Baik","Gagal"))))</f>
        <v>Cukup Baik</v>
      </c>
      <c r="I5" s="44"/>
      <c r="J5" s="104" t="s">
        <v>72</v>
      </c>
      <c r="K5" s="104"/>
      <c r="L5" s="104"/>
      <c r="M5" s="104"/>
    </row>
    <row r="6" spans="1:13" ht="16.5" thickTop="1" thickBot="1" x14ac:dyDescent="0.3">
      <c r="A6" s="33">
        <v>102</v>
      </c>
      <c r="B6" s="29" t="s">
        <v>62</v>
      </c>
      <c r="C6" s="34">
        <v>85</v>
      </c>
      <c r="D6" s="34">
        <v>90</v>
      </c>
      <c r="E6" s="34">
        <v>88</v>
      </c>
      <c r="F6" s="30">
        <f t="shared" ref="F6:F12" si="0">AVERAGE(C6:E6)</f>
        <v>87.666666666666671</v>
      </c>
      <c r="G6" s="31" t="str">
        <f t="shared" ref="G6:G12" si="1">IF(F6&lt;60,"E",IF(F6&lt;72,"D",IF(F6&lt;85,"C",IF(F6&lt;95,"B","A"))))</f>
        <v>B</v>
      </c>
      <c r="H6" s="32" t="str">
        <f t="shared" ref="H6:H12" si="2">IF(G6="A","Istimewa",IF(G6="B","Baik",IF(G6="C","Cukup Baik",IF(G6="D","Kurang Baik","Gagal"))))</f>
        <v>Baik</v>
      </c>
      <c r="I6" s="44"/>
      <c r="J6" s="104"/>
      <c r="K6" s="104"/>
      <c r="L6" s="104"/>
      <c r="M6" s="104"/>
    </row>
    <row r="7" spans="1:13" ht="16.5" thickTop="1" thickBot="1" x14ac:dyDescent="0.3">
      <c r="A7" s="33">
        <v>103</v>
      </c>
      <c r="B7" s="29" t="s">
        <v>63</v>
      </c>
      <c r="C7" s="34">
        <v>75</v>
      </c>
      <c r="D7" s="34">
        <v>86</v>
      </c>
      <c r="E7" s="34">
        <v>82</v>
      </c>
      <c r="F7" s="30">
        <f t="shared" si="0"/>
        <v>81</v>
      </c>
      <c r="G7" s="31" t="str">
        <f t="shared" si="1"/>
        <v>C</v>
      </c>
      <c r="H7" s="32" t="str">
        <f t="shared" si="2"/>
        <v>Cukup Baik</v>
      </c>
      <c r="I7" s="44"/>
      <c r="J7" s="42"/>
      <c r="K7" s="42"/>
      <c r="L7" s="42"/>
    </row>
    <row r="8" spans="1:13" ht="16.5" thickTop="1" thickBot="1" x14ac:dyDescent="0.3">
      <c r="A8" s="33">
        <v>104</v>
      </c>
      <c r="B8" s="29" t="s">
        <v>64</v>
      </c>
      <c r="C8" s="34">
        <v>86</v>
      </c>
      <c r="D8" s="34">
        <v>80</v>
      </c>
      <c r="E8" s="34">
        <v>90</v>
      </c>
      <c r="F8" s="30">
        <f t="shared" si="0"/>
        <v>85.333333333333329</v>
      </c>
      <c r="G8" s="31" t="str">
        <f t="shared" si="1"/>
        <v>B</v>
      </c>
      <c r="H8" s="32" t="str">
        <f t="shared" si="2"/>
        <v>Baik</v>
      </c>
      <c r="I8" s="44"/>
      <c r="J8" s="42"/>
      <c r="K8" s="42"/>
      <c r="L8" s="42"/>
    </row>
    <row r="9" spans="1:13" ht="16.5" thickTop="1" thickBot="1" x14ac:dyDescent="0.3">
      <c r="A9" s="33">
        <v>105</v>
      </c>
      <c r="B9" s="29" t="s">
        <v>65</v>
      </c>
      <c r="C9" s="34">
        <v>90</v>
      </c>
      <c r="D9" s="34">
        <v>93</v>
      </c>
      <c r="E9" s="34">
        <v>92</v>
      </c>
      <c r="F9" s="30">
        <f t="shared" si="0"/>
        <v>91.666666666666671</v>
      </c>
      <c r="G9" s="31" t="str">
        <f t="shared" si="1"/>
        <v>B</v>
      </c>
      <c r="H9" s="32" t="str">
        <f t="shared" si="2"/>
        <v>Baik</v>
      </c>
      <c r="I9" s="44"/>
      <c r="J9" s="42"/>
      <c r="K9" s="42"/>
      <c r="L9" s="42"/>
    </row>
    <row r="10" spans="1:13" ht="16.5" thickTop="1" thickBot="1" x14ac:dyDescent="0.3">
      <c r="A10" s="33">
        <v>106</v>
      </c>
      <c r="B10" s="29" t="s">
        <v>66</v>
      </c>
      <c r="C10" s="34">
        <v>60</v>
      </c>
      <c r="D10" s="34">
        <v>62</v>
      </c>
      <c r="E10" s="34">
        <v>55</v>
      </c>
      <c r="F10" s="30">
        <f t="shared" si="0"/>
        <v>59</v>
      </c>
      <c r="G10" s="31" t="str">
        <f t="shared" si="1"/>
        <v>E</v>
      </c>
      <c r="H10" s="32" t="str">
        <f t="shared" si="2"/>
        <v>Gagal</v>
      </c>
      <c r="I10" s="44"/>
      <c r="J10" s="42"/>
      <c r="K10" s="42"/>
      <c r="L10" s="42"/>
    </row>
    <row r="11" spans="1:13" ht="16.5" thickTop="1" thickBot="1" x14ac:dyDescent="0.3">
      <c r="A11" s="33">
        <v>107</v>
      </c>
      <c r="B11" s="29" t="s">
        <v>67</v>
      </c>
      <c r="C11" s="34">
        <v>95</v>
      </c>
      <c r="D11" s="34">
        <v>97</v>
      </c>
      <c r="E11" s="34">
        <v>98</v>
      </c>
      <c r="F11" s="30">
        <f t="shared" si="0"/>
        <v>96.666666666666671</v>
      </c>
      <c r="G11" s="31" t="str">
        <f t="shared" si="1"/>
        <v>A</v>
      </c>
      <c r="H11" s="32" t="str">
        <f t="shared" si="2"/>
        <v>Istimewa</v>
      </c>
      <c r="I11" s="44"/>
      <c r="J11" s="42"/>
      <c r="K11" s="122"/>
      <c r="L11" s="122"/>
    </row>
    <row r="12" spans="1:13" ht="16.5" thickTop="1" thickBot="1" x14ac:dyDescent="0.3">
      <c r="A12" s="35">
        <v>108</v>
      </c>
      <c r="B12" s="29" t="s">
        <v>8</v>
      </c>
      <c r="C12" s="36">
        <v>60</v>
      </c>
      <c r="D12" s="36">
        <v>65</v>
      </c>
      <c r="E12" s="36">
        <v>60</v>
      </c>
      <c r="F12" s="30">
        <f t="shared" si="0"/>
        <v>61.666666666666664</v>
      </c>
      <c r="G12" s="31" t="str">
        <f t="shared" si="1"/>
        <v>D</v>
      </c>
      <c r="H12" s="32" t="str">
        <f t="shared" si="2"/>
        <v>Kurang Baik</v>
      </c>
      <c r="I12" s="44"/>
      <c r="J12" s="42"/>
      <c r="K12" s="42"/>
      <c r="L12" s="42"/>
    </row>
    <row r="13" spans="1:13" ht="15.75" thickTop="1" x14ac:dyDescent="0.25">
      <c r="A13" s="126" t="s">
        <v>68</v>
      </c>
      <c r="B13" s="127"/>
      <c r="C13" s="127"/>
      <c r="D13" s="127"/>
      <c r="E13" s="127"/>
      <c r="F13" s="127"/>
      <c r="G13" s="128"/>
      <c r="H13" s="37">
        <f>COUNT(A5:A12)</f>
        <v>8</v>
      </c>
      <c r="I13" s="45"/>
      <c r="J13" s="42"/>
      <c r="K13" s="42"/>
      <c r="L13" s="42"/>
    </row>
    <row r="14" spans="1:13" x14ac:dyDescent="0.25">
      <c r="A14" s="129" t="s">
        <v>69</v>
      </c>
      <c r="B14" s="130"/>
      <c r="C14" s="130"/>
      <c r="D14" s="130"/>
      <c r="E14" s="130"/>
      <c r="F14" s="130"/>
      <c r="G14" s="131"/>
      <c r="H14" s="38">
        <f>AVERAGE(F5:F12)</f>
        <v>80.291666666666657</v>
      </c>
      <c r="I14" s="46"/>
      <c r="J14" s="42"/>
      <c r="K14" s="42"/>
      <c r="L14" s="42"/>
    </row>
    <row r="15" spans="1:13" x14ac:dyDescent="0.25">
      <c r="A15" s="129" t="s">
        <v>70</v>
      </c>
      <c r="B15" s="130"/>
      <c r="C15" s="130"/>
      <c r="D15" s="130"/>
      <c r="E15" s="130"/>
      <c r="F15" s="130"/>
      <c r="G15" s="131"/>
      <c r="H15" s="38">
        <f>MAX(F5:F12)</f>
        <v>96.666666666666671</v>
      </c>
      <c r="I15" s="46"/>
      <c r="J15" s="42"/>
      <c r="K15" s="42"/>
      <c r="L15" s="42"/>
    </row>
    <row r="16" spans="1:13" ht="15.75" thickBot="1" x14ac:dyDescent="0.3">
      <c r="A16" s="119" t="s">
        <v>71</v>
      </c>
      <c r="B16" s="120"/>
      <c r="C16" s="120"/>
      <c r="D16" s="120"/>
      <c r="E16" s="120"/>
      <c r="F16" s="120"/>
      <c r="G16" s="121"/>
      <c r="H16" s="39">
        <f>MIN(F5:F12)</f>
        <v>59</v>
      </c>
      <c r="I16" s="46"/>
      <c r="J16" s="42"/>
      <c r="K16" s="42"/>
      <c r="L16" s="42"/>
    </row>
    <row r="17" spans="3:6" ht="15.75" thickTop="1" x14ac:dyDescent="0.25"/>
    <row r="20" spans="3:6" x14ac:dyDescent="0.25">
      <c r="C20" s="123"/>
      <c r="D20" s="123"/>
      <c r="E20" s="123"/>
      <c r="F20" s="123"/>
    </row>
    <row r="21" spans="3:6" x14ac:dyDescent="0.25">
      <c r="C21" s="123"/>
      <c r="D21" s="123"/>
      <c r="E21" s="123"/>
      <c r="F21" s="123"/>
    </row>
  </sheetData>
  <mergeCells count="9">
    <mergeCell ref="A16:G16"/>
    <mergeCell ref="K11:L11"/>
    <mergeCell ref="C20:F21"/>
    <mergeCell ref="J5:M6"/>
    <mergeCell ref="A1:H1"/>
    <mergeCell ref="A2:H2"/>
    <mergeCell ref="A13:G13"/>
    <mergeCell ref="A14:G14"/>
    <mergeCell ref="A15:G15"/>
  </mergeCells>
  <dataValidations count="3">
    <dataValidation allowBlank="1" showInputMessage="1" showErrorMessage="1" promptTitle="Keterangan" prompt="Jika huruf A maka Istimewa_x000a_jika huruf B maka Baik_x000a_jika huruf C maka cukup baik_x000a_jka huruf D maka Kurang baik_x000a_jika huruf E maka Gagal" sqref="H5:I12" xr:uid="{2FA8D76E-E4F5-4B5E-9107-37A389AC04F0}"/>
    <dataValidation allowBlank="1" showInputMessage="1" showErrorMessage="1" promptTitle="Nilai Huruf" prompt="Jika nilai rata2 &lt;60 maka E_x000a_jika nilai rata2 &lt;74 maka D_x000a_jika nilai rata2 &lt;85 maka C _x000a_jika nilai rata2 &lt;95 maka B_x000a_jika nilai rata2 &gt;=95 maka A" sqref="G5:G12" xr:uid="{A16BF37C-2013-48ED-8031-35E0FEB599EE}"/>
    <dataValidation allowBlank="1" showInputMessage="1" showErrorMessage="1" promptTitle="Rata-Rata" prompt="Gunakan Fungsi Average" sqref="F5:F12" xr:uid="{50F7E482-5E0E-425E-AAA4-031F4F6EF0C9}"/>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1B961-CDA9-45FE-A13C-FA085508E687}">
  <dimension ref="A1:I38"/>
  <sheetViews>
    <sheetView topLeftCell="A51" workbookViewId="0">
      <selection activeCell="H26" sqref="H26"/>
    </sheetView>
  </sheetViews>
  <sheetFormatPr defaultRowHeight="15" x14ac:dyDescent="0.25"/>
  <cols>
    <col min="5" max="5" width="13.7109375" customWidth="1"/>
    <col min="7" max="9" width="16.28515625" customWidth="1"/>
  </cols>
  <sheetData>
    <row r="1" spans="1:9" x14ac:dyDescent="0.25">
      <c r="A1" s="68" t="s">
        <v>94</v>
      </c>
    </row>
    <row r="2" spans="1:9" x14ac:dyDescent="0.25">
      <c r="A2" s="69" t="s">
        <v>95</v>
      </c>
      <c r="B2" s="132" t="s">
        <v>96</v>
      </c>
      <c r="C2" s="132"/>
      <c r="D2" s="132"/>
      <c r="E2" s="132"/>
      <c r="F2" s="132"/>
      <c r="G2" s="132"/>
      <c r="H2" s="132"/>
      <c r="I2" s="132"/>
    </row>
    <row r="3" spans="1:9" x14ac:dyDescent="0.25">
      <c r="B3" s="133" t="s">
        <v>97</v>
      </c>
      <c r="C3" s="133"/>
      <c r="D3" s="133"/>
      <c r="E3" s="133"/>
      <c r="F3" s="133"/>
      <c r="G3" s="133"/>
      <c r="H3" s="133"/>
      <c r="I3" s="133"/>
    </row>
    <row r="4" spans="1:9" ht="15.75" thickBot="1" x14ac:dyDescent="0.3">
      <c r="B4" s="70"/>
      <c r="C4" s="70"/>
      <c r="D4" s="70"/>
      <c r="E4" s="70"/>
      <c r="F4" s="70"/>
      <c r="G4" s="70"/>
      <c r="H4" s="70"/>
      <c r="I4" s="70"/>
    </row>
    <row r="5" spans="1:9" x14ac:dyDescent="0.25">
      <c r="B5" s="134" t="s">
        <v>98</v>
      </c>
      <c r="C5" s="71" t="s">
        <v>99</v>
      </c>
      <c r="D5" s="72" t="s">
        <v>100</v>
      </c>
      <c r="E5" s="71" t="s">
        <v>101</v>
      </c>
      <c r="F5" s="136" t="s">
        <v>102</v>
      </c>
      <c r="G5" s="136" t="s">
        <v>103</v>
      </c>
      <c r="H5" s="136" t="s">
        <v>104</v>
      </c>
      <c r="I5" s="138" t="s">
        <v>105</v>
      </c>
    </row>
    <row r="6" spans="1:9" x14ac:dyDescent="0.25">
      <c r="B6" s="135"/>
      <c r="C6" s="73" t="s">
        <v>106</v>
      </c>
      <c r="D6" s="74" t="s">
        <v>107</v>
      </c>
      <c r="E6" s="73" t="s">
        <v>108</v>
      </c>
      <c r="F6" s="137"/>
      <c r="G6" s="137"/>
      <c r="H6" s="137"/>
      <c r="I6" s="139"/>
    </row>
    <row r="7" spans="1:9" x14ac:dyDescent="0.25">
      <c r="B7" s="75">
        <v>1</v>
      </c>
      <c r="C7" s="75" t="s">
        <v>109</v>
      </c>
      <c r="D7" s="76" t="str">
        <f>VLOOKUP(C7,$B$15:$E$21,2,FALSE)</f>
        <v>Router</v>
      </c>
      <c r="E7" s="77">
        <f>VLOOKUP(C7,$B$15:$E$21,3,FALSE)</f>
        <v>375000</v>
      </c>
      <c r="F7" s="75">
        <v>12</v>
      </c>
      <c r="G7" s="77">
        <f t="shared" ref="G7:G12" si="0">E7*F7</f>
        <v>4500000</v>
      </c>
      <c r="H7" s="78">
        <f t="shared" ref="H7:H12" si="1">VLOOKUP(C7,$B$16:$E$21,4,FALSE)*G7</f>
        <v>675000</v>
      </c>
      <c r="I7" s="77">
        <f t="shared" ref="I7:I12" si="2">G7-H7</f>
        <v>3825000</v>
      </c>
    </row>
    <row r="8" spans="1:9" x14ac:dyDescent="0.25">
      <c r="B8" s="75">
        <v>2</v>
      </c>
      <c r="C8" s="75" t="s">
        <v>110</v>
      </c>
      <c r="D8" s="76" t="str">
        <f t="shared" ref="D8:D12" si="3">VLOOKUP(C8,$B$15:$E$21,2,FALSE)</f>
        <v>HUB</v>
      </c>
      <c r="E8" s="77">
        <f t="shared" ref="E8:E12" si="4">VLOOKUP(C8,$B$15:$E$21,3,FALSE)</f>
        <v>125000</v>
      </c>
      <c r="F8" s="75">
        <v>11</v>
      </c>
      <c r="G8" s="77">
        <f t="shared" si="0"/>
        <v>1375000</v>
      </c>
      <c r="H8" s="78">
        <f t="shared" si="1"/>
        <v>206250</v>
      </c>
      <c r="I8" s="77">
        <f t="shared" si="2"/>
        <v>1168750</v>
      </c>
    </row>
    <row r="9" spans="1:9" x14ac:dyDescent="0.25">
      <c r="B9" s="75">
        <v>3</v>
      </c>
      <c r="C9" s="75" t="s">
        <v>111</v>
      </c>
      <c r="D9" s="76" t="str">
        <f t="shared" si="3"/>
        <v>Modem</v>
      </c>
      <c r="E9" s="77">
        <f t="shared" si="4"/>
        <v>260000</v>
      </c>
      <c r="F9" s="75">
        <v>12</v>
      </c>
      <c r="G9" s="77">
        <f t="shared" si="0"/>
        <v>3120000</v>
      </c>
      <c r="H9" s="78">
        <f t="shared" si="1"/>
        <v>312000</v>
      </c>
      <c r="I9" s="77">
        <f t="shared" si="2"/>
        <v>2808000</v>
      </c>
    </row>
    <row r="10" spans="1:9" x14ac:dyDescent="0.25">
      <c r="B10" s="75">
        <v>4</v>
      </c>
      <c r="C10" s="75" t="s">
        <v>112</v>
      </c>
      <c r="D10" s="76" t="str">
        <f t="shared" si="3"/>
        <v>Switch</v>
      </c>
      <c r="E10" s="77">
        <f t="shared" si="4"/>
        <v>1050000</v>
      </c>
      <c r="F10" s="75">
        <v>10</v>
      </c>
      <c r="G10" s="77">
        <f t="shared" si="0"/>
        <v>10500000</v>
      </c>
      <c r="H10" s="78">
        <f t="shared" si="1"/>
        <v>1050000</v>
      </c>
      <c r="I10" s="77">
        <f t="shared" si="2"/>
        <v>9450000</v>
      </c>
    </row>
    <row r="11" spans="1:9" x14ac:dyDescent="0.25">
      <c r="B11" s="75">
        <v>5</v>
      </c>
      <c r="C11" s="75" t="s">
        <v>113</v>
      </c>
      <c r="D11" s="76" t="str">
        <f t="shared" si="3"/>
        <v>Bridge</v>
      </c>
      <c r="E11" s="77">
        <f t="shared" si="4"/>
        <v>1500000</v>
      </c>
      <c r="F11" s="75">
        <v>10</v>
      </c>
      <c r="G11" s="77">
        <f t="shared" si="0"/>
        <v>15000000</v>
      </c>
      <c r="H11" s="78">
        <f t="shared" si="1"/>
        <v>1500000</v>
      </c>
      <c r="I11" s="77">
        <f t="shared" si="2"/>
        <v>13500000</v>
      </c>
    </row>
    <row r="12" spans="1:9" x14ac:dyDescent="0.25">
      <c r="B12" s="75">
        <v>6</v>
      </c>
      <c r="C12" s="75" t="s">
        <v>114</v>
      </c>
      <c r="D12" s="76" t="str">
        <f t="shared" si="3"/>
        <v>Access Point</v>
      </c>
      <c r="E12" s="77">
        <f t="shared" si="4"/>
        <v>100000</v>
      </c>
      <c r="F12" s="75">
        <v>2</v>
      </c>
      <c r="G12" s="77">
        <f t="shared" si="0"/>
        <v>200000</v>
      </c>
      <c r="H12" s="78">
        <f t="shared" si="1"/>
        <v>30000</v>
      </c>
      <c r="I12" s="77">
        <f t="shared" si="2"/>
        <v>170000</v>
      </c>
    </row>
    <row r="14" spans="1:9" x14ac:dyDescent="0.25">
      <c r="B14" s="61" t="s">
        <v>115</v>
      </c>
      <c r="C14" s="79"/>
    </row>
    <row r="15" spans="1:9" x14ac:dyDescent="0.25">
      <c r="B15" s="80" t="s">
        <v>99</v>
      </c>
      <c r="C15" s="80" t="s">
        <v>116</v>
      </c>
      <c r="D15" s="80" t="s">
        <v>117</v>
      </c>
      <c r="E15" s="80" t="s">
        <v>118</v>
      </c>
    </row>
    <row r="16" spans="1:9" x14ac:dyDescent="0.25">
      <c r="B16" s="75" t="s">
        <v>111</v>
      </c>
      <c r="C16" s="81" t="s">
        <v>119</v>
      </c>
      <c r="D16" s="82">
        <v>260000</v>
      </c>
      <c r="E16" s="83">
        <v>0.1</v>
      </c>
    </row>
    <row r="17" spans="1:9" x14ac:dyDescent="0.25">
      <c r="B17" s="75" t="s">
        <v>109</v>
      </c>
      <c r="C17" s="81" t="s">
        <v>120</v>
      </c>
      <c r="D17" s="82">
        <v>375000</v>
      </c>
      <c r="E17" s="83">
        <v>0.15</v>
      </c>
    </row>
    <row r="18" spans="1:9" x14ac:dyDescent="0.25">
      <c r="B18" s="75" t="s">
        <v>110</v>
      </c>
      <c r="C18" s="76" t="s">
        <v>121</v>
      </c>
      <c r="D18" s="82">
        <v>125000</v>
      </c>
      <c r="E18" s="83">
        <v>0.15</v>
      </c>
    </row>
    <row r="19" spans="1:9" x14ac:dyDescent="0.25">
      <c r="B19" s="75" t="s">
        <v>112</v>
      </c>
      <c r="C19" s="81" t="s">
        <v>122</v>
      </c>
      <c r="D19" s="82">
        <v>1050000</v>
      </c>
      <c r="E19" s="83">
        <v>0.1</v>
      </c>
      <c r="G19" s="84"/>
    </row>
    <row r="20" spans="1:9" x14ac:dyDescent="0.25">
      <c r="B20" s="75" t="s">
        <v>113</v>
      </c>
      <c r="C20" s="81" t="s">
        <v>123</v>
      </c>
      <c r="D20" s="82">
        <v>1500000</v>
      </c>
      <c r="E20" s="83">
        <v>0.1</v>
      </c>
      <c r="G20" s="84"/>
    </row>
    <row r="21" spans="1:9" x14ac:dyDescent="0.25">
      <c r="B21" s="85" t="s">
        <v>114</v>
      </c>
      <c r="C21" s="81" t="s">
        <v>124</v>
      </c>
      <c r="D21" s="82">
        <v>100000</v>
      </c>
      <c r="E21" s="83">
        <v>0.15</v>
      </c>
      <c r="G21" s="84"/>
    </row>
    <row r="22" spans="1:9" x14ac:dyDescent="0.25">
      <c r="G22" s="84"/>
    </row>
    <row r="23" spans="1:9" ht="15.75" thickBot="1" x14ac:dyDescent="0.3">
      <c r="G23" s="84"/>
    </row>
    <row r="24" spans="1:9" x14ac:dyDescent="0.25">
      <c r="A24" s="68" t="s">
        <v>87</v>
      </c>
      <c r="B24" s="86" t="s">
        <v>1</v>
      </c>
      <c r="C24" s="87" t="s">
        <v>32</v>
      </c>
      <c r="D24" s="87" t="s">
        <v>125</v>
      </c>
      <c r="E24" s="88" t="s">
        <v>126</v>
      </c>
      <c r="G24" s="89" t="s">
        <v>1</v>
      </c>
      <c r="H24" s="89" t="s">
        <v>32</v>
      </c>
      <c r="I24" s="89" t="s">
        <v>125</v>
      </c>
    </row>
    <row r="25" spans="1:9" ht="30" x14ac:dyDescent="0.25">
      <c r="A25" s="69" t="s">
        <v>127</v>
      </c>
      <c r="B25" s="90">
        <v>1</v>
      </c>
      <c r="C25" s="91" t="s">
        <v>128</v>
      </c>
      <c r="D25" s="92">
        <v>20</v>
      </c>
      <c r="E25" s="93" t="s">
        <v>129</v>
      </c>
      <c r="G25" s="92">
        <v>4</v>
      </c>
      <c r="H25" s="94" t="str">
        <f>VLOOKUP(G25,$B$24:$E$30,2,FALSE)</f>
        <v>Hafith</v>
      </c>
      <c r="I25" s="95">
        <f>VLOOKUP(G25,$B$24:$E$30,3,FALSE)</f>
        <v>20</v>
      </c>
    </row>
    <row r="26" spans="1:9" ht="15.75" x14ac:dyDescent="0.25">
      <c r="B26" s="90">
        <v>2</v>
      </c>
      <c r="C26" s="91" t="s">
        <v>130</v>
      </c>
      <c r="D26" s="92">
        <v>21</v>
      </c>
      <c r="E26" s="93" t="s">
        <v>131</v>
      </c>
      <c r="G26" s="96"/>
      <c r="H26" s="96"/>
    </row>
    <row r="27" spans="1:9" ht="30" x14ac:dyDescent="0.25">
      <c r="B27" s="90">
        <v>3</v>
      </c>
      <c r="C27" s="91" t="s">
        <v>132</v>
      </c>
      <c r="D27" s="92">
        <v>19</v>
      </c>
      <c r="E27" s="93" t="s">
        <v>129</v>
      </c>
      <c r="G27" s="89" t="s">
        <v>1</v>
      </c>
      <c r="H27" s="89" t="s">
        <v>32</v>
      </c>
      <c r="I27" s="89" t="s">
        <v>125</v>
      </c>
    </row>
    <row r="28" spans="1:9" ht="15.75" x14ac:dyDescent="0.25">
      <c r="B28" s="90">
        <v>4</v>
      </c>
      <c r="C28" s="91" t="s">
        <v>133</v>
      </c>
      <c r="D28" s="92">
        <v>20</v>
      </c>
      <c r="E28" s="93" t="s">
        <v>131</v>
      </c>
      <c r="G28" s="92">
        <v>1</v>
      </c>
      <c r="H28" s="94" t="str">
        <f>VLOOKUP(G28,$B$24:$E$30,2,FALSE)</f>
        <v>Fadhil</v>
      </c>
      <c r="I28" s="95">
        <f>VLOOKUP(G28,$B$24:$E$30,3,FALSE)</f>
        <v>20</v>
      </c>
    </row>
    <row r="29" spans="1:9" ht="15.75" x14ac:dyDescent="0.25">
      <c r="B29" s="97">
        <v>5</v>
      </c>
      <c r="C29" s="91" t="s">
        <v>134</v>
      </c>
      <c r="D29" s="92">
        <v>22</v>
      </c>
      <c r="E29" s="93" t="s">
        <v>129</v>
      </c>
      <c r="G29" s="96"/>
      <c r="H29" s="96"/>
    </row>
    <row r="30" spans="1:9" ht="16.5" thickBot="1" x14ac:dyDescent="0.3">
      <c r="B30" s="98">
        <v>6</v>
      </c>
      <c r="C30" s="99" t="s">
        <v>135</v>
      </c>
      <c r="D30" s="100">
        <v>21</v>
      </c>
      <c r="E30" s="101" t="s">
        <v>136</v>
      </c>
      <c r="G30" s="89" t="s">
        <v>1</v>
      </c>
      <c r="H30" s="89" t="s">
        <v>32</v>
      </c>
      <c r="I30" s="89" t="s">
        <v>125</v>
      </c>
    </row>
    <row r="31" spans="1:9" x14ac:dyDescent="0.25">
      <c r="G31" s="92">
        <v>5</v>
      </c>
      <c r="H31" s="94" t="str">
        <f>VLOOKUP(G31,$B$24:$E$30,2)</f>
        <v>Hanif</v>
      </c>
      <c r="I31" s="95">
        <f>VLOOKUP(G31,$B$24:$E$30,3,FALSE)</f>
        <v>22</v>
      </c>
    </row>
    <row r="32" spans="1:9" x14ac:dyDescent="0.25">
      <c r="G32" s="96"/>
      <c r="H32" s="96"/>
    </row>
    <row r="33" spans="7:9" x14ac:dyDescent="0.25">
      <c r="G33" s="96"/>
      <c r="H33" s="96"/>
    </row>
    <row r="34" spans="7:9" x14ac:dyDescent="0.25">
      <c r="G34" s="89" t="s">
        <v>1</v>
      </c>
      <c r="H34" s="89" t="s">
        <v>32</v>
      </c>
      <c r="I34" s="89" t="s">
        <v>125</v>
      </c>
    </row>
    <row r="35" spans="7:9" x14ac:dyDescent="0.25">
      <c r="G35" s="92">
        <v>2</v>
      </c>
      <c r="H35" s="94" t="str">
        <f>VLOOKUP(G35,$B$24:$E$30,2,FALSE)</f>
        <v>Rofi</v>
      </c>
      <c r="I35" s="95">
        <f>VLOOKUP(G35,$B$24:$E$30,3,FALSE)</f>
        <v>21</v>
      </c>
    </row>
    <row r="36" spans="7:9" x14ac:dyDescent="0.25">
      <c r="G36" s="96"/>
      <c r="H36" s="96"/>
    </row>
    <row r="37" spans="7:9" x14ac:dyDescent="0.25">
      <c r="G37" s="89" t="s">
        <v>1</v>
      </c>
      <c r="H37" s="89" t="s">
        <v>32</v>
      </c>
      <c r="I37" s="89" t="s">
        <v>125</v>
      </c>
    </row>
    <row r="38" spans="7:9" x14ac:dyDescent="0.25">
      <c r="G38" s="92">
        <v>6</v>
      </c>
      <c r="H38" s="94" t="str">
        <f>VLOOKUP(G38,$B$24:$E$30,2,FALSE)</f>
        <v>Raka</v>
      </c>
      <c r="I38" s="95">
        <f>VLOOKUP(G38,$B$24:$E$30,3,FALSE)</f>
        <v>21</v>
      </c>
    </row>
  </sheetData>
  <mergeCells count="7">
    <mergeCell ref="B2:I2"/>
    <mergeCell ref="B3:I3"/>
    <mergeCell ref="B5:B6"/>
    <mergeCell ref="F5:F6"/>
    <mergeCell ref="G5:G6"/>
    <mergeCell ref="H5:H6"/>
    <mergeCell ref="I5:I6"/>
  </mergeCells>
  <dataValidations count="7">
    <dataValidation type="list" allowBlank="1" showInputMessage="1" showErrorMessage="1" promptTitle="Kode Barang" prompt="Silahkan Pilih Kode ..." sqref="C7:C12" xr:uid="{CF3EEA07-5D91-4D0B-85F3-4A08E4ED9CC9}">
      <formula1>$B$16:$B$21</formula1>
    </dataValidation>
    <dataValidation allowBlank="1" showInputMessage="1" showErrorMessage="1" prompt="Gunakan Fungsi Lookup" sqref="C19:C21 C16:C17 D7:E12" xr:uid="{01AC4200-9026-4603-A2A0-8CE860224FF1}"/>
    <dataValidation allowBlank="1" showInputMessage="1" showErrorMessage="1" prompt="Diisi bebas ..." sqref="F7:F12" xr:uid="{37559429-80C6-4595-A237-3728592D0C36}"/>
    <dataValidation allowBlank="1" showInputMessage="1" showErrorMessage="1" prompt="Harga Satuan * Jumlah" sqref="G7:G12" xr:uid="{EB3717C1-7A5B-4926-902F-26B846B7038F}"/>
    <dataValidation allowBlank="1" showInputMessage="1" showErrorMessage="1" prompt="Sok Ah..._x000a_Di etang wae..." sqref="I7:I12" xr:uid="{7B8BCA83-1407-408F-B918-A2CDE00D0E93}"/>
    <dataValidation allowBlank="1" showInputMessage="1" showErrorMessage="1" prompt="Gunakan Fungsi Lookup * Total Harga" sqref="H7:H12" xr:uid="{CA069401-CE1E-4E41-B5F6-9AD063C3C2E7}"/>
    <dataValidation allowBlank="1" showInputMessage="1" showErrorMessage="1" promptTitle="No" prompt="Buatkan nomor otomatis dg AutoFill" sqref="B7:B12" xr:uid="{735DE3F0-EE45-44A7-ACFB-B79A50EF6E5B}"/>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Home</vt:lpstr>
      <vt:lpstr>About</vt:lpstr>
      <vt:lpstr>Contact</vt:lpstr>
      <vt:lpstr>SOAL 1</vt:lpstr>
      <vt:lpstr>SOAL 2</vt:lpstr>
      <vt:lpstr>LOOKUP</vt:lpstr>
      <vt:lpstr>SOAL 3</vt:lpstr>
      <vt:lpstr>VLOOKUP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SMK TI BAZMA 6</dc:creator>
  <cp:lastModifiedBy>SMK TI BAZMA</cp:lastModifiedBy>
  <dcterms:created xsi:type="dcterms:W3CDTF">2022-11-10T01:20:22Z</dcterms:created>
  <dcterms:modified xsi:type="dcterms:W3CDTF">2022-12-05T00:50:19Z</dcterms:modified>
</cp:coreProperties>
</file>