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250b72cad2a8caae/Escritorio/universidad/quinto/Teoria de la Decision/Teoria/"/>
    </mc:Choice>
  </mc:AlternateContent>
  <xr:revisionPtr revIDLastSave="265" documentId="11_8EFB8529AB818758850F7A93D7E1900F6F848F8E" xr6:coauthVersionLast="47" xr6:coauthVersionMax="47" xr10:uidLastSave="{D4266F6E-8203-4BA8-9EB9-228A586CF546}"/>
  <bookViews>
    <workbookView xWindow="-108" yWindow="-108" windowWidth="23256" windowHeight="12576" xr2:uid="{00000000-000D-0000-FFFF-FFFF00000000}"/>
  </bookViews>
  <sheets>
    <sheet name="Beneficios" sheetId="1" r:id="rId1"/>
    <sheet name="Costes" sheetId="2" r:id="rId2"/>
  </sheets>
  <definedNames>
    <definedName name="solver_adj" localSheetId="0" hidden="1">Beneficios!$AD$33</definedName>
    <definedName name="solver_adj" localSheetId="1" hidden="1">Costes!$AC$34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Beneficios!$AD$32</definedName>
    <definedName name="solver_opt" localSheetId="1" hidden="1">Costes!$AC$33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2" i="1" l="1"/>
  <c r="B13" i="1" l="1"/>
  <c r="AD43" i="1"/>
  <c r="AD38" i="1"/>
  <c r="D35" i="1"/>
  <c r="E35" i="1"/>
  <c r="F35" i="1"/>
  <c r="G35" i="1"/>
  <c r="H35" i="1"/>
  <c r="I35" i="1"/>
  <c r="J35" i="1"/>
  <c r="K35" i="1"/>
  <c r="L35" i="1"/>
  <c r="M35" i="1"/>
  <c r="D34" i="1"/>
  <c r="E34" i="1"/>
  <c r="F34" i="1"/>
  <c r="G34" i="1"/>
  <c r="H34" i="1"/>
  <c r="I34" i="1"/>
  <c r="J34" i="1"/>
  <c r="K34" i="1"/>
  <c r="L34" i="1"/>
  <c r="M34" i="1"/>
  <c r="D33" i="1"/>
  <c r="E33" i="1"/>
  <c r="F33" i="1"/>
  <c r="G33" i="1"/>
  <c r="H33" i="1"/>
  <c r="I33" i="1"/>
  <c r="J33" i="1"/>
  <c r="K33" i="1"/>
  <c r="L33" i="1"/>
  <c r="M33" i="1"/>
  <c r="C35" i="1"/>
  <c r="C34" i="1"/>
  <c r="C33" i="1"/>
  <c r="D32" i="1"/>
  <c r="E32" i="1"/>
  <c r="F32" i="1"/>
  <c r="G32" i="1"/>
  <c r="H32" i="1"/>
  <c r="I32" i="1"/>
  <c r="J32" i="1"/>
  <c r="K32" i="1"/>
  <c r="L32" i="1"/>
  <c r="M32" i="1"/>
  <c r="C32" i="1"/>
  <c r="AC33" i="2"/>
  <c r="D35" i="2" l="1"/>
  <c r="E35" i="2"/>
  <c r="F35" i="2"/>
  <c r="G35" i="2"/>
  <c r="H35" i="2"/>
  <c r="I35" i="2"/>
  <c r="J35" i="2"/>
  <c r="K35" i="2"/>
  <c r="L35" i="2"/>
  <c r="M35" i="2"/>
  <c r="D34" i="2"/>
  <c r="E34" i="2"/>
  <c r="F34" i="2"/>
  <c r="G34" i="2"/>
  <c r="H34" i="2"/>
  <c r="I34" i="2"/>
  <c r="J34" i="2"/>
  <c r="K34" i="2"/>
  <c r="L34" i="2"/>
  <c r="M34" i="2"/>
  <c r="D33" i="2"/>
  <c r="E33" i="2"/>
  <c r="F33" i="2"/>
  <c r="G33" i="2"/>
  <c r="H33" i="2"/>
  <c r="I33" i="2"/>
  <c r="J33" i="2"/>
  <c r="K33" i="2"/>
  <c r="L33" i="2"/>
  <c r="M33" i="2"/>
  <c r="C35" i="2"/>
  <c r="C34" i="2"/>
  <c r="C33" i="2"/>
  <c r="C32" i="2"/>
  <c r="D32" i="2"/>
  <c r="E32" i="2"/>
  <c r="F32" i="2"/>
  <c r="G32" i="2"/>
  <c r="H32" i="2"/>
  <c r="I32" i="2"/>
  <c r="J32" i="2"/>
  <c r="K32" i="2"/>
  <c r="L32" i="2"/>
  <c r="M32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I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D9" i="2" s="1"/>
  <c r="AD20" i="2" s="1"/>
  <c r="AE5" i="2"/>
  <c r="AF5" i="2"/>
  <c r="B6" i="2"/>
  <c r="C6" i="2"/>
  <c r="D6" i="2"/>
  <c r="E6" i="2"/>
  <c r="F6" i="2"/>
  <c r="G6" i="2"/>
  <c r="G9" i="2" s="1"/>
  <c r="H6" i="2"/>
  <c r="I6" i="2"/>
  <c r="J6" i="2"/>
  <c r="K6" i="2"/>
  <c r="K9" i="2" s="1"/>
  <c r="K14" i="2" s="1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D9" i="2" s="1"/>
  <c r="D23" i="2" s="1"/>
  <c r="E7" i="2"/>
  <c r="F7" i="2"/>
  <c r="G7" i="2"/>
  <c r="H7" i="2"/>
  <c r="I7" i="2"/>
  <c r="J7" i="2"/>
  <c r="K7" i="2"/>
  <c r="L7" i="2"/>
  <c r="M7" i="2"/>
  <c r="N7" i="2"/>
  <c r="O7" i="2"/>
  <c r="P7" i="2"/>
  <c r="P9" i="2" s="1"/>
  <c r="P14" i="2" s="1"/>
  <c r="Q7" i="2"/>
  <c r="R7" i="2"/>
  <c r="S7" i="2"/>
  <c r="T7" i="2"/>
  <c r="T9" i="2" s="1"/>
  <c r="T23" i="2" s="1"/>
  <c r="U7" i="2"/>
  <c r="V7" i="2"/>
  <c r="W7" i="2"/>
  <c r="X7" i="2"/>
  <c r="Y7" i="2"/>
  <c r="Y9" i="2" s="1"/>
  <c r="Z7" i="2"/>
  <c r="AA7" i="2"/>
  <c r="AB7" i="2"/>
  <c r="AC7" i="2"/>
  <c r="AD7" i="2"/>
  <c r="AE7" i="2"/>
  <c r="AF7" i="2"/>
  <c r="AF9" i="2" s="1"/>
  <c r="AF22" i="2" s="1"/>
  <c r="B4" i="1"/>
  <c r="B5" i="1"/>
  <c r="B6" i="1"/>
  <c r="B7" i="1"/>
  <c r="C4" i="1"/>
  <c r="C5" i="1"/>
  <c r="C6" i="1"/>
  <c r="C7" i="1"/>
  <c r="C9" i="1"/>
  <c r="D4" i="1"/>
  <c r="D5" i="1"/>
  <c r="D9" i="1" s="1"/>
  <c r="D22" i="1" s="1"/>
  <c r="D6" i="1"/>
  <c r="D7" i="1"/>
  <c r="E4" i="1"/>
  <c r="E5" i="1"/>
  <c r="E6" i="1"/>
  <c r="E7" i="1"/>
  <c r="E9" i="1"/>
  <c r="F4" i="1"/>
  <c r="F5" i="1"/>
  <c r="F9" i="1" s="1"/>
  <c r="F6" i="1"/>
  <c r="F7" i="1"/>
  <c r="G4" i="1"/>
  <c r="AM4" i="1" s="1"/>
  <c r="G5" i="1"/>
  <c r="G6" i="1"/>
  <c r="G7" i="1"/>
  <c r="G9" i="1"/>
  <c r="H4" i="1"/>
  <c r="H5" i="1"/>
  <c r="H6" i="1"/>
  <c r="H7" i="1"/>
  <c r="I4" i="1"/>
  <c r="I5" i="1"/>
  <c r="I6" i="1"/>
  <c r="I7" i="1"/>
  <c r="I9" i="1"/>
  <c r="I14" i="1" s="1"/>
  <c r="J4" i="1"/>
  <c r="J5" i="1"/>
  <c r="J6" i="1"/>
  <c r="J7" i="1"/>
  <c r="K4" i="1"/>
  <c r="K5" i="1"/>
  <c r="K6" i="1"/>
  <c r="K7" i="1"/>
  <c r="K9" i="1"/>
  <c r="L4" i="1"/>
  <c r="L5" i="1"/>
  <c r="L9" i="1" s="1"/>
  <c r="L6" i="1"/>
  <c r="L7" i="1"/>
  <c r="M4" i="1"/>
  <c r="M5" i="1"/>
  <c r="M6" i="1"/>
  <c r="M7" i="1"/>
  <c r="M9" i="1"/>
  <c r="N4" i="1"/>
  <c r="N5" i="1"/>
  <c r="N9" i="1" s="1"/>
  <c r="N23" i="1" s="1"/>
  <c r="N6" i="1"/>
  <c r="N7" i="1"/>
  <c r="O4" i="1"/>
  <c r="O5" i="1"/>
  <c r="O6" i="1"/>
  <c r="O7" i="1"/>
  <c r="O9" i="1"/>
  <c r="P4" i="1"/>
  <c r="P5" i="1"/>
  <c r="P6" i="1"/>
  <c r="P7" i="1"/>
  <c r="Q4" i="1"/>
  <c r="Q5" i="1"/>
  <c r="Q6" i="1"/>
  <c r="Q7" i="1"/>
  <c r="Q9" i="1"/>
  <c r="R4" i="1"/>
  <c r="R5" i="1"/>
  <c r="R6" i="1"/>
  <c r="R7" i="1"/>
  <c r="S4" i="1"/>
  <c r="S5" i="1"/>
  <c r="S6" i="1"/>
  <c r="S7" i="1"/>
  <c r="S9" i="1"/>
  <c r="T4" i="1"/>
  <c r="T5" i="1"/>
  <c r="T9" i="1" s="1"/>
  <c r="T21" i="1" s="1"/>
  <c r="T6" i="1"/>
  <c r="T7" i="1"/>
  <c r="U4" i="1"/>
  <c r="U5" i="1"/>
  <c r="U6" i="1"/>
  <c r="U7" i="1"/>
  <c r="U9" i="1"/>
  <c r="V4" i="1"/>
  <c r="V5" i="1"/>
  <c r="V9" i="1" s="1"/>
  <c r="V23" i="1" s="1"/>
  <c r="V6" i="1"/>
  <c r="V7" i="1"/>
  <c r="W4" i="1"/>
  <c r="W5" i="1"/>
  <c r="W6" i="1"/>
  <c r="W7" i="1"/>
  <c r="X4" i="1"/>
  <c r="X5" i="1"/>
  <c r="X6" i="1"/>
  <c r="X7" i="1"/>
  <c r="Y4" i="1"/>
  <c r="Y5" i="1"/>
  <c r="Y6" i="1"/>
  <c r="Y7" i="1"/>
  <c r="Y9" i="1"/>
  <c r="Y14" i="1" s="1"/>
  <c r="Z4" i="1"/>
  <c r="Z5" i="1"/>
  <c r="Z6" i="1"/>
  <c r="Z7" i="1"/>
  <c r="AA4" i="1"/>
  <c r="AA5" i="1"/>
  <c r="AA6" i="1"/>
  <c r="AA7" i="1"/>
  <c r="AA9" i="1"/>
  <c r="AB4" i="1"/>
  <c r="AB5" i="1"/>
  <c r="AB9" i="1" s="1"/>
  <c r="AB6" i="1"/>
  <c r="AB22" i="1" s="1"/>
  <c r="AB7" i="1"/>
  <c r="AC4" i="1"/>
  <c r="AC5" i="1"/>
  <c r="AC6" i="1"/>
  <c r="AC7" i="1"/>
  <c r="AC9" i="1"/>
  <c r="AD4" i="1"/>
  <c r="AD5" i="1"/>
  <c r="AD9" i="1" s="1"/>
  <c r="AD6" i="1"/>
  <c r="AD7" i="1"/>
  <c r="AE4" i="1"/>
  <c r="AE5" i="1"/>
  <c r="AE6" i="1"/>
  <c r="AE7" i="1"/>
  <c r="AE9" i="1"/>
  <c r="AE23" i="1" s="1"/>
  <c r="AF4" i="1"/>
  <c r="AF5" i="1"/>
  <c r="AF6" i="1"/>
  <c r="AF7" i="1"/>
  <c r="E14" i="1"/>
  <c r="M14" i="1"/>
  <c r="Q14" i="1"/>
  <c r="AC14" i="1"/>
  <c r="E15" i="1"/>
  <c r="I15" i="1"/>
  <c r="M15" i="1"/>
  <c r="Q15" i="1"/>
  <c r="AC15" i="1"/>
  <c r="E16" i="1"/>
  <c r="I16" i="1"/>
  <c r="M16" i="1"/>
  <c r="Q16" i="1"/>
  <c r="U16" i="1"/>
  <c r="AC16" i="1"/>
  <c r="L20" i="1"/>
  <c r="AB20" i="1"/>
  <c r="S22" i="1"/>
  <c r="O22" i="1"/>
  <c r="N22" i="1"/>
  <c r="M23" i="1"/>
  <c r="L21" i="1"/>
  <c r="K21" i="1"/>
  <c r="K22" i="1"/>
  <c r="Y23" i="1"/>
  <c r="AD21" i="1"/>
  <c r="AC21" i="1"/>
  <c r="AC22" i="1"/>
  <c r="AB23" i="1"/>
  <c r="AA23" i="1"/>
  <c r="I21" i="1"/>
  <c r="I22" i="1"/>
  <c r="F21" i="1"/>
  <c r="E21" i="1"/>
  <c r="E22" i="1"/>
  <c r="D23" i="1"/>
  <c r="C23" i="1"/>
  <c r="AM7" i="1"/>
  <c r="H9" i="2"/>
  <c r="H14" i="2" s="1"/>
  <c r="L9" i="2"/>
  <c r="L22" i="2" s="1"/>
  <c r="X9" i="2"/>
  <c r="X15" i="2" s="1"/>
  <c r="AB9" i="2"/>
  <c r="Q9" i="2"/>
  <c r="Q16" i="2" s="1"/>
  <c r="W9" i="2"/>
  <c r="B9" i="2"/>
  <c r="B20" i="2" s="1"/>
  <c r="F9" i="2"/>
  <c r="J9" i="2"/>
  <c r="N9" i="2"/>
  <c r="N13" i="2" s="1"/>
  <c r="R9" i="2"/>
  <c r="R22" i="2" s="1"/>
  <c r="V9" i="2"/>
  <c r="Z9" i="2"/>
  <c r="Z14" i="2" s="1"/>
  <c r="O9" i="2"/>
  <c r="O16" i="2" s="1"/>
  <c r="AE9" i="2"/>
  <c r="AE13" i="2" s="1"/>
  <c r="T21" i="2"/>
  <c r="N23" i="2"/>
  <c r="AI5" i="1"/>
  <c r="AI7" i="1"/>
  <c r="AM5" i="1"/>
  <c r="AG7" i="1"/>
  <c r="AG5" i="1"/>
  <c r="H15" i="2"/>
  <c r="G15" i="2"/>
  <c r="G13" i="2"/>
  <c r="H20" i="2"/>
  <c r="AD16" i="2"/>
  <c r="AD15" i="2"/>
  <c r="F22" i="2"/>
  <c r="H22" i="2"/>
  <c r="G21" i="2"/>
  <c r="R13" i="2"/>
  <c r="N21" i="2"/>
  <c r="AB14" i="2"/>
  <c r="AB16" i="2"/>
  <c r="T14" i="2"/>
  <c r="T15" i="2"/>
  <c r="L16" i="2"/>
  <c r="D14" i="2"/>
  <c r="D15" i="2"/>
  <c r="D13" i="2"/>
  <c r="N16" i="2"/>
  <c r="N14" i="2"/>
  <c r="B15" i="2"/>
  <c r="B13" i="2"/>
  <c r="V21" i="2"/>
  <c r="X16" i="2"/>
  <c r="X21" i="2"/>
  <c r="B21" i="2"/>
  <c r="B22" i="2"/>
  <c r="T20" i="2"/>
  <c r="D20" i="2"/>
  <c r="AK5" i="1"/>
  <c r="AK7" i="1"/>
  <c r="W16" i="2" l="1"/>
  <c r="W15" i="2"/>
  <c r="W23" i="2"/>
  <c r="W13" i="2"/>
  <c r="AE20" i="1"/>
  <c r="W20" i="1"/>
  <c r="O13" i="1"/>
  <c r="O23" i="1"/>
  <c r="O14" i="1"/>
  <c r="O15" i="1"/>
  <c r="O16" i="1"/>
  <c r="G13" i="1"/>
  <c r="G21" i="1"/>
  <c r="G14" i="1"/>
  <c r="G15" i="1"/>
  <c r="G16" i="1"/>
  <c r="G22" i="1"/>
  <c r="L20" i="2"/>
  <c r="W20" i="2"/>
  <c r="V15" i="2"/>
  <c r="V14" i="2"/>
  <c r="F20" i="2"/>
  <c r="F16" i="2"/>
  <c r="G23" i="1"/>
  <c r="O21" i="1"/>
  <c r="Y16" i="1"/>
  <c r="Y15" i="1"/>
  <c r="AC13" i="1"/>
  <c r="AC23" i="1"/>
  <c r="AC20" i="1"/>
  <c r="Z9" i="1"/>
  <c r="U13" i="1"/>
  <c r="U21" i="1"/>
  <c r="U22" i="1"/>
  <c r="U23" i="1"/>
  <c r="U20" i="1"/>
  <c r="R9" i="1"/>
  <c r="M13" i="1"/>
  <c r="M21" i="1"/>
  <c r="M22" i="1"/>
  <c r="M20" i="1"/>
  <c r="J9" i="1"/>
  <c r="E13" i="1"/>
  <c r="E23" i="1"/>
  <c r="E20" i="1"/>
  <c r="B9" i="1"/>
  <c r="Z13" i="2"/>
  <c r="Z16" i="2"/>
  <c r="J15" i="2"/>
  <c r="J14" i="2"/>
  <c r="AE13" i="1"/>
  <c r="AE21" i="1"/>
  <c r="AE14" i="1"/>
  <c r="AE15" i="1"/>
  <c r="AE16" i="1"/>
  <c r="AE22" i="1"/>
  <c r="AB21" i="1"/>
  <c r="AB13" i="1"/>
  <c r="AB14" i="1"/>
  <c r="AB15" i="1"/>
  <c r="AB16" i="1"/>
  <c r="Z22" i="1"/>
  <c r="W9" i="1"/>
  <c r="T23" i="1"/>
  <c r="T13" i="1"/>
  <c r="T14" i="1"/>
  <c r="T15" i="1"/>
  <c r="T16" i="1"/>
  <c r="O20" i="1"/>
  <c r="L23" i="1"/>
  <c r="L13" i="1"/>
  <c r="L14" i="1"/>
  <c r="L15" i="1"/>
  <c r="L16" i="1"/>
  <c r="G20" i="1"/>
  <c r="D21" i="1"/>
  <c r="D13" i="1"/>
  <c r="D14" i="1"/>
  <c r="D15" i="1"/>
  <c r="D16" i="1"/>
  <c r="AG6" i="1"/>
  <c r="B22" i="1"/>
  <c r="AM6" i="1"/>
  <c r="AM8" i="1" s="1"/>
  <c r="J21" i="2"/>
  <c r="L14" i="2"/>
  <c r="Z20" i="2"/>
  <c r="L15" i="2"/>
  <c r="H13" i="2"/>
  <c r="AB15" i="2"/>
  <c r="AB22" i="2"/>
  <c r="AI6" i="1"/>
  <c r="AK6" i="1" s="1"/>
  <c r="T20" i="1"/>
  <c r="D20" i="1"/>
  <c r="U15" i="1"/>
  <c r="U14" i="1"/>
  <c r="AF9" i="1"/>
  <c r="AD22" i="1"/>
  <c r="AA13" i="1"/>
  <c r="AA21" i="1"/>
  <c r="AA14" i="1"/>
  <c r="AA15" i="1"/>
  <c r="AA16" i="1"/>
  <c r="AA22" i="1"/>
  <c r="AA20" i="1"/>
  <c r="X9" i="1"/>
  <c r="V22" i="1"/>
  <c r="S13" i="1"/>
  <c r="S23" i="1"/>
  <c r="S14" i="1"/>
  <c r="S15" i="1"/>
  <c r="S16" i="1"/>
  <c r="S21" i="1"/>
  <c r="S20" i="1"/>
  <c r="P9" i="1"/>
  <c r="K13" i="1"/>
  <c r="K23" i="1"/>
  <c r="K14" i="1"/>
  <c r="K15" i="1"/>
  <c r="K16" i="1"/>
  <c r="K20" i="1"/>
  <c r="H9" i="1"/>
  <c r="F22" i="1"/>
  <c r="C13" i="1"/>
  <c r="C21" i="1"/>
  <c r="C14" i="1"/>
  <c r="C15" i="1"/>
  <c r="C16" i="1"/>
  <c r="C22" i="1"/>
  <c r="AG4" i="1"/>
  <c r="AG8" i="1" s="1"/>
  <c r="AI4" i="1"/>
  <c r="C20" i="1"/>
  <c r="L13" i="2"/>
  <c r="J16" i="2"/>
  <c r="L23" i="2"/>
  <c r="X14" i="2"/>
  <c r="X20" i="2"/>
  <c r="AD14" i="1"/>
  <c r="AD15" i="1"/>
  <c r="AD16" i="1"/>
  <c r="AD20" i="1"/>
  <c r="AD23" i="1"/>
  <c r="AD13" i="1"/>
  <c r="Y13" i="1"/>
  <c r="Y21" i="1"/>
  <c r="Y22" i="1"/>
  <c r="Y20" i="1"/>
  <c r="V14" i="1"/>
  <c r="V15" i="1"/>
  <c r="V16" i="1"/>
  <c r="V20" i="1"/>
  <c r="V21" i="1"/>
  <c r="V13" i="1"/>
  <c r="T22" i="1"/>
  <c r="Q13" i="1"/>
  <c r="Q23" i="1"/>
  <c r="Q21" i="1"/>
  <c r="Q22" i="1"/>
  <c r="Q20" i="1"/>
  <c r="N14" i="1"/>
  <c r="N15" i="1"/>
  <c r="N16" i="1"/>
  <c r="N20" i="1"/>
  <c r="N21" i="1"/>
  <c r="N13" i="1"/>
  <c r="L22" i="1"/>
  <c r="I13" i="1"/>
  <c r="I23" i="1"/>
  <c r="I20" i="1"/>
  <c r="F14" i="1"/>
  <c r="F15" i="1"/>
  <c r="F16" i="1"/>
  <c r="F20" i="1"/>
  <c r="F23" i="1"/>
  <c r="F13" i="1"/>
  <c r="X23" i="2"/>
  <c r="G16" i="2"/>
  <c r="G20" i="2"/>
  <c r="AM5" i="2"/>
  <c r="AI6" i="2"/>
  <c r="AI5" i="2"/>
  <c r="Q22" i="2"/>
  <c r="AC9" i="2"/>
  <c r="AC23" i="2" s="1"/>
  <c r="Q20" i="2"/>
  <c r="K13" i="2"/>
  <c r="B14" i="2"/>
  <c r="D21" i="2"/>
  <c r="K15" i="2"/>
  <c r="R15" i="2"/>
  <c r="R21" i="2"/>
  <c r="G23" i="2"/>
  <c r="J22" i="2"/>
  <c r="Z21" i="2"/>
  <c r="D16" i="2"/>
  <c r="T13" i="2"/>
  <c r="O22" i="2"/>
  <c r="F15" i="2"/>
  <c r="P13" i="2"/>
  <c r="V16" i="2"/>
  <c r="J23" i="2"/>
  <c r="P22" i="2"/>
  <c r="J20" i="2"/>
  <c r="AF16" i="2"/>
  <c r="T16" i="2"/>
  <c r="Q14" i="2"/>
  <c r="P23" i="2"/>
  <c r="F14" i="2"/>
  <c r="V20" i="2"/>
  <c r="O13" i="2"/>
  <c r="AE15" i="2"/>
  <c r="P15" i="2"/>
  <c r="O23" i="2"/>
  <c r="O20" i="2"/>
  <c r="D22" i="2"/>
  <c r="AF23" i="2"/>
  <c r="Q21" i="2"/>
  <c r="AF14" i="2"/>
  <c r="Q15" i="2"/>
  <c r="F23" i="2"/>
  <c r="F13" i="2"/>
  <c r="O15" i="2"/>
  <c r="F21" i="2"/>
  <c r="Y13" i="2"/>
  <c r="Y23" i="2"/>
  <c r="Y15" i="2"/>
  <c r="Y16" i="2"/>
  <c r="Y22" i="2"/>
  <c r="Q23" i="2"/>
  <c r="Y21" i="2"/>
  <c r="Y20" i="2"/>
  <c r="U9" i="2"/>
  <c r="U22" i="2" s="1"/>
  <c r="E9" i="2"/>
  <c r="E13" i="2" s="1"/>
  <c r="B16" i="2"/>
  <c r="J13" i="2"/>
  <c r="Z15" i="2"/>
  <c r="B23" i="2"/>
  <c r="AE23" i="2"/>
  <c r="Z22" i="2"/>
  <c r="L21" i="2"/>
  <c r="T22" i="2"/>
  <c r="Z23" i="2"/>
  <c r="AI7" i="2"/>
  <c r="K23" i="2"/>
  <c r="AG7" i="2"/>
  <c r="AE22" i="2"/>
  <c r="W22" i="2"/>
  <c r="K22" i="2"/>
  <c r="G22" i="2"/>
  <c r="AG6" i="2"/>
  <c r="AE21" i="2"/>
  <c r="W21" i="2"/>
  <c r="O21" i="2"/>
  <c r="K21" i="2"/>
  <c r="AA9" i="2"/>
  <c r="AA21" i="2" s="1"/>
  <c r="S9" i="2"/>
  <c r="S14" i="2" s="1"/>
  <c r="K20" i="2"/>
  <c r="AG4" i="2"/>
  <c r="AK4" i="2" s="1"/>
  <c r="AE16" i="2"/>
  <c r="AB21" i="2"/>
  <c r="AE20" i="2"/>
  <c r="M9" i="2"/>
  <c r="M23" i="2" s="1"/>
  <c r="AM7" i="2"/>
  <c r="U16" i="2"/>
  <c r="U13" i="2"/>
  <c r="AA16" i="2"/>
  <c r="AA14" i="2"/>
  <c r="AA15" i="2"/>
  <c r="R20" i="2"/>
  <c r="K16" i="2"/>
  <c r="V22" i="2"/>
  <c r="X13" i="2"/>
  <c r="AC13" i="2"/>
  <c r="N15" i="2"/>
  <c r="AF13" i="2"/>
  <c r="AB13" i="2"/>
  <c r="Q13" i="2"/>
  <c r="Y14" i="2"/>
  <c r="R14" i="2"/>
  <c r="AD13" i="2"/>
  <c r="N20" i="2"/>
  <c r="G14" i="2"/>
  <c r="O14" i="2"/>
  <c r="W14" i="2"/>
  <c r="AE14" i="2"/>
  <c r="P21" i="2"/>
  <c r="H16" i="2"/>
  <c r="P16" i="2"/>
  <c r="V13" i="2"/>
  <c r="R23" i="2"/>
  <c r="AF21" i="2"/>
  <c r="N22" i="2"/>
  <c r="AB23" i="2"/>
  <c r="H23" i="2"/>
  <c r="X22" i="2"/>
  <c r="I9" i="2"/>
  <c r="I20" i="2" s="1"/>
  <c r="AM6" i="2"/>
  <c r="AG5" i="2"/>
  <c r="AF20" i="2"/>
  <c r="AB20" i="2"/>
  <c r="H21" i="2"/>
  <c r="V23" i="2"/>
  <c r="AF15" i="2"/>
  <c r="AD21" i="2"/>
  <c r="R16" i="2"/>
  <c r="AD14" i="2"/>
  <c r="P20" i="2"/>
  <c r="AD22" i="2"/>
  <c r="AD23" i="2"/>
  <c r="C9" i="2"/>
  <c r="C21" i="2" s="1"/>
  <c r="AM4" i="2"/>
  <c r="AK5" i="2" l="1"/>
  <c r="R14" i="1"/>
  <c r="R15" i="1"/>
  <c r="R16" i="1"/>
  <c r="R20" i="1"/>
  <c r="R21" i="1"/>
  <c r="R13" i="1"/>
  <c r="R23" i="1"/>
  <c r="AK4" i="1"/>
  <c r="AK8" i="1" s="1"/>
  <c r="AI8" i="1"/>
  <c r="P23" i="1"/>
  <c r="P13" i="1"/>
  <c r="P14" i="1"/>
  <c r="P15" i="1"/>
  <c r="P16" i="1"/>
  <c r="P20" i="1"/>
  <c r="P21" i="1"/>
  <c r="W13" i="1"/>
  <c r="W23" i="1"/>
  <c r="W14" i="1"/>
  <c r="W15" i="1"/>
  <c r="W16" i="1"/>
  <c r="W22" i="1"/>
  <c r="W21" i="1"/>
  <c r="AI8" i="2"/>
  <c r="U20" i="2"/>
  <c r="AA22" i="2"/>
  <c r="U14" i="2"/>
  <c r="AK6" i="2"/>
  <c r="AC20" i="2"/>
  <c r="H21" i="1"/>
  <c r="H13" i="1"/>
  <c r="H14" i="1"/>
  <c r="H15" i="1"/>
  <c r="H16" i="1"/>
  <c r="H22" i="1"/>
  <c r="AG22" i="1" s="1"/>
  <c r="H23" i="1"/>
  <c r="H20" i="1"/>
  <c r="X23" i="1"/>
  <c r="X13" i="1"/>
  <c r="X14" i="1"/>
  <c r="X15" i="1"/>
  <c r="X16" i="1"/>
  <c r="X21" i="1"/>
  <c r="X20" i="1"/>
  <c r="B14" i="1"/>
  <c r="AG14" i="1" s="1"/>
  <c r="B15" i="1"/>
  <c r="AG15" i="1" s="1"/>
  <c r="B16" i="1"/>
  <c r="B20" i="1"/>
  <c r="B21" i="1"/>
  <c r="AG21" i="1" s="1"/>
  <c r="B23" i="1"/>
  <c r="J14" i="1"/>
  <c r="J15" i="1"/>
  <c r="J16" i="1"/>
  <c r="J20" i="1"/>
  <c r="J21" i="1"/>
  <c r="J13" i="1"/>
  <c r="J23" i="1"/>
  <c r="X22" i="1"/>
  <c r="J22" i="1"/>
  <c r="AF21" i="1"/>
  <c r="AF13" i="1"/>
  <c r="AF14" i="1"/>
  <c r="AF15" i="1"/>
  <c r="AF16" i="1"/>
  <c r="AF20" i="1"/>
  <c r="AF22" i="1"/>
  <c r="AF23" i="1"/>
  <c r="R22" i="1"/>
  <c r="P22" i="1"/>
  <c r="Z14" i="1"/>
  <c r="Z15" i="1"/>
  <c r="Z16" i="1"/>
  <c r="Z20" i="1"/>
  <c r="Z23" i="1"/>
  <c r="Z13" i="1"/>
  <c r="Z21" i="1"/>
  <c r="AM8" i="2"/>
  <c r="AC16" i="2"/>
  <c r="M15" i="2"/>
  <c r="AC15" i="2"/>
  <c r="AC22" i="2"/>
  <c r="S13" i="2"/>
  <c r="AC21" i="2"/>
  <c r="AC14" i="2"/>
  <c r="S20" i="2"/>
  <c r="E16" i="2"/>
  <c r="S22" i="2"/>
  <c r="S15" i="2"/>
  <c r="S16" i="2"/>
  <c r="AK7" i="2"/>
  <c r="S23" i="2"/>
  <c r="S21" i="2"/>
  <c r="AA13" i="2"/>
  <c r="E23" i="2"/>
  <c r="E21" i="2"/>
  <c r="M22" i="2"/>
  <c r="E15" i="2"/>
  <c r="AA20" i="2"/>
  <c r="E22" i="2"/>
  <c r="U23" i="2"/>
  <c r="U15" i="2"/>
  <c r="AA23" i="2"/>
  <c r="U21" i="2"/>
  <c r="M13" i="2"/>
  <c r="M14" i="2"/>
  <c r="M21" i="2"/>
  <c r="M20" i="2"/>
  <c r="M16" i="2"/>
  <c r="E14" i="2"/>
  <c r="E20" i="2"/>
  <c r="AG8" i="2"/>
  <c r="C16" i="2"/>
  <c r="C20" i="2"/>
  <c r="C13" i="2"/>
  <c r="C14" i="2"/>
  <c r="C15" i="2"/>
  <c r="I16" i="2"/>
  <c r="I23" i="2"/>
  <c r="I14" i="2"/>
  <c r="I13" i="2"/>
  <c r="I21" i="2"/>
  <c r="I15" i="2"/>
  <c r="C23" i="2"/>
  <c r="AK8" i="2"/>
  <c r="C22" i="2"/>
  <c r="I22" i="2"/>
  <c r="AG20" i="1" l="1"/>
  <c r="AG13" i="1"/>
  <c r="AG23" i="1"/>
  <c r="AG16" i="1"/>
  <c r="AG22" i="2"/>
  <c r="AG21" i="2"/>
  <c r="AG15" i="2"/>
  <c r="AG20" i="2"/>
  <c r="AG24" i="2" s="1"/>
  <c r="AG23" i="2"/>
  <c r="AG16" i="2"/>
  <c r="AG14" i="2"/>
  <c r="AG13" i="2"/>
  <c r="AG17" i="1" l="1"/>
  <c r="AG24" i="1"/>
  <c r="AG17" i="2"/>
</calcChain>
</file>

<file path=xl/sharedStrings.xml><?xml version="1.0" encoding="utf-8"?>
<sst xmlns="http://schemas.openxmlformats.org/spreadsheetml/2006/main" count="302" uniqueCount="80">
  <si>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</si>
  <si>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</si>
  <si>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</si>
  <si>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</si>
  <si>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</si>
  <si>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</si>
  <si>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</si>
  <si>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</si>
  <si>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</si>
  <si>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</si>
  <si>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</si>
  <si>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</si>
  <si>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</si>
  <si>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</si>
  <si>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</si>
  <si>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</si>
  <si>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</si>
  <si>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</si>
  <si>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</si>
  <si>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</si>
  <si>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</si>
  <si>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</si>
  <si>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a1</t>
  </si>
  <si>
    <t>a2</t>
  </si>
  <si>
    <t>a3</t>
  </si>
  <si>
    <t>a4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</si>
  <si>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</si>
  <si>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</si>
  <si>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</si>
  <si>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</si>
  <si>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</si>
  <si>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</si>
  <si>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</si>
  <si>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</si>
  <si>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</si>
  <si>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MIN</t>
  </si>
  <si>
    <t>Wald</t>
  </si>
  <si>
    <t>MAX</t>
  </si>
  <si>
    <t>Optimista</t>
  </si>
  <si>
    <t>Hurwicz</t>
  </si>
  <si>
    <t>α=</t>
  </si>
  <si>
    <t xml:space="preserve">Matriz de </t>
  </si>
  <si>
    <t>arrepentimiento</t>
  </si>
  <si>
    <t>p=</t>
  </si>
  <si>
    <t>MEDIA</t>
  </si>
  <si>
    <t>Laplace</t>
  </si>
  <si>
    <t>Punto ideal. La  alternativa de mínimo arrepentimiento es a2</t>
  </si>
  <si>
    <t>SUMA</t>
  </si>
  <si>
    <t>Savage</t>
  </si>
  <si>
    <t>CONCLUSIONES</t>
  </si>
  <si>
    <t>Punto ideal</t>
  </si>
  <si>
    <t>a1 o a3</t>
  </si>
  <si>
    <t>Punto ideal p=2</t>
  </si>
  <si>
    <r>
      <t xml:space="preserve">Hurwicz </t>
    </r>
    <r>
      <rPr>
        <sz val="11"/>
        <color theme="1"/>
        <rFont val="Calibri"/>
        <family val="2"/>
      </rPr>
      <t>α</t>
    </r>
    <r>
      <rPr>
        <sz val="8.8000000000000007"/>
        <color theme="1"/>
        <rFont val="Calibri"/>
        <family val="2"/>
      </rPr>
      <t>=0,9</t>
    </r>
  </si>
  <si>
    <t>Punto ideal    p=2</t>
  </si>
  <si>
    <r>
      <t xml:space="preserve">Hurwicz </t>
    </r>
    <r>
      <rPr>
        <sz val="11"/>
        <color theme="1"/>
        <rFont val="Calibri"/>
        <family val="2"/>
      </rPr>
      <t>α</t>
    </r>
    <r>
      <rPr>
        <sz val="7.7"/>
        <color theme="1"/>
        <rFont val="Calibri"/>
        <family val="2"/>
      </rPr>
      <t>=0,9</t>
    </r>
  </si>
  <si>
    <r>
      <t xml:space="preserve">Vamos a ver ahora qué alternativa escoger con el método de Hurwicz para los distintos valores de </t>
    </r>
    <r>
      <rPr>
        <sz val="11"/>
        <color theme="1"/>
        <rFont val="Calibri"/>
        <family val="2"/>
      </rPr>
      <t>α</t>
    </r>
  </si>
  <si>
    <t>α:</t>
  </si>
  <si>
    <t>α</t>
  </si>
  <si>
    <t>a1: 150α+(1-α)300</t>
  </si>
  <si>
    <t>a2: 160α+(1-α)520</t>
  </si>
  <si>
    <t>a3: 180α+(1-α)270</t>
  </si>
  <si>
    <t>a4: 170α+(1-α)410</t>
  </si>
  <si>
    <t>Punto de corte entre las ecuaciones de a1 y a3</t>
  </si>
  <si>
    <t xml:space="preserve">150α+(1-α)300 = 180α+(1-α)270 </t>
  </si>
  <si>
    <t>30-60α=0</t>
  </si>
  <si>
    <t>ec:</t>
  </si>
  <si>
    <t>aquí esta el punto de corte de las rectas</t>
  </si>
  <si>
    <t>a1: 300α+(1-α)150</t>
  </si>
  <si>
    <t>a2: 520α+(1-α)160</t>
  </si>
  <si>
    <t>a3: 270α+(1-α)180</t>
  </si>
  <si>
    <t>a4: 410α+(1-α)170</t>
  </si>
  <si>
    <t>Punto de corte entre las ecuaciones de a3 y a2</t>
  </si>
  <si>
    <t>520α+(1-α)160 = 270α+(1-α)180</t>
  </si>
  <si>
    <t>270α-20=0</t>
  </si>
  <si>
    <t>150α-10=0</t>
  </si>
  <si>
    <t xml:space="preserve">270α+(1-α)180 = 410α+(1-α)170 </t>
  </si>
  <si>
    <t>Punto de corte entre las ecuaciones de a3 y a4</t>
  </si>
  <si>
    <t>Punto de corte entre las ecuaciones de a4 y a2</t>
  </si>
  <si>
    <t>120α-10=0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</si>
</sst>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.8000000000000007"/>
      <color theme="1"/>
      <name val="Calibri"/>
      <family val="2"/>
    </font>
    <font>
      <sz val="7.7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4" borderId="3" xfId="0" applyFill="1" applyBorder="1"/>
    <xf numFmtId="0" fontId="0" fillId="4" borderId="2" xfId="0" applyFill="1" applyBorder="1"/>
    <xf numFmtId="0" fontId="4" fillId="4" borderId="0" xfId="0" applyFont="1" applyFill="1"/>
    <xf numFmtId="0" fontId="0" fillId="4" borderId="0" xfId="0" applyFill="1"/>
    <xf numFmtId="0" fontId="0" fillId="5" borderId="2" xfId="0" applyFill="1" applyBorder="1"/>
    <xf numFmtId="0" fontId="0" fillId="4" borderId="4" xfId="0" applyFill="1" applyBorder="1"/>
    <xf numFmtId="0" fontId="0" fillId="4" borderId="5" xfId="0" applyFill="1" applyBorder="1"/>
    <xf numFmtId="0" fontId="5" fillId="4" borderId="5" xfId="0" applyFont="1" applyFill="1" applyBorder="1"/>
    <xf numFmtId="0" fontId="0" fillId="0" borderId="5" xfId="0" applyFill="1" applyBorder="1"/>
    <xf numFmtId="0" fontId="1" fillId="0" borderId="5" xfId="0" applyFont="1" applyFill="1" applyBorder="1"/>
    <xf numFmtId="0" fontId="0" fillId="0" borderId="6" xfId="0" applyBorder="1"/>
    <xf numFmtId="0" fontId="0" fillId="5" borderId="7" xfId="0" applyFill="1" applyBorder="1"/>
    <xf numFmtId="0" fontId="0" fillId="4" borderId="8" xfId="0" applyFill="1" applyBorder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6" borderId="0" xfId="0" applyFill="1" applyAlignment="1">
      <alignment wrapText="1"/>
    </xf>
    <xf numFmtId="0" fontId="0" fillId="6" borderId="0" xfId="0" applyFill="1" applyAlignment="1">
      <alignment vertical="center" wrapText="1"/>
    </xf>
    <xf numFmtId="0" fontId="0" fillId="7" borderId="0" xfId="0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Beneficios!$C$31:$M$31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Beneficios!$C$32:$M$32</c:f>
              <c:numCache>
                <c:formatCode>General</c:formatCode>
                <c:ptCount val="11"/>
                <c:pt idx="0">
                  <c:v>150</c:v>
                </c:pt>
                <c:pt idx="1">
                  <c:v>165</c:v>
                </c:pt>
                <c:pt idx="2">
                  <c:v>180</c:v>
                </c:pt>
                <c:pt idx="3">
                  <c:v>195</c:v>
                </c:pt>
                <c:pt idx="4">
                  <c:v>210</c:v>
                </c:pt>
                <c:pt idx="5">
                  <c:v>225</c:v>
                </c:pt>
                <c:pt idx="6">
                  <c:v>240</c:v>
                </c:pt>
                <c:pt idx="7">
                  <c:v>255</c:v>
                </c:pt>
                <c:pt idx="8">
                  <c:v>270</c:v>
                </c:pt>
                <c:pt idx="9">
                  <c:v>285</c:v>
                </c:pt>
                <c:pt idx="1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F-4E7B-95A0-241A5874D99A}"/>
            </c:ext>
          </c:extLst>
        </c:ser>
        <c:ser>
          <c:idx val="1"/>
          <c:order val="1"/>
          <c:tx>
            <c:v>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Beneficios!$C$33:$M$33</c:f>
              <c:numCache>
                <c:formatCode>General</c:formatCode>
                <c:ptCount val="11"/>
                <c:pt idx="0">
                  <c:v>160</c:v>
                </c:pt>
                <c:pt idx="1">
                  <c:v>196</c:v>
                </c:pt>
                <c:pt idx="2">
                  <c:v>232</c:v>
                </c:pt>
                <c:pt idx="3">
                  <c:v>268</c:v>
                </c:pt>
                <c:pt idx="4">
                  <c:v>304</c:v>
                </c:pt>
                <c:pt idx="5">
                  <c:v>340</c:v>
                </c:pt>
                <c:pt idx="6">
                  <c:v>376</c:v>
                </c:pt>
                <c:pt idx="7">
                  <c:v>412</c:v>
                </c:pt>
                <c:pt idx="8">
                  <c:v>448</c:v>
                </c:pt>
                <c:pt idx="9">
                  <c:v>484</c:v>
                </c:pt>
                <c:pt idx="10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F-4E7B-95A0-241A5874D99A}"/>
            </c:ext>
          </c:extLst>
        </c:ser>
        <c:ser>
          <c:idx val="2"/>
          <c:order val="2"/>
          <c:tx>
            <c:v>a3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Beneficios!$C$34:$M$34</c:f>
              <c:numCache>
                <c:formatCode>General</c:formatCode>
                <c:ptCount val="11"/>
                <c:pt idx="0">
                  <c:v>180</c:v>
                </c:pt>
                <c:pt idx="1">
                  <c:v>189</c:v>
                </c:pt>
                <c:pt idx="2">
                  <c:v>198</c:v>
                </c:pt>
                <c:pt idx="3">
                  <c:v>207</c:v>
                </c:pt>
                <c:pt idx="4">
                  <c:v>216</c:v>
                </c:pt>
                <c:pt idx="5">
                  <c:v>225</c:v>
                </c:pt>
                <c:pt idx="6">
                  <c:v>234</c:v>
                </c:pt>
                <c:pt idx="7">
                  <c:v>243</c:v>
                </c:pt>
                <c:pt idx="8">
                  <c:v>252</c:v>
                </c:pt>
                <c:pt idx="9">
                  <c:v>261</c:v>
                </c:pt>
                <c:pt idx="1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F-4E7B-95A0-241A5874D99A}"/>
            </c:ext>
          </c:extLst>
        </c:ser>
        <c:ser>
          <c:idx val="3"/>
          <c:order val="3"/>
          <c:tx>
            <c:v>a4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Beneficios!$C$35:$M$35</c:f>
              <c:numCache>
                <c:formatCode>General</c:formatCode>
                <c:ptCount val="11"/>
                <c:pt idx="0">
                  <c:v>170</c:v>
                </c:pt>
                <c:pt idx="1">
                  <c:v>194</c:v>
                </c:pt>
                <c:pt idx="2">
                  <c:v>218</c:v>
                </c:pt>
                <c:pt idx="3">
                  <c:v>242</c:v>
                </c:pt>
                <c:pt idx="4">
                  <c:v>266</c:v>
                </c:pt>
                <c:pt idx="5">
                  <c:v>290</c:v>
                </c:pt>
                <c:pt idx="6">
                  <c:v>314</c:v>
                </c:pt>
                <c:pt idx="7">
                  <c:v>338</c:v>
                </c:pt>
                <c:pt idx="8">
                  <c:v>362</c:v>
                </c:pt>
                <c:pt idx="9">
                  <c:v>386</c:v>
                </c:pt>
                <c:pt idx="1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F-4E7B-95A0-241A5874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50744"/>
        <c:axId val="328748120"/>
      </c:lineChart>
      <c:catAx>
        <c:axId val="32875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748120"/>
        <c:crosses val="autoZero"/>
        <c:auto val="1"/>
        <c:lblAlgn val="ctr"/>
        <c:lblOffset val="100"/>
        <c:noMultiLvlLbl val="0"/>
      </c:catAx>
      <c:valAx>
        <c:axId val="3287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75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7.407407407407407E-2"/>
          <c:w val="0.89019685039370078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a1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Costes!$C$31:$M$31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Costes!$C$32:$M$32</c:f>
              <c:numCache>
                <c:formatCode>General</c:formatCode>
                <c:ptCount val="11"/>
                <c:pt idx="0">
                  <c:v>300</c:v>
                </c:pt>
                <c:pt idx="1">
                  <c:v>285</c:v>
                </c:pt>
                <c:pt idx="2">
                  <c:v>270</c:v>
                </c:pt>
                <c:pt idx="3">
                  <c:v>255</c:v>
                </c:pt>
                <c:pt idx="4">
                  <c:v>240</c:v>
                </c:pt>
                <c:pt idx="5">
                  <c:v>225</c:v>
                </c:pt>
                <c:pt idx="6">
                  <c:v>210</c:v>
                </c:pt>
                <c:pt idx="7">
                  <c:v>195</c:v>
                </c:pt>
                <c:pt idx="8">
                  <c:v>180</c:v>
                </c:pt>
                <c:pt idx="9">
                  <c:v>165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C-48B3-B977-F7C890AA0F6D}"/>
            </c:ext>
          </c:extLst>
        </c:ser>
        <c:ser>
          <c:idx val="1"/>
          <c:order val="1"/>
          <c:tx>
            <c:v>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Costes!$C$31:$M$31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Costes!$C$33:$M$33</c:f>
              <c:numCache>
                <c:formatCode>General</c:formatCode>
                <c:ptCount val="11"/>
                <c:pt idx="0">
                  <c:v>520</c:v>
                </c:pt>
                <c:pt idx="1">
                  <c:v>484</c:v>
                </c:pt>
                <c:pt idx="2">
                  <c:v>448</c:v>
                </c:pt>
                <c:pt idx="3">
                  <c:v>412</c:v>
                </c:pt>
                <c:pt idx="4">
                  <c:v>376</c:v>
                </c:pt>
                <c:pt idx="5">
                  <c:v>340</c:v>
                </c:pt>
                <c:pt idx="6">
                  <c:v>304</c:v>
                </c:pt>
                <c:pt idx="7">
                  <c:v>268</c:v>
                </c:pt>
                <c:pt idx="8">
                  <c:v>231.99999999999997</c:v>
                </c:pt>
                <c:pt idx="9">
                  <c:v>196</c:v>
                </c:pt>
                <c:pt idx="1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C-48B3-B977-F7C890AA0F6D}"/>
            </c:ext>
          </c:extLst>
        </c:ser>
        <c:ser>
          <c:idx val="2"/>
          <c:order val="2"/>
          <c:tx>
            <c:v>a3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Costes!$C$31:$M$31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Costes!$C$34:$M$34</c:f>
              <c:numCache>
                <c:formatCode>General</c:formatCode>
                <c:ptCount val="11"/>
                <c:pt idx="0">
                  <c:v>270</c:v>
                </c:pt>
                <c:pt idx="1">
                  <c:v>261</c:v>
                </c:pt>
                <c:pt idx="2">
                  <c:v>252</c:v>
                </c:pt>
                <c:pt idx="3">
                  <c:v>243</c:v>
                </c:pt>
                <c:pt idx="4">
                  <c:v>234</c:v>
                </c:pt>
                <c:pt idx="5">
                  <c:v>225</c:v>
                </c:pt>
                <c:pt idx="6">
                  <c:v>216</c:v>
                </c:pt>
                <c:pt idx="7">
                  <c:v>207</c:v>
                </c:pt>
                <c:pt idx="8">
                  <c:v>198</c:v>
                </c:pt>
                <c:pt idx="9">
                  <c:v>189</c:v>
                </c:pt>
                <c:pt idx="1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C-48B3-B977-F7C890AA0F6D}"/>
            </c:ext>
          </c:extLst>
        </c:ser>
        <c:ser>
          <c:idx val="3"/>
          <c:order val="3"/>
          <c:tx>
            <c:v>a4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Costes!$C$31:$M$31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Costes!$C$35:$M$35</c:f>
              <c:numCache>
                <c:formatCode>General</c:formatCode>
                <c:ptCount val="11"/>
                <c:pt idx="0">
                  <c:v>410</c:v>
                </c:pt>
                <c:pt idx="1">
                  <c:v>386</c:v>
                </c:pt>
                <c:pt idx="2">
                  <c:v>362</c:v>
                </c:pt>
                <c:pt idx="3">
                  <c:v>338</c:v>
                </c:pt>
                <c:pt idx="4">
                  <c:v>314</c:v>
                </c:pt>
                <c:pt idx="5">
                  <c:v>290</c:v>
                </c:pt>
                <c:pt idx="6">
                  <c:v>266</c:v>
                </c:pt>
                <c:pt idx="7">
                  <c:v>242</c:v>
                </c:pt>
                <c:pt idx="8">
                  <c:v>218</c:v>
                </c:pt>
                <c:pt idx="9">
                  <c:v>194</c:v>
                </c:pt>
                <c:pt idx="1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C-48B3-B977-F7C890AA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24"/>
        <c:axId val="489285200"/>
      </c:lineChart>
      <c:catAx>
        <c:axId val="4892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285200"/>
        <c:crosses val="autoZero"/>
        <c:auto val="1"/>
        <c:lblAlgn val="ctr"/>
        <c:lblOffset val="100"/>
        <c:noMultiLvlLbl val="0"/>
      </c:catAx>
      <c:valAx>
        <c:axId val="4892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2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56030</xdr:colOff>
      <xdr:row>28</xdr:row>
      <xdr:rowOff>145677</xdr:rowOff>
    </xdr:from>
    <xdr:to>
      <xdr:col>24</xdr:col>
      <xdr:colOff>291353</xdr:colOff>
      <xdr:row>46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22412</xdr:colOff>
      <xdr:row>44</xdr:row>
      <xdr:rowOff>145677</xdr:rowOff>
    </xdr:from>
    <xdr:to>
      <xdr:col>33</xdr:col>
      <xdr:colOff>145676</xdr:colOff>
      <xdr:row>48</xdr:row>
      <xdr:rowOff>145676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054853" y="8034618"/>
          <a:ext cx="3473823" cy="71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Luego para </a:t>
          </a:r>
          <a:r>
            <a:rPr lang="el-G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 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(0,0'067) la alternativa sería a3, para </a:t>
          </a:r>
          <a:r>
            <a:rPr lang="el-G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 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(0'067,0'083) la mejor alternativa sería a4 y si </a:t>
          </a:r>
          <a:r>
            <a:rPr lang="el-G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α&gt;0,083 </a:t>
          </a:r>
          <a:r>
            <a:rPr lang="es-E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mejor alternativa sería a2</a:t>
          </a:r>
          <a:r>
            <a:rPr lang="es-ES" b="1"/>
            <a:t> </a:t>
          </a:r>
          <a:endParaRPr lang="es-E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163286</xdr:colOff>
      <xdr:row>25</xdr:row>
      <xdr:rowOff>408214</xdr:rowOff>
    </xdr:from>
    <xdr:to>
      <xdr:col>24</xdr:col>
      <xdr:colOff>130629</xdr:colOff>
      <xdr:row>39</xdr:row>
      <xdr:rowOff>16329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239485</xdr:colOff>
      <xdr:row>36</xdr:row>
      <xdr:rowOff>141514</xdr:rowOff>
    </xdr:from>
    <xdr:to>
      <xdr:col>33</xdr:col>
      <xdr:colOff>10886</xdr:colOff>
      <xdr:row>39</xdr:row>
      <xdr:rowOff>65315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2823371" y="7424057"/>
          <a:ext cx="3102429" cy="478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/>
            <a:t>Para </a:t>
          </a:r>
          <a:r>
            <a:rPr lang="el-GR" sz="1100" b="1"/>
            <a:t>α</a:t>
          </a:r>
          <a:r>
            <a:rPr lang="es-ES" sz="1100" b="1"/>
            <a:t>&lt;0,05</a:t>
          </a:r>
          <a:r>
            <a:rPr lang="es-ES" sz="1100" b="1" baseline="0"/>
            <a:t> la mejor alternativa sería a3 mientras que para </a:t>
          </a:r>
          <a:r>
            <a:rPr lang="el-GR" sz="1100" b="1" baseline="0"/>
            <a:t>α</a:t>
          </a:r>
          <a:r>
            <a:rPr lang="es-ES" sz="1100" b="1" baseline="0"/>
            <a:t>&gt;0,05 la mejor alternativa sería a1</a:t>
          </a:r>
          <a:endParaRPr lang="es-E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44"/>
  <sheetViews>
    <sheetView tabSelected="1" topLeftCell="A2" zoomScale="68" zoomScaleNormal="68" workbookViewId="0">
      <selection activeCell="AD33" sqref="AD33"/>
    </sheetView>
  </sheetViews>
  <sheetFormatPr baseColWidth="10" defaultColWidth="10.77734375" defaultRowHeight="14.4" x14ac:dyDescent="0.3"/>
  <cols>
    <col min="1" max="1" width="15.33203125" customWidth="1"/>
    <col min="2" max="2" width="7.6640625" bestFit="1" customWidth="1"/>
    <col min="3" max="3" width="9.44140625" bestFit="1" customWidth="1"/>
    <col min="4" max="4" width="13.109375" customWidth="1"/>
    <col min="5" max="5" width="6.88671875" bestFit="1" customWidth="1"/>
    <col min="6" max="6" width="7.21875" bestFit="1" customWidth="1"/>
    <col min="7" max="7" width="10.77734375" bestFit="1" customWidth="1"/>
    <col min="8" max="14" width="5.6640625" bestFit="1" customWidth="1"/>
    <col min="15" max="29" width="6.77734375" bestFit="1" customWidth="1"/>
    <col min="30" max="30" width="7.44140625" customWidth="1"/>
    <col min="31" max="31" width="6.77734375" bestFit="1" customWidth="1"/>
    <col min="32" max="32" width="6.6640625" bestFit="1" customWidth="1"/>
    <col min="33" max="33" width="7.88671875" bestFit="1" customWidth="1"/>
    <col min="34" max="34" width="8.33203125" customWidth="1"/>
    <col min="35" max="35" width="5" bestFit="1" customWidth="1"/>
    <col min="37" max="37" width="5.6640625" bestFit="1" customWidth="1"/>
    <col min="38" max="38" width="7.77734375" bestFit="1" customWidth="1"/>
  </cols>
  <sheetData>
    <row r="2" spans="1:40" x14ac:dyDescent="0.3">
      <c r="B2">
        <v>10</v>
      </c>
      <c r="C2">
        <v>11</v>
      </c>
      <c r="D2">
        <v>12</v>
      </c>
      <c r="E2">
        <v>13</v>
      </c>
      <c r="F2">
        <v>14</v>
      </c>
      <c r="G2">
        <v>15</v>
      </c>
      <c r="H2">
        <v>16</v>
      </c>
      <c r="I2">
        <v>17</v>
      </c>
      <c r="J2">
        <v>18</v>
      </c>
      <c r="K2">
        <v>19</v>
      </c>
      <c r="L2">
        <v>20</v>
      </c>
      <c r="M2">
        <v>21</v>
      </c>
      <c r="N2">
        <v>22</v>
      </c>
      <c r="O2">
        <v>23</v>
      </c>
      <c r="P2">
        <v>24</v>
      </c>
      <c r="Q2">
        <v>25</v>
      </c>
      <c r="R2">
        <v>26</v>
      </c>
      <c r="S2">
        <v>27</v>
      </c>
      <c r="T2">
        <v>28</v>
      </c>
      <c r="U2">
        <v>29</v>
      </c>
      <c r="V2">
        <v>30</v>
      </c>
      <c r="W2">
        <v>31</v>
      </c>
      <c r="X2">
        <v>32</v>
      </c>
      <c r="Y2">
        <v>33</v>
      </c>
      <c r="Z2">
        <v>34</v>
      </c>
      <c r="AA2">
        <v>35</v>
      </c>
      <c r="AB2">
        <v>36</v>
      </c>
      <c r="AC2">
        <v>37</v>
      </c>
      <c r="AD2">
        <v>38</v>
      </c>
      <c r="AE2">
        <v>39</v>
      </c>
      <c r="AF2">
        <v>40</v>
      </c>
      <c r="AG2" s="1"/>
      <c r="AK2" s="8"/>
    </row>
    <row r="3" spans="1:40" x14ac:dyDescent="0.3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9" t="s">
        <v>35</v>
      </c>
      <c r="AI3" s="10" t="s">
        <v>37</v>
      </c>
      <c r="AK3" s="11" t="s">
        <v>40</v>
      </c>
      <c r="AL3" s="12">
        <v>0.9</v>
      </c>
      <c r="AM3" s="12" t="s">
        <v>44</v>
      </c>
    </row>
    <row r="4" spans="1:40" x14ac:dyDescent="0.3">
      <c r="A4" s="4" t="s">
        <v>22</v>
      </c>
      <c r="B4" s="3">
        <f>100+5*B2</f>
        <v>150</v>
      </c>
      <c r="C4" s="3">
        <f t="shared" ref="C4:AF4" si="0">100+5*C2</f>
        <v>155</v>
      </c>
      <c r="D4" s="3">
        <f t="shared" si="0"/>
        <v>160</v>
      </c>
      <c r="E4" s="3">
        <f t="shared" si="0"/>
        <v>165</v>
      </c>
      <c r="F4" s="3">
        <f t="shared" si="0"/>
        <v>170</v>
      </c>
      <c r="G4" s="3">
        <f t="shared" si="0"/>
        <v>175</v>
      </c>
      <c r="H4" s="3">
        <f t="shared" si="0"/>
        <v>180</v>
      </c>
      <c r="I4" s="3">
        <f t="shared" si="0"/>
        <v>185</v>
      </c>
      <c r="J4" s="3">
        <f t="shared" si="0"/>
        <v>190</v>
      </c>
      <c r="K4" s="3">
        <f t="shared" si="0"/>
        <v>195</v>
      </c>
      <c r="L4" s="3">
        <f t="shared" si="0"/>
        <v>200</v>
      </c>
      <c r="M4" s="3">
        <f t="shared" si="0"/>
        <v>205</v>
      </c>
      <c r="N4" s="3">
        <f t="shared" si="0"/>
        <v>210</v>
      </c>
      <c r="O4" s="3">
        <f t="shared" si="0"/>
        <v>215</v>
      </c>
      <c r="P4" s="3">
        <f t="shared" si="0"/>
        <v>220</v>
      </c>
      <c r="Q4" s="3">
        <f t="shared" si="0"/>
        <v>225</v>
      </c>
      <c r="R4" s="3">
        <f t="shared" si="0"/>
        <v>230</v>
      </c>
      <c r="S4" s="3">
        <f t="shared" si="0"/>
        <v>235</v>
      </c>
      <c r="T4" s="3">
        <f t="shared" si="0"/>
        <v>240</v>
      </c>
      <c r="U4" s="3">
        <f t="shared" si="0"/>
        <v>245</v>
      </c>
      <c r="V4" s="3">
        <f t="shared" si="0"/>
        <v>250</v>
      </c>
      <c r="W4" s="3">
        <f t="shared" si="0"/>
        <v>255</v>
      </c>
      <c r="X4" s="3">
        <f t="shared" si="0"/>
        <v>260</v>
      </c>
      <c r="Y4" s="3">
        <f t="shared" si="0"/>
        <v>265</v>
      </c>
      <c r="Z4" s="3">
        <f t="shared" si="0"/>
        <v>270</v>
      </c>
      <c r="AA4" s="3">
        <f t="shared" si="0"/>
        <v>275</v>
      </c>
      <c r="AB4" s="3">
        <f t="shared" si="0"/>
        <v>280</v>
      </c>
      <c r="AC4" s="3">
        <f t="shared" si="0"/>
        <v>285</v>
      </c>
      <c r="AD4" s="3">
        <f t="shared" si="0"/>
        <v>290</v>
      </c>
      <c r="AE4" s="3">
        <f t="shared" si="0"/>
        <v>295</v>
      </c>
      <c r="AF4" s="3">
        <f t="shared" si="0"/>
        <v>300</v>
      </c>
      <c r="AG4">
        <f>MIN(B4:AF4)</f>
        <v>150</v>
      </c>
      <c r="AI4">
        <f>MAX(B4:AF4)</f>
        <v>300</v>
      </c>
      <c r="AK4">
        <f>$AL$3*AI4+(1-$AL$3)*AG4</f>
        <v>285</v>
      </c>
      <c r="AM4">
        <f>AVERAGE(B4:AF4)</f>
        <v>225</v>
      </c>
    </row>
    <row r="5" spans="1:40" x14ac:dyDescent="0.3">
      <c r="A5" s="4" t="s">
        <v>23</v>
      </c>
      <c r="B5" s="3">
        <f>40+12*B2</f>
        <v>160</v>
      </c>
      <c r="C5" s="3">
        <f t="shared" ref="C5:AF5" si="1">40+12*C2</f>
        <v>172</v>
      </c>
      <c r="D5" s="3">
        <f t="shared" si="1"/>
        <v>184</v>
      </c>
      <c r="E5" s="3">
        <f t="shared" si="1"/>
        <v>196</v>
      </c>
      <c r="F5" s="3">
        <f t="shared" si="1"/>
        <v>208</v>
      </c>
      <c r="G5" s="3">
        <f t="shared" si="1"/>
        <v>220</v>
      </c>
      <c r="H5" s="3">
        <f t="shared" si="1"/>
        <v>232</v>
      </c>
      <c r="I5" s="3">
        <f t="shared" si="1"/>
        <v>244</v>
      </c>
      <c r="J5" s="3">
        <f t="shared" si="1"/>
        <v>256</v>
      </c>
      <c r="K5" s="3">
        <f t="shared" si="1"/>
        <v>268</v>
      </c>
      <c r="L5" s="3">
        <f t="shared" si="1"/>
        <v>280</v>
      </c>
      <c r="M5" s="3">
        <f t="shared" si="1"/>
        <v>292</v>
      </c>
      <c r="N5" s="3">
        <f t="shared" si="1"/>
        <v>304</v>
      </c>
      <c r="O5" s="3">
        <f t="shared" si="1"/>
        <v>316</v>
      </c>
      <c r="P5" s="3">
        <f t="shared" si="1"/>
        <v>328</v>
      </c>
      <c r="Q5" s="3">
        <f t="shared" si="1"/>
        <v>340</v>
      </c>
      <c r="R5" s="3">
        <f t="shared" si="1"/>
        <v>352</v>
      </c>
      <c r="S5" s="3">
        <f t="shared" si="1"/>
        <v>364</v>
      </c>
      <c r="T5" s="3">
        <f t="shared" si="1"/>
        <v>376</v>
      </c>
      <c r="U5" s="3">
        <f t="shared" si="1"/>
        <v>388</v>
      </c>
      <c r="V5" s="3">
        <f t="shared" si="1"/>
        <v>400</v>
      </c>
      <c r="W5" s="3">
        <f t="shared" si="1"/>
        <v>412</v>
      </c>
      <c r="X5" s="3">
        <f t="shared" si="1"/>
        <v>424</v>
      </c>
      <c r="Y5" s="3">
        <f t="shared" si="1"/>
        <v>436</v>
      </c>
      <c r="Z5" s="3">
        <f t="shared" si="1"/>
        <v>448</v>
      </c>
      <c r="AA5" s="3">
        <f t="shared" si="1"/>
        <v>460</v>
      </c>
      <c r="AB5" s="3">
        <f t="shared" si="1"/>
        <v>472</v>
      </c>
      <c r="AC5" s="3">
        <f t="shared" si="1"/>
        <v>484</v>
      </c>
      <c r="AD5" s="3">
        <f t="shared" si="1"/>
        <v>496</v>
      </c>
      <c r="AE5" s="3">
        <f t="shared" si="1"/>
        <v>508</v>
      </c>
      <c r="AF5" s="3">
        <f t="shared" si="1"/>
        <v>520</v>
      </c>
      <c r="AG5">
        <f t="shared" ref="AG5:AG7" si="2">MIN(B5:AF5)</f>
        <v>160</v>
      </c>
      <c r="AI5">
        <f t="shared" ref="AI5:AI7" si="3">MAX(B5:AF5)</f>
        <v>520</v>
      </c>
      <c r="AJ5" s="7" t="s">
        <v>38</v>
      </c>
      <c r="AK5">
        <f t="shared" ref="AK5:AK7" si="4">$AL$3*AI5+(1-$AL$3)*AG5</f>
        <v>484</v>
      </c>
      <c r="AL5" s="7" t="s">
        <v>39</v>
      </c>
      <c r="AM5">
        <f t="shared" ref="AM5:AM7" si="5">AVERAGE(B5:AF5)</f>
        <v>340</v>
      </c>
      <c r="AN5" s="7" t="s">
        <v>45</v>
      </c>
    </row>
    <row r="6" spans="1:40" x14ac:dyDescent="0.3">
      <c r="A6" s="4" t="s">
        <v>24</v>
      </c>
      <c r="B6" s="3">
        <f>150+3*B2</f>
        <v>180</v>
      </c>
      <c r="C6" s="3">
        <f t="shared" ref="C6:AF6" si="6">150+3*C2</f>
        <v>183</v>
      </c>
      <c r="D6" s="3">
        <f t="shared" si="6"/>
        <v>186</v>
      </c>
      <c r="E6" s="3">
        <f t="shared" si="6"/>
        <v>189</v>
      </c>
      <c r="F6" s="3">
        <f t="shared" si="6"/>
        <v>192</v>
      </c>
      <c r="G6" s="3">
        <f t="shared" si="6"/>
        <v>195</v>
      </c>
      <c r="H6" s="3">
        <f t="shared" si="6"/>
        <v>198</v>
      </c>
      <c r="I6" s="3">
        <f t="shared" si="6"/>
        <v>201</v>
      </c>
      <c r="J6" s="3">
        <f t="shared" si="6"/>
        <v>204</v>
      </c>
      <c r="K6" s="3">
        <f t="shared" si="6"/>
        <v>207</v>
      </c>
      <c r="L6" s="3">
        <f t="shared" si="6"/>
        <v>210</v>
      </c>
      <c r="M6" s="3">
        <f t="shared" si="6"/>
        <v>213</v>
      </c>
      <c r="N6" s="3">
        <f t="shared" si="6"/>
        <v>216</v>
      </c>
      <c r="O6" s="3">
        <f t="shared" si="6"/>
        <v>219</v>
      </c>
      <c r="P6" s="3">
        <f t="shared" si="6"/>
        <v>222</v>
      </c>
      <c r="Q6" s="3">
        <f t="shared" si="6"/>
        <v>225</v>
      </c>
      <c r="R6" s="3">
        <f t="shared" si="6"/>
        <v>228</v>
      </c>
      <c r="S6" s="3">
        <f t="shared" si="6"/>
        <v>231</v>
      </c>
      <c r="T6" s="3">
        <f t="shared" si="6"/>
        <v>234</v>
      </c>
      <c r="U6" s="3">
        <f t="shared" si="6"/>
        <v>237</v>
      </c>
      <c r="V6" s="3">
        <f t="shared" si="6"/>
        <v>240</v>
      </c>
      <c r="W6" s="3">
        <f t="shared" si="6"/>
        <v>243</v>
      </c>
      <c r="X6" s="3">
        <f t="shared" si="6"/>
        <v>246</v>
      </c>
      <c r="Y6" s="3">
        <f t="shared" si="6"/>
        <v>249</v>
      </c>
      <c r="Z6" s="3">
        <f t="shared" si="6"/>
        <v>252</v>
      </c>
      <c r="AA6" s="3">
        <f t="shared" si="6"/>
        <v>255</v>
      </c>
      <c r="AB6" s="3">
        <f t="shared" si="6"/>
        <v>258</v>
      </c>
      <c r="AC6" s="3">
        <f t="shared" si="6"/>
        <v>261</v>
      </c>
      <c r="AD6" s="3">
        <f t="shared" si="6"/>
        <v>264</v>
      </c>
      <c r="AE6" s="3">
        <f t="shared" si="6"/>
        <v>267</v>
      </c>
      <c r="AF6" s="3">
        <f t="shared" si="6"/>
        <v>270</v>
      </c>
      <c r="AG6">
        <f t="shared" si="2"/>
        <v>180</v>
      </c>
      <c r="AH6" s="7" t="s">
        <v>36</v>
      </c>
      <c r="AI6">
        <f t="shared" si="3"/>
        <v>270</v>
      </c>
      <c r="AK6">
        <f t="shared" si="4"/>
        <v>261</v>
      </c>
      <c r="AM6">
        <f t="shared" si="5"/>
        <v>225</v>
      </c>
    </row>
    <row r="7" spans="1:40" x14ac:dyDescent="0.3">
      <c r="A7" s="4" t="s">
        <v>25</v>
      </c>
      <c r="B7" s="3">
        <f>90+8*B2</f>
        <v>170</v>
      </c>
      <c r="C7" s="3">
        <f t="shared" ref="C7:AF7" si="7">90+8*C2</f>
        <v>178</v>
      </c>
      <c r="D7" s="3">
        <f t="shared" si="7"/>
        <v>186</v>
      </c>
      <c r="E7" s="3">
        <f t="shared" si="7"/>
        <v>194</v>
      </c>
      <c r="F7" s="3">
        <f t="shared" si="7"/>
        <v>202</v>
      </c>
      <c r="G7" s="3">
        <f t="shared" si="7"/>
        <v>210</v>
      </c>
      <c r="H7" s="3">
        <f t="shared" si="7"/>
        <v>218</v>
      </c>
      <c r="I7" s="3">
        <f t="shared" si="7"/>
        <v>226</v>
      </c>
      <c r="J7" s="3">
        <f t="shared" si="7"/>
        <v>234</v>
      </c>
      <c r="K7" s="3">
        <f t="shared" si="7"/>
        <v>242</v>
      </c>
      <c r="L7" s="3">
        <f t="shared" si="7"/>
        <v>250</v>
      </c>
      <c r="M7" s="3">
        <f t="shared" si="7"/>
        <v>258</v>
      </c>
      <c r="N7" s="3">
        <f t="shared" si="7"/>
        <v>266</v>
      </c>
      <c r="O7" s="3">
        <f t="shared" si="7"/>
        <v>274</v>
      </c>
      <c r="P7" s="3">
        <f t="shared" si="7"/>
        <v>282</v>
      </c>
      <c r="Q7" s="3">
        <f t="shared" si="7"/>
        <v>290</v>
      </c>
      <c r="R7" s="3">
        <f t="shared" si="7"/>
        <v>298</v>
      </c>
      <c r="S7" s="3">
        <f t="shared" si="7"/>
        <v>306</v>
      </c>
      <c r="T7" s="3">
        <f t="shared" si="7"/>
        <v>314</v>
      </c>
      <c r="U7" s="3">
        <f t="shared" si="7"/>
        <v>322</v>
      </c>
      <c r="V7" s="3">
        <f t="shared" si="7"/>
        <v>330</v>
      </c>
      <c r="W7" s="3">
        <f t="shared" si="7"/>
        <v>338</v>
      </c>
      <c r="X7" s="3">
        <f t="shared" si="7"/>
        <v>346</v>
      </c>
      <c r="Y7" s="3">
        <f t="shared" si="7"/>
        <v>354</v>
      </c>
      <c r="Z7" s="3">
        <f t="shared" si="7"/>
        <v>362</v>
      </c>
      <c r="AA7" s="3">
        <f t="shared" si="7"/>
        <v>370</v>
      </c>
      <c r="AB7" s="3">
        <f t="shared" si="7"/>
        <v>378</v>
      </c>
      <c r="AC7" s="3">
        <f t="shared" si="7"/>
        <v>386</v>
      </c>
      <c r="AD7" s="3">
        <f t="shared" si="7"/>
        <v>394</v>
      </c>
      <c r="AE7" s="3">
        <f t="shared" si="7"/>
        <v>402</v>
      </c>
      <c r="AF7" s="3">
        <f t="shared" si="7"/>
        <v>410</v>
      </c>
      <c r="AG7">
        <f t="shared" si="2"/>
        <v>170</v>
      </c>
      <c r="AI7">
        <f t="shared" si="3"/>
        <v>410</v>
      </c>
      <c r="AK7">
        <f t="shared" si="4"/>
        <v>386</v>
      </c>
      <c r="AM7">
        <f t="shared" si="5"/>
        <v>290</v>
      </c>
    </row>
    <row r="8" spans="1:40" x14ac:dyDescent="0.3">
      <c r="AG8" s="5">
        <f>MAX(AG4:AG7)</f>
        <v>180</v>
      </c>
      <c r="AH8" s="1"/>
      <c r="AI8" s="5">
        <f>MAX(AI4:AI7)</f>
        <v>520</v>
      </c>
      <c r="AK8" s="5">
        <f>MAX(AK4:AK7)</f>
        <v>484</v>
      </c>
      <c r="AM8" s="5">
        <f>MAX(AM4:AM7)</f>
        <v>340</v>
      </c>
    </row>
    <row r="9" spans="1:40" x14ac:dyDescent="0.3">
      <c r="A9" s="10" t="s">
        <v>37</v>
      </c>
      <c r="B9" s="5">
        <f>MAX(B4:B7)</f>
        <v>180</v>
      </c>
      <c r="C9" s="5">
        <f t="shared" ref="C9:AF9" si="8">MAX(C4:C7)</f>
        <v>183</v>
      </c>
      <c r="D9" s="5">
        <f t="shared" si="8"/>
        <v>186</v>
      </c>
      <c r="E9" s="5">
        <f t="shared" si="8"/>
        <v>196</v>
      </c>
      <c r="F9" s="5">
        <f t="shared" si="8"/>
        <v>208</v>
      </c>
      <c r="G9" s="5">
        <f t="shared" si="8"/>
        <v>220</v>
      </c>
      <c r="H9" s="5">
        <f t="shared" si="8"/>
        <v>232</v>
      </c>
      <c r="I9" s="5">
        <f t="shared" si="8"/>
        <v>244</v>
      </c>
      <c r="J9" s="5">
        <f t="shared" si="8"/>
        <v>256</v>
      </c>
      <c r="K9" s="5">
        <f t="shared" si="8"/>
        <v>268</v>
      </c>
      <c r="L9" s="5">
        <f t="shared" si="8"/>
        <v>280</v>
      </c>
      <c r="M9" s="5">
        <f t="shared" si="8"/>
        <v>292</v>
      </c>
      <c r="N9" s="5">
        <f t="shared" si="8"/>
        <v>304</v>
      </c>
      <c r="O9" s="5">
        <f t="shared" si="8"/>
        <v>316</v>
      </c>
      <c r="P9" s="5">
        <f t="shared" si="8"/>
        <v>328</v>
      </c>
      <c r="Q9" s="5">
        <f t="shared" si="8"/>
        <v>340</v>
      </c>
      <c r="R9" s="5">
        <f t="shared" si="8"/>
        <v>352</v>
      </c>
      <c r="S9" s="5">
        <f t="shared" si="8"/>
        <v>364</v>
      </c>
      <c r="T9" s="5">
        <f t="shared" si="8"/>
        <v>376</v>
      </c>
      <c r="U9" s="5">
        <f t="shared" si="8"/>
        <v>388</v>
      </c>
      <c r="V9" s="5">
        <f t="shared" si="8"/>
        <v>400</v>
      </c>
      <c r="W9" s="5">
        <f t="shared" si="8"/>
        <v>412</v>
      </c>
      <c r="X9" s="5">
        <f t="shared" si="8"/>
        <v>424</v>
      </c>
      <c r="Y9" s="5">
        <f t="shared" si="8"/>
        <v>436</v>
      </c>
      <c r="Z9" s="5">
        <f t="shared" si="8"/>
        <v>448</v>
      </c>
      <c r="AA9" s="5">
        <f t="shared" si="8"/>
        <v>460</v>
      </c>
      <c r="AB9" s="5">
        <f t="shared" si="8"/>
        <v>472</v>
      </c>
      <c r="AC9" s="5">
        <f t="shared" si="8"/>
        <v>484</v>
      </c>
      <c r="AD9" s="5">
        <f t="shared" si="8"/>
        <v>496</v>
      </c>
      <c r="AE9" s="5">
        <f t="shared" si="8"/>
        <v>508</v>
      </c>
      <c r="AF9" s="5">
        <f t="shared" si="8"/>
        <v>520</v>
      </c>
    </row>
    <row r="11" spans="1:40" x14ac:dyDescent="0.3">
      <c r="A11" t="s">
        <v>41</v>
      </c>
    </row>
    <row r="12" spans="1:40" x14ac:dyDescent="0.3">
      <c r="A12" t="s">
        <v>42</v>
      </c>
      <c r="B12" s="13" t="s">
        <v>0</v>
      </c>
      <c r="C12" s="13" t="s">
        <v>1</v>
      </c>
      <c r="D12" s="13" t="s">
        <v>2</v>
      </c>
      <c r="E12" s="13" t="s">
        <v>3</v>
      </c>
      <c r="F12" s="13" t="s">
        <v>4</v>
      </c>
      <c r="G12" s="13" t="s">
        <v>5</v>
      </c>
      <c r="H12" s="13" t="s">
        <v>6</v>
      </c>
      <c r="I12" s="13" t="s">
        <v>7</v>
      </c>
      <c r="J12" s="13" t="s">
        <v>8</v>
      </c>
      <c r="K12" s="13" t="s">
        <v>9</v>
      </c>
      <c r="L12" s="13" t="s">
        <v>10</v>
      </c>
      <c r="M12" s="13" t="s">
        <v>11</v>
      </c>
      <c r="N12" s="13" t="s">
        <v>12</v>
      </c>
      <c r="O12" s="13" t="s">
        <v>13</v>
      </c>
      <c r="P12" s="13" t="s">
        <v>14</v>
      </c>
      <c r="Q12" s="13" t="s">
        <v>15</v>
      </c>
      <c r="R12" s="13" t="s">
        <v>16</v>
      </c>
      <c r="S12" s="13" t="s">
        <v>17</v>
      </c>
      <c r="T12" s="13" t="s">
        <v>18</v>
      </c>
      <c r="U12" s="13" t="s">
        <v>19</v>
      </c>
      <c r="V12" s="13" t="s">
        <v>20</v>
      </c>
      <c r="W12" s="13" t="s">
        <v>21</v>
      </c>
      <c r="X12" s="13" t="s">
        <v>26</v>
      </c>
      <c r="Y12" s="13" t="s">
        <v>27</v>
      </c>
      <c r="Z12" s="13" t="s">
        <v>28</v>
      </c>
      <c r="AA12" s="13" t="s">
        <v>29</v>
      </c>
      <c r="AB12" s="13" t="s">
        <v>30</v>
      </c>
      <c r="AC12" s="13" t="s">
        <v>31</v>
      </c>
      <c r="AD12" s="13" t="s">
        <v>32</v>
      </c>
      <c r="AE12" s="13" t="s">
        <v>33</v>
      </c>
      <c r="AF12" s="13" t="s">
        <v>34</v>
      </c>
      <c r="AG12" s="15" t="s">
        <v>37</v>
      </c>
      <c r="AH12" s="2"/>
      <c r="AI12" s="2"/>
    </row>
    <row r="13" spans="1:40" x14ac:dyDescent="0.3">
      <c r="A13" s="13" t="s">
        <v>22</v>
      </c>
      <c r="B13">
        <f>$B$9-B4</f>
        <v>30</v>
      </c>
      <c r="C13">
        <f>$C$9-C4</f>
        <v>28</v>
      </c>
      <c r="D13">
        <f>$D$9-D4</f>
        <v>26</v>
      </c>
      <c r="E13">
        <f>$E$9-E4</f>
        <v>31</v>
      </c>
      <c r="F13">
        <f>$F$9-F4</f>
        <v>38</v>
      </c>
      <c r="G13">
        <f>$G$9-G4</f>
        <v>45</v>
      </c>
      <c r="H13">
        <f>$H$9-H4</f>
        <v>52</v>
      </c>
      <c r="I13">
        <f>$I$9-I4</f>
        <v>59</v>
      </c>
      <c r="J13">
        <f>$J$9-J4</f>
        <v>66</v>
      </c>
      <c r="K13">
        <f>$K$9-K4</f>
        <v>73</v>
      </c>
      <c r="L13">
        <f>$L$9-L4</f>
        <v>80</v>
      </c>
      <c r="M13">
        <f>$M$9-M4</f>
        <v>87</v>
      </c>
      <c r="N13">
        <f>$N$9-N4</f>
        <v>94</v>
      </c>
      <c r="O13">
        <f>$O$9-O4</f>
        <v>101</v>
      </c>
      <c r="P13">
        <f>$P$9-P4</f>
        <v>108</v>
      </c>
      <c r="Q13">
        <f>$Q$9-Q4</f>
        <v>115</v>
      </c>
      <c r="R13">
        <f>$R$9-R4</f>
        <v>122</v>
      </c>
      <c r="S13">
        <f>$S$9-S4</f>
        <v>129</v>
      </c>
      <c r="T13">
        <f>$T$9-T4</f>
        <v>136</v>
      </c>
      <c r="U13">
        <f>$U$9-U4</f>
        <v>143</v>
      </c>
      <c r="V13">
        <f>$V$9-V4</f>
        <v>150</v>
      </c>
      <c r="W13">
        <f>$W$9-W4</f>
        <v>157</v>
      </c>
      <c r="X13">
        <f>$X$9-X4</f>
        <v>164</v>
      </c>
      <c r="Y13">
        <f>$Y$9-Y4</f>
        <v>171</v>
      </c>
      <c r="Z13">
        <f>$Z$9-Z4</f>
        <v>178</v>
      </c>
      <c r="AA13">
        <f>$AA$9-AA4</f>
        <v>185</v>
      </c>
      <c r="AB13">
        <f>$AB$9-AB4</f>
        <v>192</v>
      </c>
      <c r="AC13">
        <f>$AC$9-AC4</f>
        <v>199</v>
      </c>
      <c r="AD13">
        <f>$AD$9-AD4</f>
        <v>206</v>
      </c>
      <c r="AE13">
        <f>$AE$9-AE4</f>
        <v>213</v>
      </c>
      <c r="AF13">
        <f>$AF$9-AF4</f>
        <v>220</v>
      </c>
      <c r="AG13">
        <f>MAX(B13:AF13)</f>
        <v>220</v>
      </c>
    </row>
    <row r="14" spans="1:40" x14ac:dyDescent="0.3">
      <c r="A14" s="13" t="s">
        <v>23</v>
      </c>
      <c r="B14">
        <f t="shared" ref="B14:B16" si="9">$B$9-B5</f>
        <v>20</v>
      </c>
      <c r="C14">
        <f t="shared" ref="C14:C16" si="10">$C$9-C5</f>
        <v>11</v>
      </c>
      <c r="D14">
        <f t="shared" ref="D14:D16" si="11">$D$9-D5</f>
        <v>2</v>
      </c>
      <c r="E14">
        <f t="shared" ref="E14:E16" si="12">$E$9-E5</f>
        <v>0</v>
      </c>
      <c r="F14">
        <f t="shared" ref="F14:F16" si="13">$F$9-F5</f>
        <v>0</v>
      </c>
      <c r="G14">
        <f t="shared" ref="G14:G16" si="14">$G$9-G5</f>
        <v>0</v>
      </c>
      <c r="H14">
        <f t="shared" ref="H14:H16" si="15">$H$9-H5</f>
        <v>0</v>
      </c>
      <c r="I14">
        <f t="shared" ref="I14:I16" si="16">$I$9-I5</f>
        <v>0</v>
      </c>
      <c r="J14">
        <f t="shared" ref="J14:J16" si="17">$J$9-J5</f>
        <v>0</v>
      </c>
      <c r="K14">
        <f t="shared" ref="K14:K16" si="18">$K$9-K5</f>
        <v>0</v>
      </c>
      <c r="L14">
        <f t="shared" ref="L14:L16" si="19">$L$9-L5</f>
        <v>0</v>
      </c>
      <c r="M14">
        <f t="shared" ref="M14:M16" si="20">$M$9-M5</f>
        <v>0</v>
      </c>
      <c r="N14">
        <f t="shared" ref="N14:N16" si="21">$N$9-N5</f>
        <v>0</v>
      </c>
      <c r="O14">
        <f t="shared" ref="O14:O16" si="22">$O$9-O5</f>
        <v>0</v>
      </c>
      <c r="P14">
        <f t="shared" ref="P14:P16" si="23">$P$9-P5</f>
        <v>0</v>
      </c>
      <c r="Q14">
        <f t="shared" ref="Q14:Q16" si="24">$Q$9-Q5</f>
        <v>0</v>
      </c>
      <c r="R14">
        <f t="shared" ref="R14:R16" si="25">$R$9-R5</f>
        <v>0</v>
      </c>
      <c r="S14">
        <f t="shared" ref="S14:S16" si="26">$S$9-S5</f>
        <v>0</v>
      </c>
      <c r="T14">
        <f t="shared" ref="T14:T16" si="27">$T$9-T5</f>
        <v>0</v>
      </c>
      <c r="U14">
        <f t="shared" ref="U14:U16" si="28">$U$9-U5</f>
        <v>0</v>
      </c>
      <c r="V14">
        <f t="shared" ref="V14:V16" si="29">$V$9-V5</f>
        <v>0</v>
      </c>
      <c r="W14">
        <f t="shared" ref="W14:W16" si="30">$W$9-W5</f>
        <v>0</v>
      </c>
      <c r="X14">
        <f t="shared" ref="X14:X16" si="31">$X$9-X5</f>
        <v>0</v>
      </c>
      <c r="Y14">
        <f t="shared" ref="Y14:Y16" si="32">$Y$9-Y5</f>
        <v>0</v>
      </c>
      <c r="Z14">
        <f t="shared" ref="Z14:Z16" si="33">$Z$9-Z5</f>
        <v>0</v>
      </c>
      <c r="AA14">
        <f t="shared" ref="AA14:AA16" si="34">$AA$9-AA5</f>
        <v>0</v>
      </c>
      <c r="AB14">
        <f t="shared" ref="AB14:AB16" si="35">$AB$9-AB5</f>
        <v>0</v>
      </c>
      <c r="AC14">
        <f t="shared" ref="AC14:AC16" si="36">$AC$9-AC5</f>
        <v>0</v>
      </c>
      <c r="AD14">
        <f t="shared" ref="AD14:AD16" si="37">$AD$9-AD5</f>
        <v>0</v>
      </c>
      <c r="AE14">
        <f t="shared" ref="AE14:AE16" si="38">$AE$9-AE5</f>
        <v>0</v>
      </c>
      <c r="AF14">
        <f t="shared" ref="AF14:AF16" si="39">$AF$9-AF5</f>
        <v>0</v>
      </c>
      <c r="AG14">
        <f t="shared" ref="AG14:AG16" si="40">MAX(B14:AF14)</f>
        <v>20</v>
      </c>
      <c r="AH14" s="6" t="s">
        <v>48</v>
      </c>
    </row>
    <row r="15" spans="1:40" x14ac:dyDescent="0.3">
      <c r="A15" s="13" t="s">
        <v>24</v>
      </c>
      <c r="B15">
        <f t="shared" si="9"/>
        <v>0</v>
      </c>
      <c r="C15">
        <f t="shared" si="10"/>
        <v>0</v>
      </c>
      <c r="D15">
        <f t="shared" si="11"/>
        <v>0</v>
      </c>
      <c r="E15">
        <f t="shared" si="12"/>
        <v>7</v>
      </c>
      <c r="F15">
        <f t="shared" si="13"/>
        <v>16</v>
      </c>
      <c r="G15">
        <f t="shared" si="14"/>
        <v>25</v>
      </c>
      <c r="H15">
        <f t="shared" si="15"/>
        <v>34</v>
      </c>
      <c r="I15">
        <f t="shared" si="16"/>
        <v>43</v>
      </c>
      <c r="J15">
        <f t="shared" si="17"/>
        <v>52</v>
      </c>
      <c r="K15">
        <f t="shared" si="18"/>
        <v>61</v>
      </c>
      <c r="L15">
        <f t="shared" si="19"/>
        <v>70</v>
      </c>
      <c r="M15">
        <f t="shared" si="20"/>
        <v>79</v>
      </c>
      <c r="N15">
        <f t="shared" si="21"/>
        <v>88</v>
      </c>
      <c r="O15">
        <f t="shared" si="22"/>
        <v>97</v>
      </c>
      <c r="P15">
        <f t="shared" si="23"/>
        <v>106</v>
      </c>
      <c r="Q15">
        <f t="shared" si="24"/>
        <v>115</v>
      </c>
      <c r="R15">
        <f t="shared" si="25"/>
        <v>124</v>
      </c>
      <c r="S15">
        <f t="shared" si="26"/>
        <v>133</v>
      </c>
      <c r="T15">
        <f t="shared" si="27"/>
        <v>142</v>
      </c>
      <c r="U15">
        <f t="shared" si="28"/>
        <v>151</v>
      </c>
      <c r="V15">
        <f t="shared" si="29"/>
        <v>160</v>
      </c>
      <c r="W15">
        <f t="shared" si="30"/>
        <v>169</v>
      </c>
      <c r="X15">
        <f t="shared" si="31"/>
        <v>178</v>
      </c>
      <c r="Y15">
        <f t="shared" si="32"/>
        <v>187</v>
      </c>
      <c r="Z15">
        <f t="shared" si="33"/>
        <v>196</v>
      </c>
      <c r="AA15">
        <f t="shared" si="34"/>
        <v>205</v>
      </c>
      <c r="AB15">
        <f t="shared" si="35"/>
        <v>214</v>
      </c>
      <c r="AC15">
        <f t="shared" si="36"/>
        <v>223</v>
      </c>
      <c r="AD15">
        <f t="shared" si="37"/>
        <v>232</v>
      </c>
      <c r="AE15">
        <f t="shared" si="38"/>
        <v>241</v>
      </c>
      <c r="AF15">
        <f t="shared" si="39"/>
        <v>250</v>
      </c>
      <c r="AG15">
        <f t="shared" si="40"/>
        <v>250</v>
      </c>
    </row>
    <row r="16" spans="1:40" x14ac:dyDescent="0.3">
      <c r="A16" s="13" t="s">
        <v>25</v>
      </c>
      <c r="B16">
        <f t="shared" si="9"/>
        <v>10</v>
      </c>
      <c r="C16">
        <f t="shared" si="10"/>
        <v>5</v>
      </c>
      <c r="D16">
        <f t="shared" si="11"/>
        <v>0</v>
      </c>
      <c r="E16">
        <f t="shared" si="12"/>
        <v>2</v>
      </c>
      <c r="F16">
        <f t="shared" si="13"/>
        <v>6</v>
      </c>
      <c r="G16">
        <f t="shared" si="14"/>
        <v>10</v>
      </c>
      <c r="H16">
        <f t="shared" si="15"/>
        <v>14</v>
      </c>
      <c r="I16">
        <f t="shared" si="16"/>
        <v>18</v>
      </c>
      <c r="J16">
        <f t="shared" si="17"/>
        <v>22</v>
      </c>
      <c r="K16">
        <f t="shared" si="18"/>
        <v>26</v>
      </c>
      <c r="L16">
        <f t="shared" si="19"/>
        <v>30</v>
      </c>
      <c r="M16">
        <f t="shared" si="20"/>
        <v>34</v>
      </c>
      <c r="N16">
        <f t="shared" si="21"/>
        <v>38</v>
      </c>
      <c r="O16">
        <f t="shared" si="22"/>
        <v>42</v>
      </c>
      <c r="P16">
        <f t="shared" si="23"/>
        <v>46</v>
      </c>
      <c r="Q16">
        <f t="shared" si="24"/>
        <v>50</v>
      </c>
      <c r="R16">
        <f t="shared" si="25"/>
        <v>54</v>
      </c>
      <c r="S16">
        <f t="shared" si="26"/>
        <v>58</v>
      </c>
      <c r="T16">
        <f t="shared" si="27"/>
        <v>62</v>
      </c>
      <c r="U16">
        <f t="shared" si="28"/>
        <v>66</v>
      </c>
      <c r="V16">
        <f t="shared" si="29"/>
        <v>70</v>
      </c>
      <c r="W16">
        <f t="shared" si="30"/>
        <v>74</v>
      </c>
      <c r="X16">
        <f t="shared" si="31"/>
        <v>78</v>
      </c>
      <c r="Y16">
        <f t="shared" si="32"/>
        <v>82</v>
      </c>
      <c r="Z16">
        <f t="shared" si="33"/>
        <v>86</v>
      </c>
      <c r="AA16">
        <f t="shared" si="34"/>
        <v>90</v>
      </c>
      <c r="AB16">
        <f t="shared" si="35"/>
        <v>94</v>
      </c>
      <c r="AC16">
        <f t="shared" si="36"/>
        <v>98</v>
      </c>
      <c r="AD16">
        <f t="shared" si="37"/>
        <v>102</v>
      </c>
      <c r="AE16">
        <f t="shared" si="38"/>
        <v>106</v>
      </c>
      <c r="AF16">
        <f t="shared" si="39"/>
        <v>110</v>
      </c>
      <c r="AG16">
        <f t="shared" si="40"/>
        <v>110</v>
      </c>
    </row>
    <row r="17" spans="1:35" x14ac:dyDescent="0.3">
      <c r="A17" s="2"/>
      <c r="AG17" s="5">
        <f>MIN(AG13:AG16)</f>
        <v>20</v>
      </c>
    </row>
    <row r="19" spans="1:35" x14ac:dyDescent="0.3">
      <c r="B19" s="13" t="s">
        <v>0</v>
      </c>
      <c r="C19" s="13" t="s">
        <v>1</v>
      </c>
      <c r="D19" s="13" t="s">
        <v>2</v>
      </c>
      <c r="E19" s="13" t="s">
        <v>3</v>
      </c>
      <c r="F19" s="13" t="s">
        <v>4</v>
      </c>
      <c r="G19" s="13" t="s">
        <v>5</v>
      </c>
      <c r="H19" s="13" t="s">
        <v>6</v>
      </c>
      <c r="I19" s="13" t="s">
        <v>7</v>
      </c>
      <c r="J19" s="13" t="s">
        <v>8</v>
      </c>
      <c r="K19" s="13" t="s">
        <v>9</v>
      </c>
      <c r="L19" s="13" t="s">
        <v>10</v>
      </c>
      <c r="M19" s="13" t="s">
        <v>11</v>
      </c>
      <c r="N19" s="13" t="s">
        <v>12</v>
      </c>
      <c r="O19" s="13" t="s">
        <v>13</v>
      </c>
      <c r="P19" s="13" t="s">
        <v>14</v>
      </c>
      <c r="Q19" s="13" t="s">
        <v>15</v>
      </c>
      <c r="R19" s="13" t="s">
        <v>16</v>
      </c>
      <c r="S19" s="13" t="s">
        <v>17</v>
      </c>
      <c r="T19" s="13" t="s">
        <v>18</v>
      </c>
      <c r="U19" s="13" t="s">
        <v>19</v>
      </c>
      <c r="V19" s="13" t="s">
        <v>20</v>
      </c>
      <c r="W19" s="13" t="s">
        <v>21</v>
      </c>
      <c r="X19" s="13" t="s">
        <v>26</v>
      </c>
      <c r="Y19" s="13" t="s">
        <v>27</v>
      </c>
      <c r="Z19" s="13" t="s">
        <v>28</v>
      </c>
      <c r="AA19" s="13" t="s">
        <v>29</v>
      </c>
      <c r="AB19" s="13" t="s">
        <v>30</v>
      </c>
      <c r="AC19" s="13" t="s">
        <v>31</v>
      </c>
      <c r="AD19" s="13" t="s">
        <v>32</v>
      </c>
      <c r="AE19" s="13" t="s">
        <v>33</v>
      </c>
      <c r="AF19" s="13" t="s">
        <v>34</v>
      </c>
      <c r="AG19" s="15" t="s">
        <v>47</v>
      </c>
      <c r="AH19" s="14" t="s">
        <v>43</v>
      </c>
      <c r="AI19" s="12">
        <v>2</v>
      </c>
    </row>
    <row r="20" spans="1:35" x14ac:dyDescent="0.3">
      <c r="A20" s="13" t="s">
        <v>22</v>
      </c>
      <c r="B20">
        <f>ABS(B4-B$9)^AI$19</f>
        <v>900</v>
      </c>
      <c r="C20">
        <f>ABS(C4-C$9)^AI$19</f>
        <v>784</v>
      </c>
      <c r="D20">
        <f>ABS(D4-D$9)^AI$19</f>
        <v>676</v>
      </c>
      <c r="E20">
        <f t="shared" ref="E20:AF20" si="41">ABS(E4-E$9)^$AI$19</f>
        <v>961</v>
      </c>
      <c r="F20">
        <f t="shared" si="41"/>
        <v>1444</v>
      </c>
      <c r="G20">
        <f t="shared" si="41"/>
        <v>2025</v>
      </c>
      <c r="H20">
        <f t="shared" si="41"/>
        <v>2704</v>
      </c>
      <c r="I20">
        <f t="shared" si="41"/>
        <v>3481</v>
      </c>
      <c r="J20">
        <f t="shared" si="41"/>
        <v>4356</v>
      </c>
      <c r="K20">
        <f t="shared" si="41"/>
        <v>5329</v>
      </c>
      <c r="L20">
        <f t="shared" si="41"/>
        <v>6400</v>
      </c>
      <c r="M20">
        <f t="shared" si="41"/>
        <v>7569</v>
      </c>
      <c r="N20">
        <f t="shared" si="41"/>
        <v>8836</v>
      </c>
      <c r="O20">
        <f t="shared" si="41"/>
        <v>10201</v>
      </c>
      <c r="P20">
        <f t="shared" si="41"/>
        <v>11664</v>
      </c>
      <c r="Q20">
        <f t="shared" si="41"/>
        <v>13225</v>
      </c>
      <c r="R20">
        <f t="shared" si="41"/>
        <v>14884</v>
      </c>
      <c r="S20">
        <f t="shared" si="41"/>
        <v>16641</v>
      </c>
      <c r="T20">
        <f t="shared" si="41"/>
        <v>18496</v>
      </c>
      <c r="U20">
        <f t="shared" si="41"/>
        <v>20449</v>
      </c>
      <c r="V20">
        <f t="shared" si="41"/>
        <v>22500</v>
      </c>
      <c r="W20">
        <f t="shared" si="41"/>
        <v>24649</v>
      </c>
      <c r="X20">
        <f t="shared" si="41"/>
        <v>26896</v>
      </c>
      <c r="Y20">
        <f t="shared" si="41"/>
        <v>29241</v>
      </c>
      <c r="Z20">
        <f t="shared" si="41"/>
        <v>31684</v>
      </c>
      <c r="AA20">
        <f t="shared" si="41"/>
        <v>34225</v>
      </c>
      <c r="AB20">
        <f t="shared" si="41"/>
        <v>36864</v>
      </c>
      <c r="AC20">
        <f t="shared" si="41"/>
        <v>39601</v>
      </c>
      <c r="AD20">
        <f t="shared" si="41"/>
        <v>42436</v>
      </c>
      <c r="AE20">
        <f t="shared" si="41"/>
        <v>45369</v>
      </c>
      <c r="AF20">
        <f t="shared" si="41"/>
        <v>48400</v>
      </c>
      <c r="AG20">
        <f>SUM(B20:AF20)</f>
        <v>532890</v>
      </c>
    </row>
    <row r="21" spans="1:35" x14ac:dyDescent="0.3">
      <c r="A21" s="13" t="s">
        <v>23</v>
      </c>
      <c r="B21">
        <f>ABS(B5-B$9)^AI$19</f>
        <v>400</v>
      </c>
      <c r="C21">
        <f>ABS(C5-C$9)^AI$19</f>
        <v>121</v>
      </c>
      <c r="D21">
        <f>ABS(D5-D$9)^AI$19</f>
        <v>4</v>
      </c>
      <c r="E21">
        <f t="shared" ref="E21:AF21" si="42">ABS(E5-E$9)^$AI$19</f>
        <v>0</v>
      </c>
      <c r="F21">
        <f t="shared" si="42"/>
        <v>0</v>
      </c>
      <c r="G21">
        <f t="shared" si="42"/>
        <v>0</v>
      </c>
      <c r="H21">
        <f t="shared" si="42"/>
        <v>0</v>
      </c>
      <c r="I21">
        <f t="shared" si="42"/>
        <v>0</v>
      </c>
      <c r="J21">
        <f t="shared" si="42"/>
        <v>0</v>
      </c>
      <c r="K21">
        <f t="shared" si="42"/>
        <v>0</v>
      </c>
      <c r="L21">
        <f t="shared" si="42"/>
        <v>0</v>
      </c>
      <c r="M21">
        <f t="shared" si="42"/>
        <v>0</v>
      </c>
      <c r="N21">
        <f t="shared" si="42"/>
        <v>0</v>
      </c>
      <c r="O21">
        <f t="shared" si="42"/>
        <v>0</v>
      </c>
      <c r="P21">
        <f t="shared" si="42"/>
        <v>0</v>
      </c>
      <c r="Q21">
        <f t="shared" si="42"/>
        <v>0</v>
      </c>
      <c r="R21">
        <f t="shared" si="42"/>
        <v>0</v>
      </c>
      <c r="S21">
        <f t="shared" si="42"/>
        <v>0</v>
      </c>
      <c r="T21">
        <f t="shared" si="42"/>
        <v>0</v>
      </c>
      <c r="U21">
        <f t="shared" si="42"/>
        <v>0</v>
      </c>
      <c r="V21">
        <f t="shared" si="42"/>
        <v>0</v>
      </c>
      <c r="W21">
        <f t="shared" si="42"/>
        <v>0</v>
      </c>
      <c r="X21">
        <f t="shared" si="42"/>
        <v>0</v>
      </c>
      <c r="Y21">
        <f t="shared" si="42"/>
        <v>0</v>
      </c>
      <c r="Z21">
        <f t="shared" si="42"/>
        <v>0</v>
      </c>
      <c r="AA21">
        <f t="shared" si="42"/>
        <v>0</v>
      </c>
      <c r="AB21">
        <f t="shared" si="42"/>
        <v>0</v>
      </c>
      <c r="AC21">
        <f t="shared" si="42"/>
        <v>0</v>
      </c>
      <c r="AD21">
        <f t="shared" si="42"/>
        <v>0</v>
      </c>
      <c r="AE21">
        <f t="shared" si="42"/>
        <v>0</v>
      </c>
      <c r="AF21">
        <f t="shared" si="42"/>
        <v>0</v>
      </c>
      <c r="AG21">
        <f t="shared" ref="AG21:AG23" si="43">SUM(B21:AF21)</f>
        <v>525</v>
      </c>
      <c r="AH21" s="6" t="s">
        <v>46</v>
      </c>
    </row>
    <row r="22" spans="1:35" x14ac:dyDescent="0.3">
      <c r="A22" s="13" t="s">
        <v>24</v>
      </c>
      <c r="B22">
        <f>ABS(B6-B$9)^AI$19</f>
        <v>0</v>
      </c>
      <c r="C22">
        <f>ABS(C6-C$9)^AI$19</f>
        <v>0</v>
      </c>
      <c r="D22">
        <f>ABS(D6-D$9)^AI$19</f>
        <v>0</v>
      </c>
      <c r="E22">
        <f t="shared" ref="E22:AF22" si="44">ABS(E6-E$9)^$AI$19</f>
        <v>49</v>
      </c>
      <c r="F22">
        <f t="shared" si="44"/>
        <v>256</v>
      </c>
      <c r="G22">
        <f t="shared" si="44"/>
        <v>625</v>
      </c>
      <c r="H22">
        <f t="shared" si="44"/>
        <v>1156</v>
      </c>
      <c r="I22">
        <f t="shared" si="44"/>
        <v>1849</v>
      </c>
      <c r="J22">
        <f t="shared" si="44"/>
        <v>2704</v>
      </c>
      <c r="K22">
        <f t="shared" si="44"/>
        <v>3721</v>
      </c>
      <c r="L22">
        <f t="shared" si="44"/>
        <v>4900</v>
      </c>
      <c r="M22">
        <f t="shared" si="44"/>
        <v>6241</v>
      </c>
      <c r="N22">
        <f t="shared" si="44"/>
        <v>7744</v>
      </c>
      <c r="O22">
        <f t="shared" si="44"/>
        <v>9409</v>
      </c>
      <c r="P22">
        <f t="shared" si="44"/>
        <v>11236</v>
      </c>
      <c r="Q22">
        <f t="shared" si="44"/>
        <v>13225</v>
      </c>
      <c r="R22">
        <f t="shared" si="44"/>
        <v>15376</v>
      </c>
      <c r="S22">
        <f t="shared" si="44"/>
        <v>17689</v>
      </c>
      <c r="T22">
        <f t="shared" si="44"/>
        <v>20164</v>
      </c>
      <c r="U22">
        <f t="shared" si="44"/>
        <v>22801</v>
      </c>
      <c r="V22">
        <f t="shared" si="44"/>
        <v>25600</v>
      </c>
      <c r="W22">
        <f t="shared" si="44"/>
        <v>28561</v>
      </c>
      <c r="X22">
        <f t="shared" si="44"/>
        <v>31684</v>
      </c>
      <c r="Y22">
        <f t="shared" si="44"/>
        <v>34969</v>
      </c>
      <c r="Z22">
        <f t="shared" si="44"/>
        <v>38416</v>
      </c>
      <c r="AA22">
        <f t="shared" si="44"/>
        <v>42025</v>
      </c>
      <c r="AB22">
        <f t="shared" si="44"/>
        <v>45796</v>
      </c>
      <c r="AC22">
        <f t="shared" si="44"/>
        <v>49729</v>
      </c>
      <c r="AD22">
        <f t="shared" si="44"/>
        <v>53824</v>
      </c>
      <c r="AE22">
        <f t="shared" si="44"/>
        <v>58081</v>
      </c>
      <c r="AF22">
        <f t="shared" si="44"/>
        <v>62500</v>
      </c>
      <c r="AG22">
        <f t="shared" si="43"/>
        <v>610330</v>
      </c>
    </row>
    <row r="23" spans="1:35" x14ac:dyDescent="0.3">
      <c r="A23" s="13" t="s">
        <v>25</v>
      </c>
      <c r="B23">
        <f>ABS(B7-B$9)^AI$19</f>
        <v>100</v>
      </c>
      <c r="C23">
        <f>ABS(C7-C$9)^AI$19</f>
        <v>25</v>
      </c>
      <c r="D23">
        <f>ABS(D7-D$9)^AI$19</f>
        <v>0</v>
      </c>
      <c r="E23">
        <f t="shared" ref="E23:Q23" si="45">ABS(E7-E$9)^$AI$19</f>
        <v>4</v>
      </c>
      <c r="F23">
        <f t="shared" si="45"/>
        <v>36</v>
      </c>
      <c r="G23">
        <f t="shared" si="45"/>
        <v>100</v>
      </c>
      <c r="H23">
        <f t="shared" si="45"/>
        <v>196</v>
      </c>
      <c r="I23">
        <f t="shared" si="45"/>
        <v>324</v>
      </c>
      <c r="J23">
        <f t="shared" si="45"/>
        <v>484</v>
      </c>
      <c r="K23">
        <f t="shared" si="45"/>
        <v>676</v>
      </c>
      <c r="L23">
        <f t="shared" si="45"/>
        <v>900</v>
      </c>
      <c r="M23">
        <f t="shared" si="45"/>
        <v>1156</v>
      </c>
      <c r="N23">
        <f t="shared" si="45"/>
        <v>1444</v>
      </c>
      <c r="O23">
        <f t="shared" si="45"/>
        <v>1764</v>
      </c>
      <c r="P23">
        <f t="shared" si="45"/>
        <v>2116</v>
      </c>
      <c r="Q23">
        <f t="shared" si="45"/>
        <v>2500</v>
      </c>
      <c r="R23">
        <f t="shared" ref="R23:T23" si="46">ABS(R7-R$9)^$AI$19</f>
        <v>2916</v>
      </c>
      <c r="S23">
        <f t="shared" si="46"/>
        <v>3364</v>
      </c>
      <c r="T23">
        <f t="shared" si="46"/>
        <v>3844</v>
      </c>
      <c r="U23">
        <f t="shared" ref="U23:AF23" si="47">ABS(U7-U$9)^$AI$19</f>
        <v>4356</v>
      </c>
      <c r="V23">
        <f t="shared" si="47"/>
        <v>4900</v>
      </c>
      <c r="W23">
        <f t="shared" si="47"/>
        <v>5476</v>
      </c>
      <c r="X23">
        <f t="shared" si="47"/>
        <v>6084</v>
      </c>
      <c r="Y23">
        <f t="shared" si="47"/>
        <v>6724</v>
      </c>
      <c r="Z23">
        <f t="shared" si="47"/>
        <v>7396</v>
      </c>
      <c r="AA23">
        <f t="shared" si="47"/>
        <v>8100</v>
      </c>
      <c r="AB23">
        <f t="shared" si="47"/>
        <v>8836</v>
      </c>
      <c r="AC23">
        <f t="shared" si="47"/>
        <v>9604</v>
      </c>
      <c r="AD23">
        <f t="shared" si="47"/>
        <v>10404</v>
      </c>
      <c r="AE23">
        <f t="shared" si="47"/>
        <v>11236</v>
      </c>
      <c r="AF23">
        <f t="shared" si="47"/>
        <v>12100</v>
      </c>
      <c r="AG23">
        <f t="shared" si="43"/>
        <v>117165</v>
      </c>
    </row>
    <row r="24" spans="1:35" x14ac:dyDescent="0.3">
      <c r="AG24" s="5">
        <f>MIN(AG20:AG23)</f>
        <v>525</v>
      </c>
    </row>
    <row r="26" spans="1:35" x14ac:dyDescent="0.3">
      <c r="A26" s="24" t="s">
        <v>49</v>
      </c>
      <c r="B26" s="23" t="s">
        <v>36</v>
      </c>
      <c r="C26" s="23" t="s">
        <v>38</v>
      </c>
      <c r="D26" s="23" t="s">
        <v>53</v>
      </c>
      <c r="E26" s="23" t="s">
        <v>48</v>
      </c>
      <c r="F26" s="23" t="s">
        <v>45</v>
      </c>
      <c r="G26" s="23" t="s">
        <v>52</v>
      </c>
      <c r="H26" s="23"/>
    </row>
    <row r="27" spans="1:35" x14ac:dyDescent="0.3">
      <c r="B27" t="s">
        <v>24</v>
      </c>
      <c r="C27" t="s">
        <v>23</v>
      </c>
      <c r="D27" t="s">
        <v>23</v>
      </c>
      <c r="E27" t="s">
        <v>23</v>
      </c>
      <c r="F27" t="s">
        <v>23</v>
      </c>
      <c r="G27" t="s">
        <v>23</v>
      </c>
    </row>
    <row r="29" spans="1:35" x14ac:dyDescent="0.3">
      <c r="AB29" t="s">
        <v>72</v>
      </c>
    </row>
    <row r="30" spans="1:35" x14ac:dyDescent="0.3">
      <c r="A30" s="27" t="s">
        <v>56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AC30" t="s">
        <v>73</v>
      </c>
    </row>
    <row r="31" spans="1:35" x14ac:dyDescent="0.3">
      <c r="B31" s="28" t="s">
        <v>58</v>
      </c>
      <c r="C31" s="27">
        <v>0</v>
      </c>
      <c r="D31" s="27">
        <v>0.1</v>
      </c>
      <c r="E31" s="27">
        <v>0.2</v>
      </c>
      <c r="F31" s="27">
        <v>0.3</v>
      </c>
      <c r="G31" s="27">
        <v>0.4</v>
      </c>
      <c r="H31" s="27">
        <v>0.5</v>
      </c>
      <c r="I31" s="27">
        <v>0.6</v>
      </c>
      <c r="J31" s="27">
        <v>0.7</v>
      </c>
      <c r="K31" s="27">
        <v>0.8</v>
      </c>
      <c r="L31" s="27">
        <v>0.9</v>
      </c>
      <c r="M31" s="27">
        <v>1</v>
      </c>
      <c r="AD31" t="s">
        <v>74</v>
      </c>
    </row>
    <row r="32" spans="1:35" x14ac:dyDescent="0.3">
      <c r="A32" t="s">
        <v>68</v>
      </c>
      <c r="C32">
        <f>300*C31+(1-C31)*150</f>
        <v>150</v>
      </c>
      <c r="D32">
        <f t="shared" ref="D32:M32" si="48">300*D31+(1-D31)*150</f>
        <v>165</v>
      </c>
      <c r="E32">
        <f t="shared" si="48"/>
        <v>180</v>
      </c>
      <c r="F32">
        <f t="shared" si="48"/>
        <v>195</v>
      </c>
      <c r="G32">
        <f t="shared" si="48"/>
        <v>210</v>
      </c>
      <c r="H32">
        <f t="shared" si="48"/>
        <v>225</v>
      </c>
      <c r="I32">
        <f t="shared" si="48"/>
        <v>240</v>
      </c>
      <c r="J32">
        <f t="shared" si="48"/>
        <v>255</v>
      </c>
      <c r="K32">
        <f t="shared" si="48"/>
        <v>270</v>
      </c>
      <c r="L32">
        <f t="shared" si="48"/>
        <v>285</v>
      </c>
      <c r="M32">
        <f t="shared" si="48"/>
        <v>300</v>
      </c>
      <c r="AC32" t="s">
        <v>66</v>
      </c>
      <c r="AD32">
        <f>270*AD33-20</f>
        <v>1.9999999999242846E-5</v>
      </c>
    </row>
    <row r="33" spans="1:30" x14ac:dyDescent="0.3">
      <c r="A33" t="s">
        <v>69</v>
      </c>
      <c r="C33">
        <f>520*C31+(1-C31)*160</f>
        <v>160</v>
      </c>
      <c r="D33">
        <f t="shared" ref="D33:M33" si="49">520*D31+(1-D31)*160</f>
        <v>196</v>
      </c>
      <c r="E33">
        <f t="shared" si="49"/>
        <v>232</v>
      </c>
      <c r="F33">
        <f t="shared" si="49"/>
        <v>268</v>
      </c>
      <c r="G33">
        <f t="shared" si="49"/>
        <v>304</v>
      </c>
      <c r="H33">
        <f t="shared" si="49"/>
        <v>340</v>
      </c>
      <c r="I33">
        <f t="shared" si="49"/>
        <v>376</v>
      </c>
      <c r="J33">
        <f t="shared" si="49"/>
        <v>412</v>
      </c>
      <c r="K33">
        <f t="shared" si="49"/>
        <v>448</v>
      </c>
      <c r="L33">
        <f t="shared" si="49"/>
        <v>484</v>
      </c>
      <c r="M33">
        <f t="shared" si="49"/>
        <v>520</v>
      </c>
      <c r="AC33" t="s">
        <v>57</v>
      </c>
      <c r="AD33">
        <v>7.4074148148148139E-2</v>
      </c>
    </row>
    <row r="34" spans="1:30" x14ac:dyDescent="0.3">
      <c r="A34" t="s">
        <v>70</v>
      </c>
      <c r="C34">
        <f>270*C31+(1-C31)*180</f>
        <v>180</v>
      </c>
      <c r="D34">
        <f t="shared" ref="D34:M34" si="50">270*D31+(1-D31)*180</f>
        <v>189</v>
      </c>
      <c r="E34">
        <f t="shared" si="50"/>
        <v>198</v>
      </c>
      <c r="F34">
        <f t="shared" si="50"/>
        <v>207</v>
      </c>
      <c r="G34">
        <f t="shared" si="50"/>
        <v>216</v>
      </c>
      <c r="H34">
        <f t="shared" si="50"/>
        <v>225</v>
      </c>
      <c r="I34">
        <f t="shared" si="50"/>
        <v>234</v>
      </c>
      <c r="J34">
        <f t="shared" si="50"/>
        <v>243</v>
      </c>
      <c r="K34">
        <f t="shared" si="50"/>
        <v>252</v>
      </c>
      <c r="L34">
        <f t="shared" si="50"/>
        <v>261</v>
      </c>
      <c r="M34">
        <f t="shared" si="50"/>
        <v>270</v>
      </c>
    </row>
    <row r="35" spans="1:30" x14ac:dyDescent="0.3">
      <c r="A35" t="s">
        <v>71</v>
      </c>
      <c r="C35">
        <f>410*C31+(1-C31)*170</f>
        <v>170</v>
      </c>
      <c r="D35">
        <f t="shared" ref="D35:M35" si="51">410*D31+(1-D31)*170</f>
        <v>194</v>
      </c>
      <c r="E35">
        <f t="shared" si="51"/>
        <v>218</v>
      </c>
      <c r="F35">
        <f t="shared" si="51"/>
        <v>242</v>
      </c>
      <c r="G35">
        <f t="shared" si="51"/>
        <v>266</v>
      </c>
      <c r="H35">
        <f t="shared" si="51"/>
        <v>290</v>
      </c>
      <c r="I35">
        <f t="shared" si="51"/>
        <v>314</v>
      </c>
      <c r="J35">
        <f t="shared" si="51"/>
        <v>338</v>
      </c>
      <c r="K35">
        <f t="shared" si="51"/>
        <v>362</v>
      </c>
      <c r="L35">
        <f t="shared" si="51"/>
        <v>386</v>
      </c>
      <c r="M35">
        <f t="shared" si="51"/>
        <v>410</v>
      </c>
      <c r="AB35" t="s">
        <v>77</v>
      </c>
    </row>
    <row r="36" spans="1:30" x14ac:dyDescent="0.3">
      <c r="AC36" t="s">
        <v>76</v>
      </c>
    </row>
    <row r="37" spans="1:30" x14ac:dyDescent="0.3">
      <c r="AD37" t="s">
        <v>75</v>
      </c>
    </row>
    <row r="38" spans="1:30" x14ac:dyDescent="0.3">
      <c r="AC38" t="s">
        <v>66</v>
      </c>
      <c r="AD38">
        <f>150*AD39-10</f>
        <v>0</v>
      </c>
    </row>
    <row r="39" spans="1:30" x14ac:dyDescent="0.3">
      <c r="AC39" t="s">
        <v>57</v>
      </c>
      <c r="AD39">
        <v>6.6666666666666652E-2</v>
      </c>
    </row>
    <row r="41" spans="1:30" x14ac:dyDescent="0.3">
      <c r="AB41" t="s">
        <v>78</v>
      </c>
    </row>
    <row r="42" spans="1:30" x14ac:dyDescent="0.3">
      <c r="AD42" t="s">
        <v>79</v>
      </c>
    </row>
    <row r="43" spans="1:30" x14ac:dyDescent="0.3">
      <c r="AC43" t="s">
        <v>66</v>
      </c>
      <c r="AD43">
        <f>120*AD44-10</f>
        <v>9.9999999996214228E-6</v>
      </c>
    </row>
    <row r="44" spans="1:30" x14ac:dyDescent="0.3">
      <c r="AC44" t="s">
        <v>57</v>
      </c>
      <c r="AD44">
        <v>8.333341666666666E-2</v>
      </c>
    </row>
  </sheetData>
  <pageMargins left="0.7" right="0.7" top="0.75" bottom="0.75" header="0.3" footer="0.3"/>
  <ignoredErrors>
    <ignoredError sqref="C13:C1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N35"/>
  <sheetViews>
    <sheetView zoomScale="70" zoomScaleNormal="70" workbookViewId="0">
      <selection activeCell="AI13" sqref="AI13"/>
    </sheetView>
  </sheetViews>
  <sheetFormatPr baseColWidth="10" defaultColWidth="10.77734375" defaultRowHeight="14.4" x14ac:dyDescent="0.3"/>
  <cols>
    <col min="1" max="1" width="18.109375" customWidth="1"/>
    <col min="2" max="2" width="5.77734375" bestFit="1" customWidth="1"/>
    <col min="3" max="3" width="9.44140625" bestFit="1" customWidth="1"/>
    <col min="4" max="4" width="7.77734375" bestFit="1" customWidth="1"/>
    <col min="5" max="5" width="7.21875" bestFit="1" customWidth="1"/>
    <col min="6" max="6" width="8.77734375" customWidth="1"/>
    <col min="7" max="7" width="6.109375" bestFit="1" customWidth="1"/>
    <col min="8" max="13" width="5.5546875" bestFit="1" customWidth="1"/>
    <col min="14" max="14" width="6.33203125" customWidth="1"/>
    <col min="15" max="15" width="7" customWidth="1"/>
    <col min="16" max="16" width="6.88671875" customWidth="1"/>
    <col min="17" max="32" width="6.6640625" bestFit="1" customWidth="1"/>
    <col min="33" max="33" width="8.5546875" customWidth="1"/>
    <col min="34" max="34" width="7" bestFit="1" customWidth="1"/>
  </cols>
  <sheetData>
    <row r="2" spans="1:40" x14ac:dyDescent="0.3">
      <c r="B2">
        <v>10</v>
      </c>
      <c r="C2">
        <v>11</v>
      </c>
      <c r="D2">
        <v>12</v>
      </c>
      <c r="E2">
        <v>13</v>
      </c>
      <c r="F2">
        <v>14</v>
      </c>
      <c r="G2">
        <v>15</v>
      </c>
      <c r="H2">
        <v>16</v>
      </c>
      <c r="I2">
        <v>17</v>
      </c>
      <c r="J2">
        <v>18</v>
      </c>
      <c r="K2">
        <v>19</v>
      </c>
      <c r="L2">
        <v>20</v>
      </c>
      <c r="M2">
        <v>21</v>
      </c>
      <c r="N2">
        <v>22</v>
      </c>
      <c r="O2">
        <v>23</v>
      </c>
      <c r="P2">
        <v>24</v>
      </c>
      <c r="Q2">
        <v>25</v>
      </c>
      <c r="R2">
        <v>26</v>
      </c>
      <c r="S2">
        <v>27</v>
      </c>
      <c r="T2">
        <v>28</v>
      </c>
      <c r="U2">
        <v>29</v>
      </c>
      <c r="V2">
        <v>30</v>
      </c>
      <c r="W2">
        <v>31</v>
      </c>
      <c r="X2">
        <v>32</v>
      </c>
      <c r="Y2">
        <v>33</v>
      </c>
      <c r="Z2">
        <v>34</v>
      </c>
      <c r="AA2">
        <v>35</v>
      </c>
      <c r="AB2">
        <v>36</v>
      </c>
      <c r="AC2">
        <v>37</v>
      </c>
      <c r="AD2">
        <v>38</v>
      </c>
      <c r="AE2">
        <v>39</v>
      </c>
      <c r="AF2">
        <v>40</v>
      </c>
    </row>
    <row r="3" spans="1:40" x14ac:dyDescent="0.3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  <c r="AC3" s="4" t="s">
        <v>31</v>
      </c>
      <c r="AD3" s="4" t="s">
        <v>32</v>
      </c>
      <c r="AE3" s="4" t="s">
        <v>33</v>
      </c>
      <c r="AF3" s="4" t="s">
        <v>34</v>
      </c>
      <c r="AG3" s="16" t="s">
        <v>37</v>
      </c>
      <c r="AI3" s="14" t="s">
        <v>35</v>
      </c>
      <c r="AK3" s="11" t="s">
        <v>40</v>
      </c>
      <c r="AL3" s="12">
        <v>0.9</v>
      </c>
      <c r="AM3" s="12" t="s">
        <v>44</v>
      </c>
    </row>
    <row r="4" spans="1:40" x14ac:dyDescent="0.3">
      <c r="A4" s="4" t="s">
        <v>22</v>
      </c>
      <c r="B4" s="3">
        <f>100+5*B2</f>
        <v>150</v>
      </c>
      <c r="C4" s="3">
        <f t="shared" ref="C4:AF4" si="0">100+5*C2</f>
        <v>155</v>
      </c>
      <c r="D4" s="3">
        <f t="shared" si="0"/>
        <v>160</v>
      </c>
      <c r="E4" s="3">
        <f t="shared" si="0"/>
        <v>165</v>
      </c>
      <c r="F4" s="3">
        <f t="shared" si="0"/>
        <v>170</v>
      </c>
      <c r="G4" s="3">
        <f t="shared" si="0"/>
        <v>175</v>
      </c>
      <c r="H4" s="3">
        <f t="shared" si="0"/>
        <v>180</v>
      </c>
      <c r="I4" s="3">
        <f t="shared" si="0"/>
        <v>185</v>
      </c>
      <c r="J4" s="3">
        <f t="shared" si="0"/>
        <v>190</v>
      </c>
      <c r="K4" s="3">
        <f t="shared" si="0"/>
        <v>195</v>
      </c>
      <c r="L4" s="3">
        <f t="shared" si="0"/>
        <v>200</v>
      </c>
      <c r="M4" s="3">
        <f t="shared" si="0"/>
        <v>205</v>
      </c>
      <c r="N4" s="3">
        <f t="shared" si="0"/>
        <v>210</v>
      </c>
      <c r="O4" s="3">
        <f t="shared" si="0"/>
        <v>215</v>
      </c>
      <c r="P4" s="3">
        <f t="shared" si="0"/>
        <v>220</v>
      </c>
      <c r="Q4" s="3">
        <f t="shared" si="0"/>
        <v>225</v>
      </c>
      <c r="R4" s="3">
        <f t="shared" si="0"/>
        <v>230</v>
      </c>
      <c r="S4" s="3">
        <f t="shared" si="0"/>
        <v>235</v>
      </c>
      <c r="T4" s="3">
        <f t="shared" si="0"/>
        <v>240</v>
      </c>
      <c r="U4" s="3">
        <f t="shared" si="0"/>
        <v>245</v>
      </c>
      <c r="V4" s="3">
        <f t="shared" si="0"/>
        <v>250</v>
      </c>
      <c r="W4" s="3">
        <f t="shared" si="0"/>
        <v>255</v>
      </c>
      <c r="X4" s="3">
        <f t="shared" si="0"/>
        <v>260</v>
      </c>
      <c r="Y4" s="3">
        <f t="shared" si="0"/>
        <v>265</v>
      </c>
      <c r="Z4" s="3">
        <f t="shared" si="0"/>
        <v>270</v>
      </c>
      <c r="AA4" s="3">
        <f t="shared" si="0"/>
        <v>275</v>
      </c>
      <c r="AB4" s="3">
        <f t="shared" si="0"/>
        <v>280</v>
      </c>
      <c r="AC4" s="3">
        <f t="shared" si="0"/>
        <v>285</v>
      </c>
      <c r="AD4" s="3">
        <f t="shared" si="0"/>
        <v>290</v>
      </c>
      <c r="AE4" s="3">
        <f t="shared" si="0"/>
        <v>295</v>
      </c>
      <c r="AF4" s="3">
        <f t="shared" si="0"/>
        <v>300</v>
      </c>
      <c r="AG4" s="17">
        <f>MAX(B4:AF4)</f>
        <v>300</v>
      </c>
      <c r="AI4">
        <f>MIN(B4:AF4)</f>
        <v>150</v>
      </c>
      <c r="AJ4" s="7" t="s">
        <v>38</v>
      </c>
      <c r="AK4">
        <f>AI4*AL$3+(1-AL$3)*AG4</f>
        <v>165</v>
      </c>
      <c r="AL4" s="6" t="s">
        <v>39</v>
      </c>
      <c r="AM4">
        <f>AVERAGE(B4:AF4)</f>
        <v>225</v>
      </c>
      <c r="AN4" s="6" t="s">
        <v>45</v>
      </c>
    </row>
    <row r="5" spans="1:40" x14ac:dyDescent="0.3">
      <c r="A5" s="4" t="s">
        <v>23</v>
      </c>
      <c r="B5" s="3">
        <f>40+12*B2</f>
        <v>160</v>
      </c>
      <c r="C5" s="3">
        <f t="shared" ref="C5:AF5" si="1">40+12*C2</f>
        <v>172</v>
      </c>
      <c r="D5" s="3">
        <f t="shared" si="1"/>
        <v>184</v>
      </c>
      <c r="E5" s="3">
        <f t="shared" si="1"/>
        <v>196</v>
      </c>
      <c r="F5" s="3">
        <f t="shared" si="1"/>
        <v>208</v>
      </c>
      <c r="G5" s="3">
        <f t="shared" si="1"/>
        <v>220</v>
      </c>
      <c r="H5" s="3">
        <f t="shared" si="1"/>
        <v>232</v>
      </c>
      <c r="I5" s="3">
        <f t="shared" si="1"/>
        <v>244</v>
      </c>
      <c r="J5" s="3">
        <f t="shared" si="1"/>
        <v>256</v>
      </c>
      <c r="K5" s="3">
        <f t="shared" si="1"/>
        <v>268</v>
      </c>
      <c r="L5" s="3">
        <f t="shared" si="1"/>
        <v>280</v>
      </c>
      <c r="M5" s="3">
        <f t="shared" si="1"/>
        <v>292</v>
      </c>
      <c r="N5" s="3">
        <f t="shared" si="1"/>
        <v>304</v>
      </c>
      <c r="O5" s="3">
        <f t="shared" si="1"/>
        <v>316</v>
      </c>
      <c r="P5" s="3">
        <f t="shared" si="1"/>
        <v>328</v>
      </c>
      <c r="Q5" s="3">
        <f t="shared" si="1"/>
        <v>340</v>
      </c>
      <c r="R5" s="3">
        <f t="shared" si="1"/>
        <v>352</v>
      </c>
      <c r="S5" s="3">
        <f t="shared" si="1"/>
        <v>364</v>
      </c>
      <c r="T5" s="3">
        <f t="shared" si="1"/>
        <v>376</v>
      </c>
      <c r="U5" s="3">
        <f t="shared" si="1"/>
        <v>388</v>
      </c>
      <c r="V5" s="3">
        <f t="shared" si="1"/>
        <v>400</v>
      </c>
      <c r="W5" s="3">
        <f t="shared" si="1"/>
        <v>412</v>
      </c>
      <c r="X5" s="3">
        <f t="shared" si="1"/>
        <v>424</v>
      </c>
      <c r="Y5" s="3">
        <f t="shared" si="1"/>
        <v>436</v>
      </c>
      <c r="Z5" s="3">
        <f t="shared" si="1"/>
        <v>448</v>
      </c>
      <c r="AA5" s="3">
        <f t="shared" si="1"/>
        <v>460</v>
      </c>
      <c r="AB5" s="3">
        <f t="shared" si="1"/>
        <v>472</v>
      </c>
      <c r="AC5" s="3">
        <f t="shared" si="1"/>
        <v>484</v>
      </c>
      <c r="AD5" s="3">
        <f t="shared" si="1"/>
        <v>496</v>
      </c>
      <c r="AE5" s="3">
        <f t="shared" si="1"/>
        <v>508</v>
      </c>
      <c r="AF5" s="3">
        <f t="shared" si="1"/>
        <v>520</v>
      </c>
      <c r="AG5" s="17">
        <f t="shared" ref="AG5:AG7" si="2">MAX(B5:AF5)</f>
        <v>520</v>
      </c>
      <c r="AI5">
        <f t="shared" ref="AI5:AI7" si="3">MIN(B5:AF5)</f>
        <v>160</v>
      </c>
      <c r="AK5">
        <f t="shared" ref="AK5:AK7" si="4">AI5*AL$3+(1-AL$3)*AG5</f>
        <v>196</v>
      </c>
      <c r="AM5">
        <f t="shared" ref="AM5:AM7" si="5">AVERAGE(B5:AF5)</f>
        <v>340</v>
      </c>
    </row>
    <row r="6" spans="1:40" x14ac:dyDescent="0.3">
      <c r="A6" s="4" t="s">
        <v>24</v>
      </c>
      <c r="B6" s="3">
        <f>150+3*B2</f>
        <v>180</v>
      </c>
      <c r="C6" s="3">
        <f t="shared" ref="C6:AF6" si="6">150+3*C2</f>
        <v>183</v>
      </c>
      <c r="D6" s="3">
        <f t="shared" si="6"/>
        <v>186</v>
      </c>
      <c r="E6" s="3">
        <f t="shared" si="6"/>
        <v>189</v>
      </c>
      <c r="F6" s="3">
        <f t="shared" si="6"/>
        <v>192</v>
      </c>
      <c r="G6" s="3">
        <f t="shared" si="6"/>
        <v>195</v>
      </c>
      <c r="H6" s="3">
        <f t="shared" si="6"/>
        <v>198</v>
      </c>
      <c r="I6" s="3">
        <f t="shared" si="6"/>
        <v>201</v>
      </c>
      <c r="J6" s="3">
        <f t="shared" si="6"/>
        <v>204</v>
      </c>
      <c r="K6" s="3">
        <f t="shared" si="6"/>
        <v>207</v>
      </c>
      <c r="L6" s="3">
        <f t="shared" si="6"/>
        <v>210</v>
      </c>
      <c r="M6" s="3">
        <f t="shared" si="6"/>
        <v>213</v>
      </c>
      <c r="N6" s="3">
        <f t="shared" si="6"/>
        <v>216</v>
      </c>
      <c r="O6" s="3">
        <f t="shared" si="6"/>
        <v>219</v>
      </c>
      <c r="P6" s="3">
        <f t="shared" si="6"/>
        <v>222</v>
      </c>
      <c r="Q6" s="3">
        <f t="shared" si="6"/>
        <v>225</v>
      </c>
      <c r="R6" s="3">
        <f t="shared" si="6"/>
        <v>228</v>
      </c>
      <c r="S6" s="3">
        <f t="shared" si="6"/>
        <v>231</v>
      </c>
      <c r="T6" s="3">
        <f t="shared" si="6"/>
        <v>234</v>
      </c>
      <c r="U6" s="3">
        <f t="shared" si="6"/>
        <v>237</v>
      </c>
      <c r="V6" s="3">
        <f t="shared" si="6"/>
        <v>240</v>
      </c>
      <c r="W6" s="3">
        <f t="shared" si="6"/>
        <v>243</v>
      </c>
      <c r="X6" s="3">
        <f t="shared" si="6"/>
        <v>246</v>
      </c>
      <c r="Y6" s="3">
        <f t="shared" si="6"/>
        <v>249</v>
      </c>
      <c r="Z6" s="3">
        <f t="shared" si="6"/>
        <v>252</v>
      </c>
      <c r="AA6" s="3">
        <f t="shared" si="6"/>
        <v>255</v>
      </c>
      <c r="AB6" s="3">
        <f t="shared" si="6"/>
        <v>258</v>
      </c>
      <c r="AC6" s="3">
        <f t="shared" si="6"/>
        <v>261</v>
      </c>
      <c r="AD6" s="3">
        <f t="shared" si="6"/>
        <v>264</v>
      </c>
      <c r="AE6" s="3">
        <f t="shared" si="6"/>
        <v>267</v>
      </c>
      <c r="AF6" s="3">
        <f t="shared" si="6"/>
        <v>270</v>
      </c>
      <c r="AG6" s="17">
        <f t="shared" si="2"/>
        <v>270</v>
      </c>
      <c r="AH6" s="7" t="s">
        <v>36</v>
      </c>
      <c r="AI6">
        <f t="shared" si="3"/>
        <v>180</v>
      </c>
      <c r="AK6">
        <f t="shared" si="4"/>
        <v>189</v>
      </c>
      <c r="AM6">
        <f t="shared" si="5"/>
        <v>225</v>
      </c>
      <c r="AN6" s="6" t="s">
        <v>45</v>
      </c>
    </row>
    <row r="7" spans="1:40" x14ac:dyDescent="0.3">
      <c r="A7" s="4" t="s">
        <v>25</v>
      </c>
      <c r="B7" s="3">
        <f>90+8*B2</f>
        <v>170</v>
      </c>
      <c r="C7" s="3">
        <f t="shared" ref="C7:AF7" si="7">90+8*C2</f>
        <v>178</v>
      </c>
      <c r="D7" s="3">
        <f t="shared" si="7"/>
        <v>186</v>
      </c>
      <c r="E7" s="3">
        <f t="shared" si="7"/>
        <v>194</v>
      </c>
      <c r="F7" s="3">
        <f t="shared" si="7"/>
        <v>202</v>
      </c>
      <c r="G7" s="3">
        <f t="shared" si="7"/>
        <v>210</v>
      </c>
      <c r="H7" s="3">
        <f t="shared" si="7"/>
        <v>218</v>
      </c>
      <c r="I7" s="3">
        <f t="shared" si="7"/>
        <v>226</v>
      </c>
      <c r="J7" s="3">
        <f t="shared" si="7"/>
        <v>234</v>
      </c>
      <c r="K7" s="3">
        <f t="shared" si="7"/>
        <v>242</v>
      </c>
      <c r="L7" s="3">
        <f t="shared" si="7"/>
        <v>250</v>
      </c>
      <c r="M7" s="3">
        <f t="shared" si="7"/>
        <v>258</v>
      </c>
      <c r="N7" s="3">
        <f t="shared" si="7"/>
        <v>266</v>
      </c>
      <c r="O7" s="3">
        <f t="shared" si="7"/>
        <v>274</v>
      </c>
      <c r="P7" s="3">
        <f t="shared" si="7"/>
        <v>282</v>
      </c>
      <c r="Q7" s="3">
        <f t="shared" si="7"/>
        <v>290</v>
      </c>
      <c r="R7" s="3">
        <f t="shared" si="7"/>
        <v>298</v>
      </c>
      <c r="S7" s="3">
        <f t="shared" si="7"/>
        <v>306</v>
      </c>
      <c r="T7" s="3">
        <f t="shared" si="7"/>
        <v>314</v>
      </c>
      <c r="U7" s="3">
        <f t="shared" si="7"/>
        <v>322</v>
      </c>
      <c r="V7" s="3">
        <f t="shared" si="7"/>
        <v>330</v>
      </c>
      <c r="W7" s="3">
        <f t="shared" si="7"/>
        <v>338</v>
      </c>
      <c r="X7" s="3">
        <f t="shared" si="7"/>
        <v>346</v>
      </c>
      <c r="Y7" s="3">
        <f t="shared" si="7"/>
        <v>354</v>
      </c>
      <c r="Z7" s="3">
        <f t="shared" si="7"/>
        <v>362</v>
      </c>
      <c r="AA7" s="3">
        <f t="shared" si="7"/>
        <v>370</v>
      </c>
      <c r="AB7" s="3">
        <f t="shared" si="7"/>
        <v>378</v>
      </c>
      <c r="AC7" s="3">
        <f t="shared" si="7"/>
        <v>386</v>
      </c>
      <c r="AD7" s="3">
        <f t="shared" si="7"/>
        <v>394</v>
      </c>
      <c r="AE7" s="3">
        <f t="shared" si="7"/>
        <v>402</v>
      </c>
      <c r="AF7" s="3">
        <f t="shared" si="7"/>
        <v>410</v>
      </c>
      <c r="AG7" s="17">
        <f t="shared" si="2"/>
        <v>410</v>
      </c>
      <c r="AI7">
        <f t="shared" si="3"/>
        <v>170</v>
      </c>
      <c r="AK7">
        <f t="shared" si="4"/>
        <v>194</v>
      </c>
      <c r="AM7">
        <f t="shared" si="5"/>
        <v>290</v>
      </c>
    </row>
    <row r="8" spans="1:4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18">
        <f>MIN(AG4:AG7)</f>
        <v>270</v>
      </c>
      <c r="AI8" s="5">
        <f>MIN(AI4:AI7)</f>
        <v>150</v>
      </c>
      <c r="AK8" s="5">
        <f>MIN(AK4:AK7)</f>
        <v>165</v>
      </c>
      <c r="AM8" s="5">
        <f>MIN(AM4:AM7)</f>
        <v>225</v>
      </c>
    </row>
    <row r="9" spans="1:40" x14ac:dyDescent="0.3">
      <c r="A9" s="15" t="s">
        <v>35</v>
      </c>
      <c r="B9" s="5">
        <f>MIN(B4:B7)</f>
        <v>150</v>
      </c>
      <c r="C9" s="5">
        <f t="shared" ref="C9:AF9" si="8">MIN(C4:C7)</f>
        <v>155</v>
      </c>
      <c r="D9" s="5">
        <f t="shared" si="8"/>
        <v>160</v>
      </c>
      <c r="E9" s="5">
        <f t="shared" si="8"/>
        <v>165</v>
      </c>
      <c r="F9" s="5">
        <f t="shared" si="8"/>
        <v>170</v>
      </c>
      <c r="G9" s="5">
        <f t="shared" si="8"/>
        <v>175</v>
      </c>
      <c r="H9" s="5">
        <f t="shared" si="8"/>
        <v>180</v>
      </c>
      <c r="I9" s="5">
        <f t="shared" si="8"/>
        <v>185</v>
      </c>
      <c r="J9" s="5">
        <f t="shared" si="8"/>
        <v>190</v>
      </c>
      <c r="K9" s="5">
        <f t="shared" si="8"/>
        <v>195</v>
      </c>
      <c r="L9" s="5">
        <f t="shared" si="8"/>
        <v>200</v>
      </c>
      <c r="M9" s="5">
        <f t="shared" si="8"/>
        <v>205</v>
      </c>
      <c r="N9" s="5">
        <f t="shared" si="8"/>
        <v>210</v>
      </c>
      <c r="O9" s="5">
        <f t="shared" si="8"/>
        <v>215</v>
      </c>
      <c r="P9" s="5">
        <f t="shared" si="8"/>
        <v>220</v>
      </c>
      <c r="Q9" s="5">
        <f t="shared" si="8"/>
        <v>225</v>
      </c>
      <c r="R9" s="5">
        <f t="shared" si="8"/>
        <v>228</v>
      </c>
      <c r="S9" s="5">
        <f t="shared" si="8"/>
        <v>231</v>
      </c>
      <c r="T9" s="5">
        <f t="shared" si="8"/>
        <v>234</v>
      </c>
      <c r="U9" s="5">
        <f t="shared" si="8"/>
        <v>237</v>
      </c>
      <c r="V9" s="5">
        <f t="shared" si="8"/>
        <v>240</v>
      </c>
      <c r="W9" s="5">
        <f t="shared" si="8"/>
        <v>243</v>
      </c>
      <c r="X9" s="5">
        <f t="shared" si="8"/>
        <v>246</v>
      </c>
      <c r="Y9" s="5">
        <f t="shared" si="8"/>
        <v>249</v>
      </c>
      <c r="Z9" s="5">
        <f t="shared" si="8"/>
        <v>252</v>
      </c>
      <c r="AA9" s="5">
        <f t="shared" si="8"/>
        <v>255</v>
      </c>
      <c r="AB9" s="5">
        <f t="shared" si="8"/>
        <v>258</v>
      </c>
      <c r="AC9" s="5">
        <f t="shared" si="8"/>
        <v>261</v>
      </c>
      <c r="AD9" s="5">
        <f t="shared" si="8"/>
        <v>264</v>
      </c>
      <c r="AE9" s="5">
        <f t="shared" si="8"/>
        <v>267</v>
      </c>
      <c r="AF9" s="5">
        <f t="shared" si="8"/>
        <v>270</v>
      </c>
    </row>
    <row r="11" spans="1:40" x14ac:dyDescent="0.3">
      <c r="A11" t="s">
        <v>41</v>
      </c>
    </row>
    <row r="12" spans="1:40" x14ac:dyDescent="0.3">
      <c r="A12" s="19" t="s">
        <v>42</v>
      </c>
      <c r="B12" s="20" t="s">
        <v>0</v>
      </c>
      <c r="C12" s="20" t="s">
        <v>1</v>
      </c>
      <c r="D12" s="20" t="s">
        <v>2</v>
      </c>
      <c r="E12" s="20" t="s">
        <v>3</v>
      </c>
      <c r="F12" s="20" t="s">
        <v>4</v>
      </c>
      <c r="G12" s="20" t="s">
        <v>5</v>
      </c>
      <c r="H12" s="20" t="s">
        <v>6</v>
      </c>
      <c r="I12" s="20" t="s">
        <v>7</v>
      </c>
      <c r="J12" s="20" t="s">
        <v>8</v>
      </c>
      <c r="K12" s="20" t="s">
        <v>9</v>
      </c>
      <c r="L12" s="20" t="s">
        <v>10</v>
      </c>
      <c r="M12" s="20" t="s">
        <v>11</v>
      </c>
      <c r="N12" s="20" t="s">
        <v>12</v>
      </c>
      <c r="O12" s="20" t="s">
        <v>13</v>
      </c>
      <c r="P12" s="20" t="s">
        <v>14</v>
      </c>
      <c r="Q12" s="20" t="s">
        <v>15</v>
      </c>
      <c r="R12" s="20" t="s">
        <v>16</v>
      </c>
      <c r="S12" s="20" t="s">
        <v>17</v>
      </c>
      <c r="T12" s="20" t="s">
        <v>18</v>
      </c>
      <c r="U12" s="20" t="s">
        <v>19</v>
      </c>
      <c r="V12" s="20" t="s">
        <v>20</v>
      </c>
      <c r="W12" s="20" t="s">
        <v>21</v>
      </c>
      <c r="X12" s="20" t="s">
        <v>26</v>
      </c>
      <c r="Y12" s="20" t="s">
        <v>27</v>
      </c>
      <c r="Z12" s="20" t="s">
        <v>28</v>
      </c>
      <c r="AA12" s="20" t="s">
        <v>29</v>
      </c>
      <c r="AB12" s="20" t="s">
        <v>30</v>
      </c>
      <c r="AC12" s="20" t="s">
        <v>31</v>
      </c>
      <c r="AD12" s="20" t="s">
        <v>32</v>
      </c>
      <c r="AE12" s="20" t="s">
        <v>33</v>
      </c>
      <c r="AF12" s="20" t="s">
        <v>34</v>
      </c>
      <c r="AG12" s="21" t="s">
        <v>35</v>
      </c>
    </row>
    <row r="13" spans="1:40" x14ac:dyDescent="0.3">
      <c r="A13" s="20" t="s">
        <v>22</v>
      </c>
      <c r="B13">
        <f>B$9-B4</f>
        <v>0</v>
      </c>
      <c r="C13">
        <f t="shared" ref="C13:AF13" si="9">C$9-C4</f>
        <v>0</v>
      </c>
      <c r="D13">
        <f t="shared" si="9"/>
        <v>0</v>
      </c>
      <c r="E13">
        <f t="shared" si="9"/>
        <v>0</v>
      </c>
      <c r="F13">
        <f t="shared" si="9"/>
        <v>0</v>
      </c>
      <c r="G13">
        <f t="shared" si="9"/>
        <v>0</v>
      </c>
      <c r="H13">
        <f t="shared" si="9"/>
        <v>0</v>
      </c>
      <c r="I13">
        <f t="shared" si="9"/>
        <v>0</v>
      </c>
      <c r="J13">
        <f t="shared" si="9"/>
        <v>0</v>
      </c>
      <c r="K13">
        <f t="shared" si="9"/>
        <v>0</v>
      </c>
      <c r="L13">
        <f t="shared" si="9"/>
        <v>0</v>
      </c>
      <c r="M13">
        <f t="shared" si="9"/>
        <v>0</v>
      </c>
      <c r="N13">
        <f t="shared" si="9"/>
        <v>0</v>
      </c>
      <c r="O13">
        <f t="shared" si="9"/>
        <v>0</v>
      </c>
      <c r="P13">
        <f t="shared" si="9"/>
        <v>0</v>
      </c>
      <c r="Q13">
        <f t="shared" si="9"/>
        <v>0</v>
      </c>
      <c r="R13">
        <f t="shared" si="9"/>
        <v>-2</v>
      </c>
      <c r="S13">
        <f t="shared" si="9"/>
        <v>-4</v>
      </c>
      <c r="T13">
        <f t="shared" si="9"/>
        <v>-6</v>
      </c>
      <c r="U13">
        <f t="shared" si="9"/>
        <v>-8</v>
      </c>
      <c r="V13">
        <f t="shared" si="9"/>
        <v>-10</v>
      </c>
      <c r="W13">
        <f t="shared" si="9"/>
        <v>-12</v>
      </c>
      <c r="X13">
        <f>X$9-X4</f>
        <v>-14</v>
      </c>
      <c r="Y13">
        <f t="shared" si="9"/>
        <v>-16</v>
      </c>
      <c r="Z13">
        <f t="shared" si="9"/>
        <v>-18</v>
      </c>
      <c r="AA13">
        <f t="shared" si="9"/>
        <v>-20</v>
      </c>
      <c r="AB13">
        <f t="shared" si="9"/>
        <v>-22</v>
      </c>
      <c r="AC13">
        <f t="shared" si="9"/>
        <v>-24</v>
      </c>
      <c r="AD13">
        <f t="shared" si="9"/>
        <v>-26</v>
      </c>
      <c r="AE13">
        <f t="shared" si="9"/>
        <v>-28</v>
      </c>
      <c r="AF13">
        <f t="shared" si="9"/>
        <v>-30</v>
      </c>
      <c r="AG13">
        <f>MIN(B13:AF13)</f>
        <v>-30</v>
      </c>
      <c r="AH13" s="6" t="s">
        <v>48</v>
      </c>
    </row>
    <row r="14" spans="1:40" x14ac:dyDescent="0.3">
      <c r="A14" s="20" t="s">
        <v>23</v>
      </c>
      <c r="B14">
        <f t="shared" ref="B14:Q16" si="10">B$9-B5</f>
        <v>-10</v>
      </c>
      <c r="C14">
        <f t="shared" si="10"/>
        <v>-17</v>
      </c>
      <c r="D14">
        <f t="shared" si="10"/>
        <v>-24</v>
      </c>
      <c r="E14">
        <f t="shared" si="10"/>
        <v>-31</v>
      </c>
      <c r="F14">
        <f t="shared" si="10"/>
        <v>-38</v>
      </c>
      <c r="G14">
        <f t="shared" si="10"/>
        <v>-45</v>
      </c>
      <c r="H14">
        <f t="shared" si="10"/>
        <v>-52</v>
      </c>
      <c r="I14">
        <f t="shared" si="10"/>
        <v>-59</v>
      </c>
      <c r="J14">
        <f t="shared" si="10"/>
        <v>-66</v>
      </c>
      <c r="K14">
        <f t="shared" si="10"/>
        <v>-73</v>
      </c>
      <c r="L14">
        <f t="shared" si="10"/>
        <v>-80</v>
      </c>
      <c r="M14">
        <f t="shared" si="10"/>
        <v>-87</v>
      </c>
      <c r="N14">
        <f t="shared" si="10"/>
        <v>-94</v>
      </c>
      <c r="O14">
        <f t="shared" si="10"/>
        <v>-101</v>
      </c>
      <c r="P14">
        <f t="shared" si="10"/>
        <v>-108</v>
      </c>
      <c r="Q14">
        <f t="shared" si="10"/>
        <v>-115</v>
      </c>
      <c r="R14">
        <f t="shared" ref="R14:V14" si="11">R$9-R5</f>
        <v>-124</v>
      </c>
      <c r="S14">
        <f t="shared" si="11"/>
        <v>-133</v>
      </c>
      <c r="T14">
        <f t="shared" si="11"/>
        <v>-142</v>
      </c>
      <c r="U14">
        <f t="shared" si="11"/>
        <v>-151</v>
      </c>
      <c r="V14">
        <f t="shared" si="11"/>
        <v>-160</v>
      </c>
      <c r="W14">
        <f>W$9-W5</f>
        <v>-169</v>
      </c>
      <c r="X14">
        <f t="shared" ref="X14:AF16" si="12">X$9-X5</f>
        <v>-178</v>
      </c>
      <c r="Y14">
        <f t="shared" si="12"/>
        <v>-187</v>
      </c>
      <c r="Z14">
        <f t="shared" si="12"/>
        <v>-196</v>
      </c>
      <c r="AA14">
        <f t="shared" si="12"/>
        <v>-205</v>
      </c>
      <c r="AB14">
        <f t="shared" si="12"/>
        <v>-214</v>
      </c>
      <c r="AC14">
        <f t="shared" si="12"/>
        <v>-223</v>
      </c>
      <c r="AD14">
        <f t="shared" si="12"/>
        <v>-232</v>
      </c>
      <c r="AE14">
        <f t="shared" si="12"/>
        <v>-241</v>
      </c>
      <c r="AF14">
        <f t="shared" si="12"/>
        <v>-250</v>
      </c>
      <c r="AG14">
        <f t="shared" ref="AG14:AG16" si="13">MIN(B14:AF14)</f>
        <v>-250</v>
      </c>
    </row>
    <row r="15" spans="1:40" x14ac:dyDescent="0.3">
      <c r="A15" s="20" t="s">
        <v>24</v>
      </c>
      <c r="B15">
        <f t="shared" si="10"/>
        <v>-30</v>
      </c>
      <c r="C15">
        <f t="shared" si="10"/>
        <v>-28</v>
      </c>
      <c r="D15">
        <f t="shared" si="10"/>
        <v>-26</v>
      </c>
      <c r="E15">
        <f t="shared" si="10"/>
        <v>-24</v>
      </c>
      <c r="F15">
        <f t="shared" si="10"/>
        <v>-22</v>
      </c>
      <c r="G15">
        <f t="shared" si="10"/>
        <v>-20</v>
      </c>
      <c r="H15">
        <f t="shared" si="10"/>
        <v>-18</v>
      </c>
      <c r="I15">
        <f t="shared" si="10"/>
        <v>-16</v>
      </c>
      <c r="J15">
        <f t="shared" si="10"/>
        <v>-14</v>
      </c>
      <c r="K15">
        <f t="shared" si="10"/>
        <v>-12</v>
      </c>
      <c r="L15">
        <f t="shared" si="10"/>
        <v>-10</v>
      </c>
      <c r="M15">
        <f t="shared" si="10"/>
        <v>-8</v>
      </c>
      <c r="N15">
        <f t="shared" si="10"/>
        <v>-6</v>
      </c>
      <c r="O15">
        <f t="shared" si="10"/>
        <v>-4</v>
      </c>
      <c r="P15">
        <f t="shared" si="10"/>
        <v>-2</v>
      </c>
      <c r="Q15">
        <f t="shared" si="10"/>
        <v>0</v>
      </c>
      <c r="R15">
        <f t="shared" ref="R15:W15" si="14">R$9-R6</f>
        <v>0</v>
      </c>
      <c r="S15">
        <f t="shared" si="14"/>
        <v>0</v>
      </c>
      <c r="T15">
        <f t="shared" si="14"/>
        <v>0</v>
      </c>
      <c r="U15">
        <f t="shared" si="14"/>
        <v>0</v>
      </c>
      <c r="V15">
        <f t="shared" si="14"/>
        <v>0</v>
      </c>
      <c r="W15">
        <f t="shared" si="14"/>
        <v>0</v>
      </c>
      <c r="X15">
        <f t="shared" si="12"/>
        <v>0</v>
      </c>
      <c r="Y15">
        <f t="shared" si="12"/>
        <v>0</v>
      </c>
      <c r="Z15">
        <f t="shared" si="12"/>
        <v>0</v>
      </c>
      <c r="AA15">
        <f t="shared" si="12"/>
        <v>0</v>
      </c>
      <c r="AB15">
        <f t="shared" si="12"/>
        <v>0</v>
      </c>
      <c r="AC15">
        <f t="shared" si="12"/>
        <v>0</v>
      </c>
      <c r="AD15">
        <f t="shared" si="12"/>
        <v>0</v>
      </c>
      <c r="AE15">
        <f t="shared" si="12"/>
        <v>0</v>
      </c>
      <c r="AF15">
        <f t="shared" si="12"/>
        <v>0</v>
      </c>
      <c r="AG15">
        <f t="shared" si="13"/>
        <v>-30</v>
      </c>
      <c r="AH15" s="6" t="s">
        <v>48</v>
      </c>
    </row>
    <row r="16" spans="1:40" x14ac:dyDescent="0.3">
      <c r="A16" s="20" t="s">
        <v>25</v>
      </c>
      <c r="B16">
        <f t="shared" si="10"/>
        <v>-20</v>
      </c>
      <c r="C16">
        <f t="shared" si="10"/>
        <v>-23</v>
      </c>
      <c r="D16">
        <f t="shared" si="10"/>
        <v>-26</v>
      </c>
      <c r="E16">
        <f t="shared" si="10"/>
        <v>-29</v>
      </c>
      <c r="F16">
        <f t="shared" si="10"/>
        <v>-32</v>
      </c>
      <c r="G16">
        <f t="shared" si="10"/>
        <v>-35</v>
      </c>
      <c r="H16">
        <f t="shared" si="10"/>
        <v>-38</v>
      </c>
      <c r="I16">
        <f t="shared" si="10"/>
        <v>-41</v>
      </c>
      <c r="J16">
        <f t="shared" si="10"/>
        <v>-44</v>
      </c>
      <c r="K16">
        <f t="shared" si="10"/>
        <v>-47</v>
      </c>
      <c r="L16">
        <f t="shared" si="10"/>
        <v>-50</v>
      </c>
      <c r="M16">
        <f t="shared" si="10"/>
        <v>-53</v>
      </c>
      <c r="N16">
        <f t="shared" si="10"/>
        <v>-56</v>
      </c>
      <c r="O16">
        <f t="shared" si="10"/>
        <v>-59</v>
      </c>
      <c r="P16">
        <f t="shared" si="10"/>
        <v>-62</v>
      </c>
      <c r="Q16">
        <f t="shared" si="10"/>
        <v>-65</v>
      </c>
      <c r="R16">
        <f t="shared" ref="R16:W16" si="15">R$9-R7</f>
        <v>-70</v>
      </c>
      <c r="S16">
        <f t="shared" si="15"/>
        <v>-75</v>
      </c>
      <c r="T16">
        <f t="shared" si="15"/>
        <v>-80</v>
      </c>
      <c r="U16">
        <f t="shared" si="15"/>
        <v>-85</v>
      </c>
      <c r="V16">
        <f t="shared" si="15"/>
        <v>-90</v>
      </c>
      <c r="W16">
        <f t="shared" si="15"/>
        <v>-95</v>
      </c>
      <c r="X16">
        <f t="shared" si="12"/>
        <v>-100</v>
      </c>
      <c r="Y16">
        <f t="shared" si="12"/>
        <v>-105</v>
      </c>
      <c r="Z16">
        <f t="shared" si="12"/>
        <v>-110</v>
      </c>
      <c r="AA16">
        <f t="shared" si="12"/>
        <v>-115</v>
      </c>
      <c r="AB16">
        <f t="shared" si="12"/>
        <v>-120</v>
      </c>
      <c r="AC16">
        <f t="shared" si="12"/>
        <v>-125</v>
      </c>
      <c r="AD16">
        <f t="shared" si="12"/>
        <v>-130</v>
      </c>
      <c r="AE16">
        <f t="shared" si="12"/>
        <v>-135</v>
      </c>
      <c r="AF16">
        <f t="shared" si="12"/>
        <v>-140</v>
      </c>
      <c r="AG16">
        <f t="shared" si="13"/>
        <v>-140</v>
      </c>
    </row>
    <row r="17" spans="1:35" x14ac:dyDescent="0.3">
      <c r="AG17" s="5">
        <f>MAX(AG13:AG16)</f>
        <v>-30</v>
      </c>
    </row>
    <row r="19" spans="1:35" x14ac:dyDescent="0.3">
      <c r="B19" s="22" t="s">
        <v>0</v>
      </c>
      <c r="C19" s="22" t="s">
        <v>1</v>
      </c>
      <c r="D19" s="22" t="s">
        <v>2</v>
      </c>
      <c r="E19" s="22" t="s">
        <v>3</v>
      </c>
      <c r="F19" s="22" t="s">
        <v>4</v>
      </c>
      <c r="G19" s="22" t="s">
        <v>5</v>
      </c>
      <c r="H19" s="22" t="s">
        <v>6</v>
      </c>
      <c r="I19" s="22" t="s">
        <v>7</v>
      </c>
      <c r="J19" s="22" t="s">
        <v>8</v>
      </c>
      <c r="K19" s="22" t="s">
        <v>9</v>
      </c>
      <c r="L19" s="22" t="s">
        <v>10</v>
      </c>
      <c r="M19" s="22" t="s">
        <v>11</v>
      </c>
      <c r="N19" s="22" t="s">
        <v>12</v>
      </c>
      <c r="O19" s="22" t="s">
        <v>13</v>
      </c>
      <c r="P19" s="22" t="s">
        <v>14</v>
      </c>
      <c r="Q19" s="22" t="s">
        <v>15</v>
      </c>
      <c r="R19" s="22" t="s">
        <v>16</v>
      </c>
      <c r="S19" s="22" t="s">
        <v>17</v>
      </c>
      <c r="T19" s="22" t="s">
        <v>18</v>
      </c>
      <c r="U19" s="22" t="s">
        <v>19</v>
      </c>
      <c r="V19" s="22" t="s">
        <v>20</v>
      </c>
      <c r="W19" s="22" t="s">
        <v>21</v>
      </c>
      <c r="X19" s="22" t="s">
        <v>26</v>
      </c>
      <c r="Y19" s="22" t="s">
        <v>27</v>
      </c>
      <c r="Z19" s="22" t="s">
        <v>28</v>
      </c>
      <c r="AA19" s="22" t="s">
        <v>29</v>
      </c>
      <c r="AB19" s="22" t="s">
        <v>30</v>
      </c>
      <c r="AC19" s="22" t="s">
        <v>31</v>
      </c>
      <c r="AD19" s="22" t="s">
        <v>32</v>
      </c>
      <c r="AE19" s="22" t="s">
        <v>33</v>
      </c>
      <c r="AF19" s="22" t="s">
        <v>34</v>
      </c>
      <c r="AG19" s="12" t="s">
        <v>47</v>
      </c>
      <c r="AH19" s="12" t="s">
        <v>43</v>
      </c>
      <c r="AI19" s="12">
        <v>2</v>
      </c>
    </row>
    <row r="20" spans="1:35" x14ac:dyDescent="0.3">
      <c r="A20" s="22" t="s">
        <v>22</v>
      </c>
      <c r="B20">
        <f>ABS(B4-B$9)^AI$19</f>
        <v>0</v>
      </c>
      <c r="C20">
        <f>ABS(C4-C$9)^AI$19</f>
        <v>0</v>
      </c>
      <c r="D20">
        <f>ABS(D4-D$9)^AI$19</f>
        <v>0</v>
      </c>
      <c r="E20">
        <f t="shared" ref="E20:AF23" si="16">ABS(E4-E$9)^$AI$19</f>
        <v>0</v>
      </c>
      <c r="F20">
        <f t="shared" si="16"/>
        <v>0</v>
      </c>
      <c r="G20">
        <f t="shared" si="16"/>
        <v>0</v>
      </c>
      <c r="H20">
        <f t="shared" si="16"/>
        <v>0</v>
      </c>
      <c r="I20">
        <f t="shared" si="16"/>
        <v>0</v>
      </c>
      <c r="J20">
        <f t="shared" si="16"/>
        <v>0</v>
      </c>
      <c r="K20">
        <f t="shared" si="16"/>
        <v>0</v>
      </c>
      <c r="L20">
        <f t="shared" si="16"/>
        <v>0</v>
      </c>
      <c r="M20">
        <f t="shared" si="16"/>
        <v>0</v>
      </c>
      <c r="N20">
        <f t="shared" si="16"/>
        <v>0</v>
      </c>
      <c r="O20">
        <f t="shared" si="16"/>
        <v>0</v>
      </c>
      <c r="P20">
        <f t="shared" si="16"/>
        <v>0</v>
      </c>
      <c r="Q20">
        <f t="shared" si="16"/>
        <v>0</v>
      </c>
      <c r="R20">
        <f t="shared" si="16"/>
        <v>4</v>
      </c>
      <c r="S20">
        <f t="shared" si="16"/>
        <v>16</v>
      </c>
      <c r="T20">
        <f t="shared" si="16"/>
        <v>36</v>
      </c>
      <c r="U20">
        <f t="shared" si="16"/>
        <v>64</v>
      </c>
      <c r="V20">
        <f t="shared" si="16"/>
        <v>100</v>
      </c>
      <c r="W20">
        <f t="shared" si="16"/>
        <v>144</v>
      </c>
      <c r="X20">
        <f t="shared" si="16"/>
        <v>196</v>
      </c>
      <c r="Y20">
        <f t="shared" si="16"/>
        <v>256</v>
      </c>
      <c r="Z20">
        <f t="shared" si="16"/>
        <v>324</v>
      </c>
      <c r="AA20">
        <f t="shared" si="16"/>
        <v>400</v>
      </c>
      <c r="AB20">
        <f t="shared" si="16"/>
        <v>484</v>
      </c>
      <c r="AC20">
        <f t="shared" si="16"/>
        <v>576</v>
      </c>
      <c r="AD20">
        <f t="shared" si="16"/>
        <v>676</v>
      </c>
      <c r="AE20">
        <f t="shared" si="16"/>
        <v>784</v>
      </c>
      <c r="AF20">
        <f t="shared" si="16"/>
        <v>900</v>
      </c>
      <c r="AG20">
        <f>SUM(B20:AF20)</f>
        <v>4960</v>
      </c>
    </row>
    <row r="21" spans="1:35" x14ac:dyDescent="0.3">
      <c r="A21" s="22" t="s">
        <v>23</v>
      </c>
      <c r="B21">
        <f>ABS(B5-B$9)^AI$19</f>
        <v>100</v>
      </c>
      <c r="C21">
        <f>ABS(C5-C$9)^AI$19</f>
        <v>289</v>
      </c>
      <c r="D21">
        <f>ABS(D5-D$9)^AI$19</f>
        <v>576</v>
      </c>
      <c r="E21">
        <f t="shared" si="16"/>
        <v>961</v>
      </c>
      <c r="F21">
        <f t="shared" si="16"/>
        <v>1444</v>
      </c>
      <c r="G21">
        <f t="shared" si="16"/>
        <v>2025</v>
      </c>
      <c r="H21">
        <f t="shared" si="16"/>
        <v>2704</v>
      </c>
      <c r="I21">
        <f t="shared" si="16"/>
        <v>3481</v>
      </c>
      <c r="J21">
        <f t="shared" si="16"/>
        <v>4356</v>
      </c>
      <c r="K21">
        <f t="shared" si="16"/>
        <v>5329</v>
      </c>
      <c r="L21">
        <f t="shared" si="16"/>
        <v>6400</v>
      </c>
      <c r="M21">
        <f t="shared" si="16"/>
        <v>7569</v>
      </c>
      <c r="N21">
        <f t="shared" si="16"/>
        <v>8836</v>
      </c>
      <c r="O21">
        <f t="shared" si="16"/>
        <v>10201</v>
      </c>
      <c r="P21">
        <f t="shared" si="16"/>
        <v>11664</v>
      </c>
      <c r="Q21">
        <f t="shared" si="16"/>
        <v>13225</v>
      </c>
      <c r="R21">
        <f t="shared" si="16"/>
        <v>15376</v>
      </c>
      <c r="S21">
        <f t="shared" si="16"/>
        <v>17689</v>
      </c>
      <c r="T21">
        <f t="shared" si="16"/>
        <v>20164</v>
      </c>
      <c r="U21">
        <f t="shared" si="16"/>
        <v>22801</v>
      </c>
      <c r="V21">
        <f t="shared" si="16"/>
        <v>25600</v>
      </c>
      <c r="W21">
        <f t="shared" si="16"/>
        <v>28561</v>
      </c>
      <c r="X21">
        <f t="shared" si="16"/>
        <v>31684</v>
      </c>
      <c r="Y21">
        <f t="shared" si="16"/>
        <v>34969</v>
      </c>
      <c r="Z21">
        <f t="shared" si="16"/>
        <v>38416</v>
      </c>
      <c r="AA21">
        <f t="shared" si="16"/>
        <v>42025</v>
      </c>
      <c r="AB21">
        <f t="shared" si="16"/>
        <v>45796</v>
      </c>
      <c r="AC21">
        <f t="shared" si="16"/>
        <v>49729</v>
      </c>
      <c r="AD21">
        <f t="shared" si="16"/>
        <v>53824</v>
      </c>
      <c r="AE21">
        <f t="shared" si="16"/>
        <v>58081</v>
      </c>
      <c r="AF21">
        <f t="shared" si="16"/>
        <v>62500</v>
      </c>
      <c r="AG21">
        <f t="shared" ref="AG21:AG23" si="17">SUM(B21:AF21)</f>
        <v>626375</v>
      </c>
    </row>
    <row r="22" spans="1:35" x14ac:dyDescent="0.3">
      <c r="A22" s="22" t="s">
        <v>24</v>
      </c>
      <c r="B22">
        <f>ABS(B6-B$9)^AI$19</f>
        <v>900</v>
      </c>
      <c r="C22">
        <f>ABS(C6-C$9)^AI$19</f>
        <v>784</v>
      </c>
      <c r="D22">
        <f>ABS(D6-D$9)^AI$19</f>
        <v>676</v>
      </c>
      <c r="E22">
        <f t="shared" si="16"/>
        <v>576</v>
      </c>
      <c r="F22">
        <f t="shared" si="16"/>
        <v>484</v>
      </c>
      <c r="G22">
        <f t="shared" si="16"/>
        <v>400</v>
      </c>
      <c r="H22">
        <f t="shared" si="16"/>
        <v>324</v>
      </c>
      <c r="I22">
        <f t="shared" si="16"/>
        <v>256</v>
      </c>
      <c r="J22">
        <f t="shared" si="16"/>
        <v>196</v>
      </c>
      <c r="K22">
        <f t="shared" si="16"/>
        <v>144</v>
      </c>
      <c r="L22">
        <f t="shared" si="16"/>
        <v>100</v>
      </c>
      <c r="M22">
        <f t="shared" si="16"/>
        <v>64</v>
      </c>
      <c r="N22">
        <f t="shared" si="16"/>
        <v>36</v>
      </c>
      <c r="O22">
        <f t="shared" si="16"/>
        <v>16</v>
      </c>
      <c r="P22">
        <f t="shared" si="16"/>
        <v>4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7"/>
        <v>4960</v>
      </c>
      <c r="AH22" s="6" t="s">
        <v>50</v>
      </c>
    </row>
    <row r="23" spans="1:35" x14ac:dyDescent="0.3">
      <c r="A23" s="22" t="s">
        <v>25</v>
      </c>
      <c r="B23">
        <f>ABS(B7-B$9)^AI$19</f>
        <v>400</v>
      </c>
      <c r="C23">
        <f>ABS(C7-C$9)^AI$19</f>
        <v>529</v>
      </c>
      <c r="D23">
        <f>ABS(D7-D$9)^AI$19</f>
        <v>676</v>
      </c>
      <c r="E23">
        <f t="shared" si="16"/>
        <v>841</v>
      </c>
      <c r="F23">
        <f t="shared" si="16"/>
        <v>1024</v>
      </c>
      <c r="G23">
        <f t="shared" si="16"/>
        <v>1225</v>
      </c>
      <c r="H23">
        <f t="shared" si="16"/>
        <v>1444</v>
      </c>
      <c r="I23">
        <f t="shared" si="16"/>
        <v>1681</v>
      </c>
      <c r="J23">
        <f t="shared" si="16"/>
        <v>1936</v>
      </c>
      <c r="K23">
        <f t="shared" si="16"/>
        <v>2209</v>
      </c>
      <c r="L23">
        <f t="shared" si="16"/>
        <v>2500</v>
      </c>
      <c r="M23">
        <f t="shared" si="16"/>
        <v>2809</v>
      </c>
      <c r="N23">
        <f t="shared" si="16"/>
        <v>3136</v>
      </c>
      <c r="O23">
        <f t="shared" si="16"/>
        <v>3481</v>
      </c>
      <c r="P23">
        <f t="shared" si="16"/>
        <v>3844</v>
      </c>
      <c r="Q23">
        <f t="shared" si="16"/>
        <v>4225</v>
      </c>
      <c r="R23">
        <f t="shared" si="16"/>
        <v>4900</v>
      </c>
      <c r="S23">
        <f t="shared" si="16"/>
        <v>5625</v>
      </c>
      <c r="T23">
        <f t="shared" si="16"/>
        <v>6400</v>
      </c>
      <c r="U23">
        <f t="shared" si="16"/>
        <v>7225</v>
      </c>
      <c r="V23">
        <f t="shared" si="16"/>
        <v>8100</v>
      </c>
      <c r="W23">
        <f t="shared" si="16"/>
        <v>9025</v>
      </c>
      <c r="X23">
        <f t="shared" si="16"/>
        <v>10000</v>
      </c>
      <c r="Y23">
        <f t="shared" si="16"/>
        <v>11025</v>
      </c>
      <c r="Z23">
        <f t="shared" si="16"/>
        <v>12100</v>
      </c>
      <c r="AA23">
        <f t="shared" si="16"/>
        <v>13225</v>
      </c>
      <c r="AB23">
        <f t="shared" si="16"/>
        <v>14400</v>
      </c>
      <c r="AC23">
        <f t="shared" si="16"/>
        <v>15625</v>
      </c>
      <c r="AD23">
        <f t="shared" si="16"/>
        <v>16900</v>
      </c>
      <c r="AE23">
        <f t="shared" si="16"/>
        <v>18225</v>
      </c>
      <c r="AF23">
        <f t="shared" si="16"/>
        <v>19600</v>
      </c>
      <c r="AG23">
        <f t="shared" si="17"/>
        <v>204335</v>
      </c>
    </row>
    <row r="24" spans="1:35" x14ac:dyDescent="0.3">
      <c r="AG24" s="5">
        <f>MIN(AG20:AG23)</f>
        <v>4960</v>
      </c>
    </row>
    <row r="25" spans="1:35" ht="20.399999999999999" customHeight="1" x14ac:dyDescent="0.3"/>
    <row r="26" spans="1:35" ht="43.2" x14ac:dyDescent="0.3">
      <c r="A26" s="25" t="s">
        <v>49</v>
      </c>
      <c r="B26" s="25" t="s">
        <v>36</v>
      </c>
      <c r="C26" s="25" t="s">
        <v>38</v>
      </c>
      <c r="D26" s="25" t="s">
        <v>55</v>
      </c>
      <c r="E26" s="25" t="s">
        <v>48</v>
      </c>
      <c r="F26" s="25" t="s">
        <v>45</v>
      </c>
      <c r="G26" s="26" t="s">
        <v>54</v>
      </c>
    </row>
    <row r="27" spans="1:35" x14ac:dyDescent="0.3">
      <c r="B27" t="s">
        <v>24</v>
      </c>
      <c r="C27" t="s">
        <v>22</v>
      </c>
      <c r="D27" t="s">
        <v>22</v>
      </c>
      <c r="E27" t="s">
        <v>51</v>
      </c>
      <c r="F27" t="s">
        <v>51</v>
      </c>
      <c r="G27" t="s">
        <v>24</v>
      </c>
    </row>
    <row r="30" spans="1:35" x14ac:dyDescent="0.3">
      <c r="A30" s="27" t="s">
        <v>56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AA30" t="s">
        <v>63</v>
      </c>
    </row>
    <row r="31" spans="1:35" x14ac:dyDescent="0.3">
      <c r="B31" s="28" t="s">
        <v>58</v>
      </c>
      <c r="C31" s="27">
        <v>0</v>
      </c>
      <c r="D31" s="27">
        <v>0.1</v>
      </c>
      <c r="E31" s="27">
        <v>0.2</v>
      </c>
      <c r="F31" s="27">
        <v>0.3</v>
      </c>
      <c r="G31" s="27">
        <v>0.4</v>
      </c>
      <c r="H31" s="27">
        <v>0.5</v>
      </c>
      <c r="I31" s="27">
        <v>0.6</v>
      </c>
      <c r="J31" s="27">
        <v>0.7</v>
      </c>
      <c r="K31" s="27">
        <v>0.8</v>
      </c>
      <c r="L31" s="27">
        <v>0.9</v>
      </c>
      <c r="M31" s="27">
        <v>1</v>
      </c>
      <c r="AB31" t="s">
        <v>64</v>
      </c>
    </row>
    <row r="32" spans="1:35" x14ac:dyDescent="0.3">
      <c r="A32" t="s">
        <v>59</v>
      </c>
      <c r="C32">
        <f>150*C31+(1-C31)*300</f>
        <v>300</v>
      </c>
      <c r="D32">
        <f>150*D31+(1-D31)*300</f>
        <v>285</v>
      </c>
      <c r="E32">
        <f t="shared" ref="E32:M32" si="18">150*E31+(1-E31)*300</f>
        <v>270</v>
      </c>
      <c r="F32">
        <f t="shared" si="18"/>
        <v>255</v>
      </c>
      <c r="G32">
        <f t="shared" si="18"/>
        <v>240</v>
      </c>
      <c r="H32">
        <f t="shared" si="18"/>
        <v>225</v>
      </c>
      <c r="I32">
        <f t="shared" si="18"/>
        <v>210</v>
      </c>
      <c r="J32">
        <f t="shared" si="18"/>
        <v>195</v>
      </c>
      <c r="K32">
        <f t="shared" si="18"/>
        <v>180</v>
      </c>
      <c r="L32">
        <f t="shared" si="18"/>
        <v>165</v>
      </c>
      <c r="M32">
        <f t="shared" si="18"/>
        <v>150</v>
      </c>
      <c r="AC32" t="s">
        <v>65</v>
      </c>
    </row>
    <row r="33" spans="1:30" x14ac:dyDescent="0.3">
      <c r="A33" t="s">
        <v>60</v>
      </c>
      <c r="C33">
        <f>160*C31+(1-C31)*520</f>
        <v>520</v>
      </c>
      <c r="D33">
        <f t="shared" ref="D33:M33" si="19">160*D31+(1-D31)*520</f>
        <v>484</v>
      </c>
      <c r="E33">
        <f t="shared" si="19"/>
        <v>448</v>
      </c>
      <c r="F33">
        <f t="shared" si="19"/>
        <v>412</v>
      </c>
      <c r="G33">
        <f t="shared" si="19"/>
        <v>376</v>
      </c>
      <c r="H33">
        <f t="shared" si="19"/>
        <v>340</v>
      </c>
      <c r="I33">
        <f t="shared" si="19"/>
        <v>304</v>
      </c>
      <c r="J33">
        <f t="shared" si="19"/>
        <v>268</v>
      </c>
      <c r="K33">
        <f t="shared" si="19"/>
        <v>231.99999999999997</v>
      </c>
      <c r="L33">
        <f t="shared" si="19"/>
        <v>196</v>
      </c>
      <c r="M33">
        <f t="shared" si="19"/>
        <v>160</v>
      </c>
      <c r="AB33" t="s">
        <v>66</v>
      </c>
      <c r="AC33">
        <f>30-60*AC34</f>
        <v>0</v>
      </c>
    </row>
    <row r="34" spans="1:30" x14ac:dyDescent="0.3">
      <c r="A34" t="s">
        <v>61</v>
      </c>
      <c r="C34">
        <f>180*C31+(1-C31)*270</f>
        <v>270</v>
      </c>
      <c r="D34">
        <f t="shared" ref="D34:M34" si="20">180*D31+(1-D31)*270</f>
        <v>261</v>
      </c>
      <c r="E34">
        <f t="shared" si="20"/>
        <v>252</v>
      </c>
      <c r="F34">
        <f t="shared" si="20"/>
        <v>243</v>
      </c>
      <c r="G34">
        <f t="shared" si="20"/>
        <v>234</v>
      </c>
      <c r="H34">
        <f t="shared" si="20"/>
        <v>225</v>
      </c>
      <c r="I34">
        <f t="shared" si="20"/>
        <v>216</v>
      </c>
      <c r="J34">
        <f t="shared" si="20"/>
        <v>207</v>
      </c>
      <c r="K34">
        <f t="shared" si="20"/>
        <v>198</v>
      </c>
      <c r="L34">
        <f t="shared" si="20"/>
        <v>189</v>
      </c>
      <c r="M34">
        <f t="shared" si="20"/>
        <v>180</v>
      </c>
      <c r="AB34" t="s">
        <v>57</v>
      </c>
      <c r="AC34" s="27">
        <v>0.5</v>
      </c>
      <c r="AD34" t="s">
        <v>67</v>
      </c>
    </row>
    <row r="35" spans="1:30" x14ac:dyDescent="0.3">
      <c r="A35" t="s">
        <v>62</v>
      </c>
      <c r="C35">
        <f>170*C31+(1-C31)*410</f>
        <v>410</v>
      </c>
      <c r="D35">
        <f t="shared" ref="D35:M35" si="21">170*D31+(1-D31)*410</f>
        <v>386</v>
      </c>
      <c r="E35">
        <f t="shared" si="21"/>
        <v>362</v>
      </c>
      <c r="F35">
        <f t="shared" si="21"/>
        <v>338</v>
      </c>
      <c r="G35">
        <f t="shared" si="21"/>
        <v>314</v>
      </c>
      <c r="H35">
        <f t="shared" si="21"/>
        <v>290</v>
      </c>
      <c r="I35">
        <f t="shared" si="21"/>
        <v>266</v>
      </c>
      <c r="J35">
        <f t="shared" si="21"/>
        <v>242</v>
      </c>
      <c r="K35">
        <f t="shared" si="21"/>
        <v>218</v>
      </c>
      <c r="L35">
        <f t="shared" si="21"/>
        <v>194</v>
      </c>
      <c r="M35">
        <f t="shared" si="21"/>
        <v>170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Beneficios</vt:lpstr>
      <vt:lpstr>Costes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ana solis garcia</cp:lastModifiedBy>
  <dcterms:created xsi:type="dcterms:W3CDTF">2021-09-28T15:29:10Z</dcterms:created>
  <dcterms:modified xsi:type="dcterms:W3CDTF">2021-11-25T11:22:44Z</dcterms:modified>
</cp:coreProperties>
</file>