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p/Desktop/DataScience BootCamp/Lectures/Module 1 Lectures/ML 1  - Lecture 1 /"/>
    </mc:Choice>
  </mc:AlternateContent>
  <xr:revisionPtr revIDLastSave="0" documentId="13_ncr:1_{C6E97137-00C5-8847-B807-BBDE73CD6F11}" xr6:coauthVersionLast="47" xr6:coauthVersionMax="47" xr10:uidLastSave="{00000000-0000-0000-0000-000000000000}"/>
  <bookViews>
    <workbookView xWindow="0" yWindow="760" windowWidth="34560" windowHeight="20480" activeTab="7" xr2:uid="{7BC0F001-9F4C-884D-8921-28F0F0493C55}"/>
  </bookViews>
  <sheets>
    <sheet name="Desc Stats" sheetId="16" state="hidden" r:id="rId1"/>
    <sheet name="Sheet2" sheetId="17" state="hidden" r:id="rId2"/>
    <sheet name="Sheet3" sheetId="18" state="hidden" r:id="rId3"/>
    <sheet name="Sheet4" sheetId="19" r:id="rId4"/>
    <sheet name="Sheet5" sheetId="20" r:id="rId5"/>
    <sheet name="Co variance and correlation" sheetId="1" r:id="rId6"/>
    <sheet name="Regression analysis" sheetId="10" r:id="rId7"/>
    <sheet name="Data" sheetId="9" r:id="rId8"/>
    <sheet name="Sheet14" sheetId="14" r:id="rId9"/>
    <sheet name="Std Error " sheetId="11" r:id="rId10"/>
    <sheet name="R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2" i="14"/>
  <c r="D2" i="11"/>
  <c r="F13" i="1"/>
  <c r="B12" i="1"/>
  <c r="D2" i="1" s="1"/>
  <c r="C3" i="1"/>
  <c r="C2" i="1"/>
  <c r="A12" i="1"/>
  <c r="C9" i="1" s="1"/>
  <c r="C30" i="10"/>
  <c r="A28" i="10"/>
  <c r="A29" i="10" s="1"/>
  <c r="D14" i="11"/>
  <c r="D15" i="11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E2" i="11"/>
  <c r="E14" i="11" l="1"/>
  <c r="E15" i="11" s="1"/>
  <c r="D3" i="1"/>
  <c r="C4" i="1"/>
  <c r="C6" i="1"/>
  <c r="C7" i="1"/>
  <c r="C8" i="1"/>
  <c r="C5" i="1"/>
  <c r="C10" i="1"/>
  <c r="F2" i="1"/>
  <c r="D10" i="1"/>
  <c r="D9" i="1"/>
  <c r="D8" i="1"/>
  <c r="D7" i="1"/>
  <c r="D6" i="1"/>
  <c r="D5" i="1"/>
  <c r="D4" i="1"/>
  <c r="F7" i="1"/>
  <c r="F6" i="1"/>
  <c r="F5" i="1"/>
  <c r="F4" i="1"/>
  <c r="F3" i="1"/>
  <c r="F10" i="1"/>
  <c r="F9" i="1"/>
  <c r="F8" i="1"/>
  <c r="F12" i="1" l="1"/>
</calcChain>
</file>

<file path=xl/sharedStrings.xml><?xml version="1.0" encoding="utf-8"?>
<sst xmlns="http://schemas.openxmlformats.org/spreadsheetml/2006/main" count="112" uniqueCount="47">
  <si>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</si>
  <si>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</si>
  <si>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</si>
  <si>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</si>
  <si>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</si>
  <si>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</si>
  <si>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</si>
  <si>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</si>
  <si>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</si>
  <si>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</si>
  <si>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</si>
  <si>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</si>
  <si>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</si>
  <si>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</si>
  <si>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</si>
  <si>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</si>
  <si>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</si>
  <si>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</si>
  <si>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</si>
  <si>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</si>
  <si>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</si>
  <si>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</si>
  <si>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</si>
  <si>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</si>
  <si>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</si>
  <si>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</si>
  <si>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</si>
  <si>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</si>
  <si>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</si>
  <si>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</si>
  <si>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</si>
  <si>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</si>
  <si>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</si>
  <si>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</si>
  <si>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</si>
  <si>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</si>
  <si>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</si>
  <si>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</si>
  <si>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Price </t>
  </si>
  <si>
    <t>Mileage</t>
  </si>
  <si>
    <t>Error</t>
  </si>
  <si>
    <t>Slope</t>
  </si>
  <si>
    <t>Error SQ</t>
  </si>
  <si>
    <t>Is having smaller standard error better or worse ? How can you reduce standard error ?</t>
  </si>
  <si>
    <t>Degrees of freedom . Why divide n-2 ?</t>
  </si>
  <si>
    <t>Mileage - Mean</t>
  </si>
  <si>
    <t>Price -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</si>
</sst>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 variance and correlation'!$B$1</c:f>
              <c:strCache>
                <c:ptCount val="1"/>
                <c:pt idx="0">
                  <c:v>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 variance and correlation'!$A$2:$A$10</c:f>
              <c:numCache>
                <c:formatCode>General</c:formatCode>
                <c:ptCount val="9"/>
                <c:pt idx="0">
                  <c:v>59</c:v>
                </c:pt>
                <c:pt idx="1">
                  <c:v>92</c:v>
                </c:pt>
                <c:pt idx="2">
                  <c:v>61</c:v>
                </c:pt>
                <c:pt idx="3">
                  <c:v>72</c:v>
                </c:pt>
                <c:pt idx="4">
                  <c:v>52</c:v>
                </c:pt>
                <c:pt idx="5">
                  <c:v>67</c:v>
                </c:pt>
                <c:pt idx="6">
                  <c:v>88</c:v>
                </c:pt>
                <c:pt idx="7">
                  <c:v>62</c:v>
                </c:pt>
                <c:pt idx="8">
                  <c:v>95</c:v>
                </c:pt>
              </c:numCache>
            </c:numRef>
          </c:xVal>
          <c:yVal>
            <c:numRef>
              <c:f>'Co variance and correlation'!$B$2:$B$10</c:f>
              <c:numCache>
                <c:formatCode>General</c:formatCode>
                <c:ptCount val="9"/>
                <c:pt idx="0">
                  <c:v>37</c:v>
                </c:pt>
                <c:pt idx="1">
                  <c:v>31</c:v>
                </c:pt>
                <c:pt idx="2">
                  <c:v>43</c:v>
                </c:pt>
                <c:pt idx="3">
                  <c:v>39</c:v>
                </c:pt>
                <c:pt idx="4">
                  <c:v>41</c:v>
                </c:pt>
                <c:pt idx="5">
                  <c:v>39</c:v>
                </c:pt>
                <c:pt idx="6">
                  <c:v>35</c:v>
                </c:pt>
                <c:pt idx="7">
                  <c:v>40</c:v>
                </c:pt>
                <c:pt idx="8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9-3A45-8AAF-8D42F021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02704"/>
        <c:axId val="1701936960"/>
      </c:scatterChart>
      <c:valAx>
        <c:axId val="17022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36960"/>
        <c:crosses val="autoZero"/>
        <c:crossBetween val="midCat"/>
      </c:valAx>
      <c:valAx>
        <c:axId val="17019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- Mileage</a:t>
            </a:r>
          </a:p>
          <a:p>
            <a:pPr>
              <a:defRPr/>
            </a:pPr>
            <a:r>
              <a:rPr lang="en-US"/>
              <a:t>Y -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Data!$A$2:$A$11</c:f>
              <c:numCache>
                <c:formatCode>General</c:formatCode>
                <c:ptCount val="10"/>
                <c:pt idx="0">
                  <c:v>59</c:v>
                </c:pt>
                <c:pt idx="1">
                  <c:v>92</c:v>
                </c:pt>
                <c:pt idx="2">
                  <c:v>61</c:v>
                </c:pt>
                <c:pt idx="3">
                  <c:v>72</c:v>
                </c:pt>
                <c:pt idx="4">
                  <c:v>52</c:v>
                </c:pt>
                <c:pt idx="5">
                  <c:v>67</c:v>
                </c:pt>
                <c:pt idx="6">
                  <c:v>88</c:v>
                </c:pt>
                <c:pt idx="7">
                  <c:v>62</c:v>
                </c:pt>
                <c:pt idx="8">
                  <c:v>95</c:v>
                </c:pt>
                <c:pt idx="9">
                  <c:v>83</c:v>
                </c:pt>
              </c:numCache>
            </c:numRef>
          </c:xVal>
          <c:yVal>
            <c:numRef>
              <c:f>Data!$B$2:$B$11</c:f>
              <c:numCache>
                <c:formatCode>General</c:formatCode>
                <c:ptCount val="10"/>
                <c:pt idx="0">
                  <c:v>37</c:v>
                </c:pt>
                <c:pt idx="1">
                  <c:v>31</c:v>
                </c:pt>
                <c:pt idx="2">
                  <c:v>43</c:v>
                </c:pt>
                <c:pt idx="3">
                  <c:v>39</c:v>
                </c:pt>
                <c:pt idx="4">
                  <c:v>41</c:v>
                </c:pt>
                <c:pt idx="5">
                  <c:v>39</c:v>
                </c:pt>
                <c:pt idx="6">
                  <c:v>35</c:v>
                </c:pt>
                <c:pt idx="7">
                  <c:v>40</c:v>
                </c:pt>
                <c:pt idx="8">
                  <c:v>29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B-3E49-B34A-E9EDBB62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276896"/>
        <c:axId val="1702196064"/>
      </c:scatterChart>
      <c:valAx>
        <c:axId val="18992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96064"/>
        <c:crosses val="autoZero"/>
        <c:crossBetween val="midCat"/>
      </c:valAx>
      <c:valAx>
        <c:axId val="17021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Sheet14!$A$2:$A$11</c:f>
              <c:numCache>
                <c:formatCode>General</c:formatCode>
                <c:ptCount val="10"/>
                <c:pt idx="0">
                  <c:v>59</c:v>
                </c:pt>
                <c:pt idx="1">
                  <c:v>92</c:v>
                </c:pt>
                <c:pt idx="2">
                  <c:v>61</c:v>
                </c:pt>
                <c:pt idx="3">
                  <c:v>72</c:v>
                </c:pt>
                <c:pt idx="4">
                  <c:v>52</c:v>
                </c:pt>
                <c:pt idx="5">
                  <c:v>67</c:v>
                </c:pt>
                <c:pt idx="6">
                  <c:v>88</c:v>
                </c:pt>
                <c:pt idx="7">
                  <c:v>62</c:v>
                </c:pt>
                <c:pt idx="8">
                  <c:v>95</c:v>
                </c:pt>
                <c:pt idx="9">
                  <c:v>83</c:v>
                </c:pt>
              </c:numCache>
            </c:numRef>
          </c:xVal>
          <c:yVal>
            <c:numRef>
              <c:f>Sheet14!$B$2:$B$11</c:f>
              <c:numCache>
                <c:formatCode>General</c:formatCode>
                <c:ptCount val="10"/>
                <c:pt idx="0">
                  <c:v>2423472.2000000002</c:v>
                </c:pt>
                <c:pt idx="1">
                  <c:v>14327859.200000001</c:v>
                </c:pt>
                <c:pt idx="2">
                  <c:v>2769168.2</c:v>
                </c:pt>
                <c:pt idx="3">
                  <c:v>5374771.2000000002</c:v>
                </c:pt>
                <c:pt idx="4">
                  <c:v>1462323.2000000002</c:v>
                </c:pt>
                <c:pt idx="5">
                  <c:v>4030224.2</c:v>
                </c:pt>
                <c:pt idx="6">
                  <c:v>11993907.200000001</c:v>
                </c:pt>
                <c:pt idx="7">
                  <c:v>2955267.2</c:v>
                </c:pt>
                <c:pt idx="8">
                  <c:v>16290125</c:v>
                </c:pt>
                <c:pt idx="9">
                  <c:v>9491664.2000000011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0-BC4E-B016-8E1036F1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03248"/>
        <c:axId val="1776982512"/>
      </c:scatterChart>
      <c:valAx>
        <c:axId val="16568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82512"/>
        <c:crosses val="autoZero"/>
        <c:crossBetween val="midCat"/>
      </c:valAx>
      <c:valAx>
        <c:axId val="17769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697320</xdr:colOff>
      <xdr:row>13</xdr:row>
      <xdr:rowOff>111880</xdr:rowOff>
    </xdr:from>
    <xdr:to>
      <xdr:col>3</xdr:col>
      <xdr:colOff>156947</xdr:colOff>
      <xdr:row>22</xdr:row>
      <xdr:rowOff>72229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BBBF61-830C-2F3A-F6B1-7D808658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320" y="2784928"/>
          <a:ext cx="2156865" cy="1810920"/>
        </a:xfrm>
        <a:prstGeom prst="rect">
          <a:avLst/>
        </a:prstGeom>
      </xdr:spPr>
    </xdr:pic>
    <xdr:clientData/>
  </xdr:twoCellAnchor>
  <xdr:twoCellAnchor>
    <xdr:from>
      <xdr:col>6</xdr:col>
      <xdr:colOff>129270</xdr:colOff>
      <xdr:row>4</xdr:row>
      <xdr:rowOff>127000</xdr:rowOff>
    </xdr:from>
    <xdr:to>
      <xdr:col>11</xdr:col>
      <xdr:colOff>556381</xdr:colOff>
      <xdr:row>18</xdr:row>
      <xdr:rowOff>199571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5E613A-D06E-D264-2CEE-EC65619BF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417285</xdr:colOff>
      <xdr:row>9</xdr:row>
      <xdr:rowOff>102811</xdr:rowOff>
    </xdr:from>
    <xdr:to>
      <xdr:col>11</xdr:col>
      <xdr:colOff>181428</xdr:colOff>
      <xdr:row>9</xdr:row>
      <xdr:rowOff>114906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604F5CA-F377-FD30-6755-D33625BB3CBF}"/>
            </a:ext>
          </a:extLst>
        </xdr:cNvPr>
        <xdr:cNvCxnSpPr/>
      </xdr:nvCxnSpPr>
      <xdr:spPr>
        <a:xfrm>
          <a:off x="5672666" y="1953382"/>
          <a:ext cx="3906762" cy="12095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24191</xdr:colOff>
      <xdr:row>6</xdr:row>
      <xdr:rowOff>175381</xdr:rowOff>
    </xdr:from>
    <xdr:to>
      <xdr:col>10</xdr:col>
      <xdr:colOff>36286</xdr:colOff>
      <xdr:row>17</xdr:row>
      <xdr:rowOff>114904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4910685E-987A-9046-8E98-A77350082217}"/>
            </a:ext>
          </a:extLst>
        </xdr:cNvPr>
        <xdr:cNvCxnSpPr/>
      </xdr:nvCxnSpPr>
      <xdr:spPr>
        <a:xfrm flipV="1">
          <a:off x="8593667" y="1409095"/>
          <a:ext cx="12095" cy="2201333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</xdr:colOff>
      <xdr:row>1</xdr:row>
      <xdr:rowOff>116840</xdr:rowOff>
    </xdr:from>
    <xdr:to>
      <xdr:col>8</xdr:col>
      <xdr:colOff>73660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F8D54-BCB8-EE6A-3CBA-07C9A1BF5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30079</xdr:colOff>
      <xdr:row>6</xdr:row>
      <xdr:rowOff>155742</xdr:rowOff>
    </xdr:from>
    <xdr:to>
      <xdr:col>9</xdr:col>
      <xdr:colOff>457868</xdr:colOff>
      <xdr:row>20</xdr:row>
      <xdr:rowOff>91574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CF8D4-B677-7C23-833F-BF0A1BDFE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747713</xdr:colOff>
      <xdr:row>2</xdr:row>
      <xdr:rowOff>182562</xdr:rowOff>
    </xdr:from>
    <xdr:to>
      <xdr:col>11</xdr:col>
      <xdr:colOff>505385</xdr:colOff>
      <xdr:row>12</xdr:row>
      <xdr:rowOff>139106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AEF833-C1BA-1756-0E4E-7FC8183F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213" y="595312"/>
          <a:ext cx="3861360" cy="2020294"/>
        </a:xfrm>
        <a:prstGeom prst="rect">
          <a:avLst/>
        </a:prstGeom>
      </xdr:spPr>
    </xdr:pic>
    <xdr:clientData/>
  </xdr:twoCellAnchor>
  <xdr:twoCellAnchor editAs="oneCell">
    <xdr:from>
      <xdr:col>12</xdr:col>
      <xdr:colOff>137942</xdr:colOff>
      <xdr:row>6</xdr:row>
      <xdr:rowOff>111125</xdr:rowOff>
    </xdr:from>
    <xdr:to>
      <xdr:col>13</xdr:col>
      <xdr:colOff>476249</xdr:colOff>
      <xdr:row>15</xdr:row>
      <xdr:rowOff>200214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94A312-023A-F8A6-858F-C11CEB171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4630" y="1349375"/>
          <a:ext cx="2449682" cy="19544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19</xdr:row>
      <xdr:rowOff>32873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B0651-1E29-2B4B-A5FD-2DD5DE1F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893673"/>
        </a:xfrm>
        <a:prstGeom prst="rect">
          <a:avLst/>
        </a:prstGeom>
      </xdr:spPr>
    </xdr:pic>
    <xdr:clientData/>
  </xdr:twoCellAnchor>
  <xdr:twoCellAnchor editAs="oneCell">
    <xdr:from>
      <xdr:col>11</xdr:col>
      <xdr:colOff>736600</xdr:colOff>
      <xdr:row>3</xdr:row>
      <xdr:rowOff>114300</xdr:rowOff>
    </xdr:from>
    <xdr:to>
      <xdr:col>19</xdr:col>
      <xdr:colOff>685800</xdr:colOff>
      <xdr:row>20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1D1634-36C6-C140-70C3-C242D7DFC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7100" y="723900"/>
          <a:ext cx="6553200" cy="3403600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24</xdr:row>
      <xdr:rowOff>76200</xdr:rowOff>
    </xdr:from>
    <xdr:to>
      <xdr:col>13</xdr:col>
      <xdr:colOff>368300</xdr:colOff>
      <xdr:row>30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7B5078-9869-3792-E652-9CD02AB69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22800" y="4953000"/>
          <a:ext cx="6477000" cy="124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0BA3-2005-224F-A267-23931C55DD1F}">
  <dimension ref="A1:B15"/>
  <sheetViews>
    <sheetView zoomScale="190" zoomScaleNormal="190" workbookViewId="0">
      <selection activeCell="B7" sqref="B7"/>
    </sheetView>
  </sheetViews>
  <sheetFormatPr baseColWidth="10" defaultRowHeight="16" x14ac:dyDescent="0.2"/>
  <sheetData>
    <row r="1" spans="1:2" x14ac:dyDescent="0.2">
      <c r="A1" s="9" t="s">
        <v>0</v>
      </c>
      <c r="B1" s="9"/>
    </row>
    <row r="2" spans="1:2" x14ac:dyDescent="0.2">
      <c r="A2" s="7"/>
      <c r="B2" s="7"/>
    </row>
    <row r="3" spans="1:2" x14ac:dyDescent="0.2">
      <c r="A3" s="7" t="s">
        <v>1</v>
      </c>
      <c r="B3" s="7">
        <v>72</v>
      </c>
    </row>
    <row r="4" spans="1:2" x14ac:dyDescent="0.2">
      <c r="A4" s="7" t="s">
        <v>2</v>
      </c>
      <c r="B4" s="7">
        <v>5.2704627669472988</v>
      </c>
    </row>
    <row r="5" spans="1:2" x14ac:dyDescent="0.2">
      <c r="A5" s="7" t="s">
        <v>3</v>
      </c>
      <c r="B5" s="7">
        <v>67</v>
      </c>
    </row>
    <row r="6" spans="1:2" x14ac:dyDescent="0.2">
      <c r="A6" s="7" t="s">
        <v>4</v>
      </c>
      <c r="B6" s="7" t="e">
        <v>#N/A</v>
      </c>
    </row>
    <row r="7" spans="1:2" x14ac:dyDescent="0.2">
      <c r="A7" s="7" t="s">
        <v>5</v>
      </c>
      <c r="B7" s="7">
        <v>15.811388300841896</v>
      </c>
    </row>
    <row r="8" spans="1:2" x14ac:dyDescent="0.2">
      <c r="A8" s="7" t="s">
        <v>6</v>
      </c>
      <c r="B8" s="7">
        <v>250</v>
      </c>
    </row>
    <row r="9" spans="1:2" x14ac:dyDescent="0.2">
      <c r="A9" s="7" t="s">
        <v>7</v>
      </c>
      <c r="B9" s="7">
        <v>-1.4891257142857142</v>
      </c>
    </row>
    <row r="10" spans="1:2" x14ac:dyDescent="0.2">
      <c r="A10" s="7" t="s">
        <v>8</v>
      </c>
      <c r="B10" s="7">
        <v>0.47203770387284838</v>
      </c>
    </row>
    <row r="11" spans="1:2" x14ac:dyDescent="0.2">
      <c r="A11" s="7" t="s">
        <v>9</v>
      </c>
      <c r="B11" s="7">
        <v>43</v>
      </c>
    </row>
    <row r="12" spans="1:2" x14ac:dyDescent="0.2">
      <c r="A12" s="7" t="s">
        <v>10</v>
      </c>
      <c r="B12" s="7">
        <v>52</v>
      </c>
    </row>
    <row r="13" spans="1:2" x14ac:dyDescent="0.2">
      <c r="A13" s="7" t="s">
        <v>11</v>
      </c>
      <c r="B13" s="7">
        <v>95</v>
      </c>
    </row>
    <row r="14" spans="1:2" x14ac:dyDescent="0.2">
      <c r="A14" s="7" t="s">
        <v>12</v>
      </c>
      <c r="B14" s="7">
        <v>648</v>
      </c>
    </row>
    <row r="15" spans="1:2" ht="17" thickBot="1" x14ac:dyDescent="0.25">
      <c r="A15" s="8" t="s">
        <v>13</v>
      </c>
      <c r="B15" s="8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B942-746D-B946-AF53-FDDD8D63EC7B}">
  <dimension ref="A1:M31"/>
  <sheetViews>
    <sheetView zoomScale="180" zoomScaleNormal="180" workbookViewId="0">
      <selection activeCell="E15" sqref="E15"/>
    </sheetView>
  </sheetViews>
  <sheetFormatPr baseColWidth="10" defaultRowHeight="16" x14ac:dyDescent="0.2"/>
  <cols>
    <col min="6" max="6" width="10.5" customWidth="1"/>
    <col min="7" max="7" width="10.83203125" hidden="1" customWidth="1"/>
    <col min="13" max="13" width="27.6640625" customWidth="1"/>
  </cols>
  <sheetData>
    <row r="1" spans="1:5" x14ac:dyDescent="0.2">
      <c r="A1" s="4" t="s">
        <v>39</v>
      </c>
      <c r="B1" s="4" t="s">
        <v>38</v>
      </c>
      <c r="D1" t="s">
        <v>40</v>
      </c>
      <c r="E1" t="s">
        <v>42</v>
      </c>
    </row>
    <row r="2" spans="1:5" x14ac:dyDescent="0.2">
      <c r="A2" s="4">
        <v>59</v>
      </c>
      <c r="B2" s="4">
        <v>37</v>
      </c>
      <c r="D2">
        <f>B2-($A$14+$A$15*A2)</f>
        <v>-3.4621840770069738</v>
      </c>
      <c r="E2">
        <f>D2^2</f>
        <v>11.986718583080631</v>
      </c>
    </row>
    <row r="3" spans="1:5" x14ac:dyDescent="0.2">
      <c r="A3" s="4">
        <v>92</v>
      </c>
      <c r="B3" s="4">
        <v>31</v>
      </c>
      <c r="D3">
        <f t="shared" ref="D3:D11" si="0">B3-($A$14+$A$15*A3)</f>
        <v>-0.65707240741619799</v>
      </c>
      <c r="E3">
        <f t="shared" ref="E3:E11" si="1">D3^2</f>
        <v>0.43174414858771809</v>
      </c>
    </row>
    <row r="4" spans="1:5" x14ac:dyDescent="0.2">
      <c r="A4" s="4">
        <v>61</v>
      </c>
      <c r="B4" s="4">
        <v>43</v>
      </c>
      <c r="D4">
        <f t="shared" si="0"/>
        <v>3.0714590544833769</v>
      </c>
      <c r="E4">
        <f t="shared" si="1"/>
        <v>9.4338607233679195</v>
      </c>
    </row>
    <row r="5" spans="1:5" x14ac:dyDescent="0.2">
      <c r="A5" s="4">
        <v>72</v>
      </c>
      <c r="B5" s="4">
        <v>39</v>
      </c>
      <c r="D5">
        <f t="shared" si="0"/>
        <v>2.0064962776802986</v>
      </c>
      <c r="E5">
        <f t="shared" si="1"/>
        <v>4.026027312344894</v>
      </c>
    </row>
    <row r="6" spans="1:5" x14ac:dyDescent="0.2">
      <c r="A6" s="4">
        <v>52</v>
      </c>
      <c r="B6" s="4">
        <v>41</v>
      </c>
      <c r="D6">
        <f t="shared" si="0"/>
        <v>-1.3299350372231942</v>
      </c>
      <c r="E6">
        <f t="shared" si="1"/>
        <v>1.7687272032338588</v>
      </c>
    </row>
    <row r="7" spans="1:5" x14ac:dyDescent="0.2">
      <c r="A7" s="4">
        <v>67</v>
      </c>
      <c r="B7" s="4">
        <v>39</v>
      </c>
      <c r="D7">
        <f t="shared" si="0"/>
        <v>0.67238844895442895</v>
      </c>
      <c r="E7">
        <f t="shared" si="1"/>
        <v>0.45210622628734271</v>
      </c>
    </row>
    <row r="8" spans="1:5" x14ac:dyDescent="0.2">
      <c r="A8" s="4">
        <v>88</v>
      </c>
      <c r="B8" s="4">
        <v>35</v>
      </c>
      <c r="D8">
        <f t="shared" si="0"/>
        <v>2.2756413296031042</v>
      </c>
      <c r="E8">
        <f t="shared" si="1"/>
        <v>5.1785434609977834</v>
      </c>
    </row>
    <row r="9" spans="1:5" x14ac:dyDescent="0.2">
      <c r="A9" s="4">
        <v>62</v>
      </c>
      <c r="B9" s="4">
        <v>40</v>
      </c>
      <c r="D9">
        <f t="shared" si="0"/>
        <v>0.33828062022855221</v>
      </c>
      <c r="E9">
        <f t="shared" si="1"/>
        <v>0.11443377802221397</v>
      </c>
    </row>
    <row r="10" spans="1:5" x14ac:dyDescent="0.2">
      <c r="A10" s="4">
        <v>95</v>
      </c>
      <c r="B10" s="4">
        <v>29</v>
      </c>
      <c r="D10">
        <f t="shared" si="0"/>
        <v>-1.8566077101806719</v>
      </c>
      <c r="E10">
        <f t="shared" si="1"/>
        <v>3.4469921895023181</v>
      </c>
    </row>
    <row r="11" spans="1:5" x14ac:dyDescent="0.2">
      <c r="A11" s="4">
        <v>83</v>
      </c>
      <c r="B11" s="4">
        <v>33</v>
      </c>
      <c r="D11">
        <f t="shared" si="0"/>
        <v>-1.0584664991227726</v>
      </c>
      <c r="E11">
        <f t="shared" si="1"/>
        <v>1.1203513297652183</v>
      </c>
    </row>
    <row r="14" spans="1:5" x14ac:dyDescent="0.2">
      <c r="A14">
        <v>56.204656455972298</v>
      </c>
      <c r="B14" t="s">
        <v>24</v>
      </c>
      <c r="D14">
        <f>D13/8</f>
        <v>0</v>
      </c>
      <c r="E14">
        <f>SUM(E2:E11)</f>
        <v>37.9595049551899</v>
      </c>
    </row>
    <row r="15" spans="1:5" ht="17" thickBot="1" x14ac:dyDescent="0.25">
      <c r="A15" s="1">
        <v>-0.26682156574517502</v>
      </c>
      <c r="B15" t="s">
        <v>41</v>
      </c>
      <c r="D15">
        <f>SQRT(D14)</f>
        <v>0</v>
      </c>
      <c r="E15">
        <f>SQRT(E14/8)</f>
        <v>2.1782878871716513</v>
      </c>
    </row>
    <row r="26" spans="8:13" x14ac:dyDescent="0.2">
      <c r="H26" s="5" t="s">
        <v>43</v>
      </c>
      <c r="I26" s="5"/>
      <c r="J26" s="5"/>
      <c r="K26" s="5"/>
      <c r="L26" s="5"/>
      <c r="M26" s="5"/>
    </row>
    <row r="27" spans="8:13" x14ac:dyDescent="0.2">
      <c r="H27" s="5"/>
      <c r="I27" s="5"/>
      <c r="J27" s="5"/>
      <c r="K27" s="5"/>
      <c r="L27" s="5"/>
      <c r="M27" s="5"/>
    </row>
    <row r="28" spans="8:13" x14ac:dyDescent="0.2">
      <c r="H28" s="5"/>
      <c r="I28" s="5"/>
      <c r="J28" s="5"/>
      <c r="K28" s="5"/>
      <c r="L28" s="5"/>
      <c r="M28" s="5"/>
    </row>
    <row r="29" spans="8:13" x14ac:dyDescent="0.2">
      <c r="H29" s="5" t="s">
        <v>44</v>
      </c>
      <c r="I29" s="5"/>
      <c r="J29" s="5"/>
      <c r="K29" s="5"/>
      <c r="L29" s="5"/>
      <c r="M29" s="5"/>
    </row>
    <row r="30" spans="8:13" x14ac:dyDescent="0.2">
      <c r="H30" s="5"/>
      <c r="I30" s="5"/>
      <c r="J30" s="5"/>
      <c r="K30" s="5"/>
      <c r="L30" s="5"/>
      <c r="M30" s="5"/>
    </row>
    <row r="31" spans="8:13" x14ac:dyDescent="0.2">
      <c r="H31" s="5"/>
      <c r="I31" s="5"/>
      <c r="J31" s="5"/>
      <c r="K31" s="5"/>
      <c r="L31" s="5"/>
      <c r="M31" s="5"/>
    </row>
  </sheetData>
  <mergeCells count="2">
    <mergeCell ref="H26:M28"/>
    <mergeCell ref="H29:M3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419A-8DEA-EE42-B611-E6D71D98BCE0}">
  <dimension ref="A1"/>
  <sheetViews>
    <sheetView workbookViewId="0">
      <selection activeCell="O29" sqref="O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1B64-76C5-3549-9361-5147DDD563B2}">
  <dimension ref="A1:B15"/>
  <sheetViews>
    <sheetView zoomScale="190" zoomScaleNormal="190" workbookViewId="0">
      <selection activeCell="A7" sqref="A7"/>
    </sheetView>
  </sheetViews>
  <sheetFormatPr baseColWidth="10" defaultRowHeight="16" x14ac:dyDescent="0.2"/>
  <cols>
    <col min="1" max="1" width="20.33203125" customWidth="1"/>
  </cols>
  <sheetData>
    <row r="1" spans="1:2" x14ac:dyDescent="0.2">
      <c r="A1" s="9" t="s">
        <v>0</v>
      </c>
      <c r="B1" s="9"/>
    </row>
    <row r="2" spans="1:2" x14ac:dyDescent="0.2">
      <c r="A2" s="7"/>
      <c r="B2" s="7"/>
    </row>
    <row r="3" spans="1:2" x14ac:dyDescent="0.2">
      <c r="A3" s="7" t="s">
        <v>1</v>
      </c>
      <c r="B3" s="7">
        <v>72</v>
      </c>
    </row>
    <row r="4" spans="1:2" x14ac:dyDescent="0.2">
      <c r="A4" s="7" t="s">
        <v>2</v>
      </c>
      <c r="B4" s="7">
        <v>5.2704627669472988</v>
      </c>
    </row>
    <row r="5" spans="1:2" x14ac:dyDescent="0.2">
      <c r="A5" s="7" t="s">
        <v>3</v>
      </c>
      <c r="B5" s="7">
        <v>67</v>
      </c>
    </row>
    <row r="6" spans="1:2" x14ac:dyDescent="0.2">
      <c r="A6" s="7" t="s">
        <v>4</v>
      </c>
      <c r="B6" s="7" t="e">
        <v>#N/A</v>
      </c>
    </row>
    <row r="7" spans="1:2" x14ac:dyDescent="0.2">
      <c r="A7" s="7" t="s">
        <v>5</v>
      </c>
      <c r="B7" s="7">
        <v>15.811388300841896</v>
      </c>
    </row>
    <row r="8" spans="1:2" x14ac:dyDescent="0.2">
      <c r="A8" s="7" t="s">
        <v>6</v>
      </c>
      <c r="B8" s="7">
        <v>250</v>
      </c>
    </row>
    <row r="9" spans="1:2" x14ac:dyDescent="0.2">
      <c r="A9" s="7" t="s">
        <v>7</v>
      </c>
      <c r="B9" s="7">
        <v>-1.4891257142857142</v>
      </c>
    </row>
    <row r="10" spans="1:2" x14ac:dyDescent="0.2">
      <c r="A10" s="7" t="s">
        <v>8</v>
      </c>
      <c r="B10" s="7">
        <v>0.47203770387284838</v>
      </c>
    </row>
    <row r="11" spans="1:2" x14ac:dyDescent="0.2">
      <c r="A11" s="7" t="s">
        <v>9</v>
      </c>
      <c r="B11" s="7">
        <v>43</v>
      </c>
    </row>
    <row r="12" spans="1:2" x14ac:dyDescent="0.2">
      <c r="A12" s="7" t="s">
        <v>10</v>
      </c>
      <c r="B12" s="7">
        <v>52</v>
      </c>
    </row>
    <row r="13" spans="1:2" x14ac:dyDescent="0.2">
      <c r="A13" s="7" t="s">
        <v>11</v>
      </c>
      <c r="B13" s="7">
        <v>95</v>
      </c>
    </row>
    <row r="14" spans="1:2" x14ac:dyDescent="0.2">
      <c r="A14" s="7" t="s">
        <v>12</v>
      </c>
      <c r="B14" s="7">
        <v>648</v>
      </c>
    </row>
    <row r="15" spans="1:2" ht="17" thickBot="1" x14ac:dyDescent="0.25">
      <c r="A15" s="8" t="s">
        <v>13</v>
      </c>
      <c r="B15" s="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C398-40BC-2242-85A1-7746CCE11A3B}">
  <dimension ref="A1:B15"/>
  <sheetViews>
    <sheetView zoomScale="200" zoomScaleNormal="200" workbookViewId="0">
      <selection activeCell="B9" sqref="B9"/>
    </sheetView>
  </sheetViews>
  <sheetFormatPr baseColWidth="10" defaultRowHeight="16" x14ac:dyDescent="0.2"/>
  <cols>
    <col min="1" max="1" width="16.83203125" bestFit="1" customWidth="1"/>
  </cols>
  <sheetData>
    <row r="1" spans="1:2" x14ac:dyDescent="0.2">
      <c r="A1" s="9" t="s">
        <v>0</v>
      </c>
      <c r="B1" s="9"/>
    </row>
    <row r="2" spans="1:2" x14ac:dyDescent="0.2">
      <c r="A2" s="7"/>
      <c r="B2" s="7"/>
    </row>
    <row r="3" spans="1:2" x14ac:dyDescent="0.2">
      <c r="A3" s="7" t="s">
        <v>1</v>
      </c>
      <c r="B3" s="7">
        <v>72</v>
      </c>
    </row>
    <row r="4" spans="1:2" x14ac:dyDescent="0.2">
      <c r="A4" s="7" t="s">
        <v>2</v>
      </c>
      <c r="B4" s="7">
        <v>5.2704627669472988</v>
      </c>
    </row>
    <row r="5" spans="1:2" x14ac:dyDescent="0.2">
      <c r="A5" s="7" t="s">
        <v>3</v>
      </c>
      <c r="B5" s="7">
        <v>67</v>
      </c>
    </row>
    <row r="6" spans="1:2" x14ac:dyDescent="0.2">
      <c r="A6" s="7" t="s">
        <v>4</v>
      </c>
      <c r="B6" s="7" t="e">
        <v>#N/A</v>
      </c>
    </row>
    <row r="7" spans="1:2" x14ac:dyDescent="0.2">
      <c r="A7" s="7" t="s">
        <v>5</v>
      </c>
      <c r="B7" s="7">
        <v>15.811388300841896</v>
      </c>
    </row>
    <row r="8" spans="1:2" x14ac:dyDescent="0.2">
      <c r="A8" s="7" t="s">
        <v>6</v>
      </c>
      <c r="B8" s="7">
        <v>250</v>
      </c>
    </row>
    <row r="9" spans="1:2" x14ac:dyDescent="0.2">
      <c r="A9" s="7" t="s">
        <v>7</v>
      </c>
      <c r="B9" s="7">
        <v>-1.4891257142857142</v>
      </c>
    </row>
    <row r="10" spans="1:2" x14ac:dyDescent="0.2">
      <c r="A10" s="7" t="s">
        <v>8</v>
      </c>
      <c r="B10" s="7">
        <v>0.47203770387284838</v>
      </c>
    </row>
    <row r="11" spans="1:2" x14ac:dyDescent="0.2">
      <c r="A11" s="7" t="s">
        <v>9</v>
      </c>
      <c r="B11" s="7">
        <v>43</v>
      </c>
    </row>
    <row r="12" spans="1:2" x14ac:dyDescent="0.2">
      <c r="A12" s="7" t="s">
        <v>10</v>
      </c>
      <c r="B12" s="7">
        <v>52</v>
      </c>
    </row>
    <row r="13" spans="1:2" x14ac:dyDescent="0.2">
      <c r="A13" s="7" t="s">
        <v>11</v>
      </c>
      <c r="B13" s="7">
        <v>95</v>
      </c>
    </row>
    <row r="14" spans="1:2" x14ac:dyDescent="0.2">
      <c r="A14" s="7" t="s">
        <v>12</v>
      </c>
      <c r="B14" s="7">
        <v>648</v>
      </c>
    </row>
    <row r="15" spans="1:2" ht="17" thickBot="1" x14ac:dyDescent="0.25">
      <c r="A15" s="8" t="s">
        <v>13</v>
      </c>
      <c r="B15" s="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65A2-398D-FD48-B1B0-70E03C94B1F9}">
  <dimension ref="A1:B15"/>
  <sheetViews>
    <sheetView zoomScale="170" zoomScaleNormal="170" workbookViewId="0">
      <selection sqref="A1:B15"/>
    </sheetView>
  </sheetViews>
  <sheetFormatPr baseColWidth="10" defaultRowHeight="16" x14ac:dyDescent="0.2"/>
  <sheetData>
    <row r="1" spans="1:2" x14ac:dyDescent="0.2">
      <c r="A1" s="9" t="s">
        <v>0</v>
      </c>
      <c r="B1" s="9"/>
    </row>
    <row r="2" spans="1:2" x14ac:dyDescent="0.2">
      <c r="A2" s="7"/>
      <c r="B2" s="7"/>
    </row>
    <row r="3" spans="1:2" x14ac:dyDescent="0.2">
      <c r="A3" s="7" t="s">
        <v>1</v>
      </c>
      <c r="B3" s="7">
        <v>72</v>
      </c>
    </row>
    <row r="4" spans="1:2" x14ac:dyDescent="0.2">
      <c r="A4" s="7" t="s">
        <v>2</v>
      </c>
      <c r="B4" s="7">
        <v>5.2704627669472988</v>
      </c>
    </row>
    <row r="5" spans="1:2" x14ac:dyDescent="0.2">
      <c r="A5" s="7" t="s">
        <v>3</v>
      </c>
      <c r="B5" s="7">
        <v>67</v>
      </c>
    </row>
    <row r="6" spans="1:2" x14ac:dyDescent="0.2">
      <c r="A6" s="7" t="s">
        <v>4</v>
      </c>
      <c r="B6" s="7" t="e">
        <v>#N/A</v>
      </c>
    </row>
    <row r="7" spans="1:2" x14ac:dyDescent="0.2">
      <c r="A7" s="7" t="s">
        <v>5</v>
      </c>
      <c r="B7" s="7">
        <v>15.811388300841896</v>
      </c>
    </row>
    <row r="8" spans="1:2" x14ac:dyDescent="0.2">
      <c r="A8" s="7" t="s">
        <v>6</v>
      </c>
      <c r="B8" s="7">
        <v>250</v>
      </c>
    </row>
    <row r="9" spans="1:2" x14ac:dyDescent="0.2">
      <c r="A9" s="7" t="s">
        <v>7</v>
      </c>
      <c r="B9" s="7">
        <v>-1.4891257142857142</v>
      </c>
    </row>
    <row r="10" spans="1:2" x14ac:dyDescent="0.2">
      <c r="A10" s="7" t="s">
        <v>8</v>
      </c>
      <c r="B10" s="7">
        <v>0.47203770387284838</v>
      </c>
    </row>
    <row r="11" spans="1:2" x14ac:dyDescent="0.2">
      <c r="A11" s="7" t="s">
        <v>9</v>
      </c>
      <c r="B11" s="7">
        <v>43</v>
      </c>
    </row>
    <row r="12" spans="1:2" x14ac:dyDescent="0.2">
      <c r="A12" s="7" t="s">
        <v>10</v>
      </c>
      <c r="B12" s="7">
        <v>52</v>
      </c>
    </row>
    <row r="13" spans="1:2" x14ac:dyDescent="0.2">
      <c r="A13" s="7" t="s">
        <v>11</v>
      </c>
      <c r="B13" s="7">
        <v>95</v>
      </c>
    </row>
    <row r="14" spans="1:2" x14ac:dyDescent="0.2">
      <c r="A14" s="7" t="s">
        <v>12</v>
      </c>
      <c r="B14" s="7">
        <v>648</v>
      </c>
    </row>
    <row r="15" spans="1:2" ht="17" thickBot="1" x14ac:dyDescent="0.25">
      <c r="A15" s="8" t="s">
        <v>13</v>
      </c>
      <c r="B15" s="8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097D-4A17-EB4B-8888-318C2C1FB614}">
  <dimension ref="A1:B15"/>
  <sheetViews>
    <sheetView zoomScale="180" zoomScaleNormal="180" workbookViewId="0">
      <selection activeCell="B7" sqref="B7"/>
    </sheetView>
  </sheetViews>
  <sheetFormatPr baseColWidth="10" defaultRowHeight="16" x14ac:dyDescent="0.2"/>
  <sheetData>
    <row r="1" spans="1:2" x14ac:dyDescent="0.2">
      <c r="A1" s="9" t="s">
        <v>0</v>
      </c>
      <c r="B1" s="9"/>
    </row>
    <row r="2" spans="1:2" x14ac:dyDescent="0.2">
      <c r="A2" s="7"/>
      <c r="B2" s="7"/>
    </row>
    <row r="3" spans="1:2" x14ac:dyDescent="0.2">
      <c r="A3" s="7" t="s">
        <v>1</v>
      </c>
      <c r="B3" s="7">
        <v>37.111111111111114</v>
      </c>
    </row>
    <row r="4" spans="1:2" x14ac:dyDescent="0.2">
      <c r="A4" s="7" t="s">
        <v>2</v>
      </c>
      <c r="B4" s="7">
        <v>1.5495917423312606</v>
      </c>
    </row>
    <row r="5" spans="1:2" x14ac:dyDescent="0.2">
      <c r="A5" s="7" t="s">
        <v>3</v>
      </c>
      <c r="B5" s="7">
        <v>39</v>
      </c>
    </row>
    <row r="6" spans="1:2" x14ac:dyDescent="0.2">
      <c r="A6" s="7" t="s">
        <v>4</v>
      </c>
      <c r="B6" s="7">
        <v>39</v>
      </c>
    </row>
    <row r="7" spans="1:2" x14ac:dyDescent="0.2">
      <c r="A7" s="7" t="s">
        <v>5</v>
      </c>
      <c r="B7" s="7">
        <v>4.6487752269937817</v>
      </c>
    </row>
    <row r="8" spans="1:2" x14ac:dyDescent="0.2">
      <c r="A8" s="7" t="s">
        <v>6</v>
      </c>
      <c r="B8" s="7">
        <v>21.611111111111086</v>
      </c>
    </row>
    <row r="9" spans="1:2" x14ac:dyDescent="0.2">
      <c r="A9" s="7" t="s">
        <v>7</v>
      </c>
      <c r="B9" s="7">
        <v>-0.40229710350843195</v>
      </c>
    </row>
    <row r="10" spans="1:2" x14ac:dyDescent="0.2">
      <c r="A10" s="7" t="s">
        <v>8</v>
      </c>
      <c r="B10" s="7">
        <v>-0.752886476351181</v>
      </c>
    </row>
    <row r="11" spans="1:2" x14ac:dyDescent="0.2">
      <c r="A11" s="7" t="s">
        <v>9</v>
      </c>
      <c r="B11" s="7">
        <v>14</v>
      </c>
    </row>
    <row r="12" spans="1:2" x14ac:dyDescent="0.2">
      <c r="A12" s="7" t="s">
        <v>10</v>
      </c>
      <c r="B12" s="7">
        <v>29</v>
      </c>
    </row>
    <row r="13" spans="1:2" x14ac:dyDescent="0.2">
      <c r="A13" s="7" t="s">
        <v>11</v>
      </c>
      <c r="B13" s="7">
        <v>43</v>
      </c>
    </row>
    <row r="14" spans="1:2" x14ac:dyDescent="0.2">
      <c r="A14" s="7" t="s">
        <v>12</v>
      </c>
      <c r="B14" s="7">
        <v>334</v>
      </c>
    </row>
    <row r="15" spans="1:2" ht="17" thickBot="1" x14ac:dyDescent="0.25">
      <c r="A15" s="8" t="s">
        <v>13</v>
      </c>
      <c r="B15" s="8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E03D-8EAC-D948-8BD4-BA94A497F2D2}">
  <dimension ref="A1:F13"/>
  <sheetViews>
    <sheetView zoomScale="210" zoomScaleNormal="210" workbookViewId="0">
      <selection activeCell="E13" sqref="E13"/>
    </sheetView>
  </sheetViews>
  <sheetFormatPr baseColWidth="10" defaultRowHeight="16" x14ac:dyDescent="0.2"/>
  <cols>
    <col min="3" max="3" width="13.6640625" customWidth="1"/>
    <col min="6" max="6" width="11.83203125" bestFit="1" customWidth="1"/>
  </cols>
  <sheetData>
    <row r="1" spans="1:6" x14ac:dyDescent="0.2">
      <c r="A1" s="4" t="s">
        <v>39</v>
      </c>
      <c r="B1" s="4" t="s">
        <v>38</v>
      </c>
      <c r="C1" t="s">
        <v>45</v>
      </c>
      <c r="D1" t="s">
        <v>46</v>
      </c>
    </row>
    <row r="2" spans="1:6" x14ac:dyDescent="0.2">
      <c r="A2" s="4">
        <v>59</v>
      </c>
      <c r="B2" s="4">
        <v>37</v>
      </c>
      <c r="C2">
        <f>(A2-$A$12)</f>
        <v>-13</v>
      </c>
      <c r="D2" s="6">
        <f>(B2-$B$12)</f>
        <v>-0.11111111111111427</v>
      </c>
      <c r="F2" s="6">
        <f>(A2-$A$12)*(B2-$B$12)</f>
        <v>1.4444444444444855</v>
      </c>
    </row>
    <row r="3" spans="1:6" x14ac:dyDescent="0.2">
      <c r="A3" s="4">
        <v>92</v>
      </c>
      <c r="B3" s="4">
        <v>31</v>
      </c>
      <c r="C3">
        <f>(A3-$A$12)</f>
        <v>20</v>
      </c>
      <c r="D3" s="6">
        <f t="shared" ref="D3:D10" si="0">(B3-$B$12)</f>
        <v>-6.1111111111111143</v>
      </c>
      <c r="F3" s="6">
        <f t="shared" ref="F3:F9" si="1">(A3-$A$12)*(B3-$B$12)</f>
        <v>-122.22222222222229</v>
      </c>
    </row>
    <row r="4" spans="1:6" x14ac:dyDescent="0.2">
      <c r="A4" s="4">
        <v>61</v>
      </c>
      <c r="B4" s="4">
        <v>43</v>
      </c>
      <c r="C4">
        <f t="shared" ref="C3:C10" si="2">(A4-$A$12)</f>
        <v>-11</v>
      </c>
      <c r="D4" s="6">
        <f t="shared" si="0"/>
        <v>5.8888888888888857</v>
      </c>
      <c r="F4" s="6">
        <f t="shared" si="1"/>
        <v>-64.777777777777743</v>
      </c>
    </row>
    <row r="5" spans="1:6" x14ac:dyDescent="0.2">
      <c r="A5" s="4">
        <v>72</v>
      </c>
      <c r="B5" s="4">
        <v>39</v>
      </c>
      <c r="C5">
        <f t="shared" si="2"/>
        <v>0</v>
      </c>
      <c r="D5" s="6">
        <f t="shared" si="0"/>
        <v>1.8888888888888857</v>
      </c>
      <c r="F5" s="6">
        <f t="shared" si="1"/>
        <v>0</v>
      </c>
    </row>
    <row r="6" spans="1:6" x14ac:dyDescent="0.2">
      <c r="A6" s="4">
        <v>52</v>
      </c>
      <c r="B6" s="4">
        <v>41</v>
      </c>
      <c r="C6">
        <f t="shared" si="2"/>
        <v>-20</v>
      </c>
      <c r="D6" s="6">
        <f t="shared" si="0"/>
        <v>3.8888888888888857</v>
      </c>
      <c r="F6" s="6">
        <f t="shared" si="1"/>
        <v>-77.777777777777715</v>
      </c>
    </row>
    <row r="7" spans="1:6" x14ac:dyDescent="0.2">
      <c r="A7" s="4">
        <v>67</v>
      </c>
      <c r="B7" s="4">
        <v>39</v>
      </c>
      <c r="C7">
        <f t="shared" si="2"/>
        <v>-5</v>
      </c>
      <c r="D7" s="6">
        <f t="shared" si="0"/>
        <v>1.8888888888888857</v>
      </c>
      <c r="F7" s="6">
        <f t="shared" si="1"/>
        <v>-9.4444444444444287</v>
      </c>
    </row>
    <row r="8" spans="1:6" x14ac:dyDescent="0.2">
      <c r="A8" s="4">
        <v>88</v>
      </c>
      <c r="B8" s="4">
        <v>35</v>
      </c>
      <c r="C8">
        <f t="shared" si="2"/>
        <v>16</v>
      </c>
      <c r="D8" s="6">
        <f t="shared" si="0"/>
        <v>-2.1111111111111143</v>
      </c>
      <c r="F8" s="6">
        <f t="shared" si="1"/>
        <v>-33.777777777777828</v>
      </c>
    </row>
    <row r="9" spans="1:6" x14ac:dyDescent="0.2">
      <c r="A9" s="4">
        <v>62</v>
      </c>
      <c r="B9" s="4">
        <v>40</v>
      </c>
      <c r="C9">
        <f t="shared" si="2"/>
        <v>-10</v>
      </c>
      <c r="D9" s="6">
        <f t="shared" si="0"/>
        <v>2.8888888888888857</v>
      </c>
      <c r="F9" s="6">
        <f t="shared" si="1"/>
        <v>-28.888888888888857</v>
      </c>
    </row>
    <row r="10" spans="1:6" x14ac:dyDescent="0.2">
      <c r="A10" s="4">
        <v>95</v>
      </c>
      <c r="B10" s="4">
        <v>29</v>
      </c>
      <c r="C10">
        <f t="shared" si="2"/>
        <v>23</v>
      </c>
      <c r="D10" s="6">
        <f t="shared" si="0"/>
        <v>-8.1111111111111143</v>
      </c>
      <c r="F10" s="6">
        <f>(A10-$A$12)*(B10-$B$12)</f>
        <v>-186.55555555555563</v>
      </c>
    </row>
    <row r="11" spans="1:6" x14ac:dyDescent="0.2">
      <c r="F11" s="6"/>
    </row>
    <row r="12" spans="1:6" x14ac:dyDescent="0.2">
      <c r="A12">
        <f>AVERAGE(A2:A10)</f>
        <v>72</v>
      </c>
      <c r="B12" s="6">
        <f>AVERAGE(B2:B10)</f>
        <v>37.111111111111114</v>
      </c>
      <c r="F12" s="6">
        <f>SUM(F2:F10)/8</f>
        <v>-65.25</v>
      </c>
    </row>
    <row r="13" spans="1:6" x14ac:dyDescent="0.2">
      <c r="A13">
        <v>15.81</v>
      </c>
      <c r="B13">
        <v>4.6399999999999997</v>
      </c>
      <c r="F13" s="6">
        <f>F12/(A13*B13)</f>
        <v>-0.88946869070208723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A091-999F-6C4F-8603-BBB1C7194945}">
  <dimension ref="A1:I30"/>
  <sheetViews>
    <sheetView zoomScale="230" zoomScaleNormal="230" workbookViewId="0">
      <selection activeCell="A10" sqref="A10:F14"/>
    </sheetView>
  </sheetViews>
  <sheetFormatPr baseColWidth="10" defaultRowHeight="16" x14ac:dyDescent="0.2"/>
  <cols>
    <col min="1" max="1" width="18.5" customWidth="1"/>
    <col min="2" max="2" width="16.33203125" customWidth="1"/>
    <col min="3" max="3" width="25.6640625" customWidth="1"/>
    <col min="4" max="4" width="12.1640625" bestFit="1" customWidth="1"/>
    <col min="5" max="5" width="15.33203125" customWidth="1"/>
    <col min="6" max="6" width="16.83203125" customWidth="1"/>
  </cols>
  <sheetData>
    <row r="1" spans="1:9" x14ac:dyDescent="0.2">
      <c r="A1" t="s">
        <v>14</v>
      </c>
    </row>
    <row r="2" spans="1:9" ht="17" thickBot="1" x14ac:dyDescent="0.25"/>
    <row r="3" spans="1:9" x14ac:dyDescent="0.2">
      <c r="A3" s="3" t="s">
        <v>15</v>
      </c>
      <c r="B3" s="3"/>
    </row>
    <row r="4" spans="1:9" x14ac:dyDescent="0.2">
      <c r="A4" t="s">
        <v>16</v>
      </c>
      <c r="B4">
        <v>0.89341764177858163</v>
      </c>
    </row>
    <row r="5" spans="1:9" x14ac:dyDescent="0.2">
      <c r="A5" t="s">
        <v>17</v>
      </c>
      <c r="B5">
        <v>0.79819508264120198</v>
      </c>
    </row>
    <row r="6" spans="1:9" x14ac:dyDescent="0.2">
      <c r="A6" t="s">
        <v>18</v>
      </c>
      <c r="B6">
        <v>0.77296946797135224</v>
      </c>
    </row>
    <row r="7" spans="1:9" x14ac:dyDescent="0.2">
      <c r="A7" t="s">
        <v>2</v>
      </c>
      <c r="B7">
        <v>2.1782878871716518</v>
      </c>
    </row>
    <row r="8" spans="1:9" ht="17" thickBot="1" x14ac:dyDescent="0.25">
      <c r="A8" s="1" t="s">
        <v>19</v>
      </c>
      <c r="B8" s="1">
        <v>10</v>
      </c>
    </row>
    <row r="10" spans="1:9" ht="17" thickBot="1" x14ac:dyDescent="0.25">
      <c r="A10" t="s">
        <v>20</v>
      </c>
    </row>
    <row r="11" spans="1:9" x14ac:dyDescent="0.2">
      <c r="A11" s="2"/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spans="1:9" x14ac:dyDescent="0.2">
      <c r="A12" t="s">
        <v>21</v>
      </c>
      <c r="B12">
        <v>1</v>
      </c>
      <c r="C12">
        <v>150.14049504481011</v>
      </c>
      <c r="D12">
        <v>150.14049504481011</v>
      </c>
      <c r="E12">
        <v>31.642245118221975</v>
      </c>
      <c r="F12">
        <v>4.9552181407185958E-4</v>
      </c>
    </row>
    <row r="13" spans="1:9" x14ac:dyDescent="0.2">
      <c r="A13" t="s">
        <v>22</v>
      </c>
      <c r="B13">
        <v>8</v>
      </c>
      <c r="C13">
        <v>37.959504955189914</v>
      </c>
      <c r="D13">
        <v>4.7449381193987392</v>
      </c>
    </row>
    <row r="14" spans="1:9" ht="17" thickBot="1" x14ac:dyDescent="0.25">
      <c r="A14" s="1" t="s">
        <v>23</v>
      </c>
      <c r="B14" s="1">
        <v>9</v>
      </c>
      <c r="C14" s="1">
        <v>188.10000000000002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30</v>
      </c>
      <c r="C16" s="2" t="s">
        <v>2</v>
      </c>
      <c r="D16" s="2" t="s">
        <v>31</v>
      </c>
      <c r="E16" s="2" t="s">
        <v>32</v>
      </c>
      <c r="F16" s="2" t="s">
        <v>33</v>
      </c>
      <c r="G16" s="2" t="s">
        <v>34</v>
      </c>
      <c r="H16" s="2" t="s">
        <v>35</v>
      </c>
      <c r="I16" s="2" t="s">
        <v>36</v>
      </c>
    </row>
    <row r="17" spans="1:9" x14ac:dyDescent="0.2">
      <c r="A17" t="s">
        <v>24</v>
      </c>
      <c r="B17">
        <v>56.204656455972298</v>
      </c>
      <c r="C17">
        <v>3.5351656496705224</v>
      </c>
      <c r="D17">
        <v>15.898733475533339</v>
      </c>
      <c r="E17">
        <v>2.4523897374972217E-7</v>
      </c>
      <c r="F17">
        <v>48.052549849200346</v>
      </c>
      <c r="G17">
        <v>64.35676306274425</v>
      </c>
      <c r="H17">
        <v>48.052549849200346</v>
      </c>
      <c r="I17">
        <v>64.35676306274425</v>
      </c>
    </row>
    <row r="18" spans="1:9" ht="17" thickBot="1" x14ac:dyDescent="0.25">
      <c r="A18" s="1" t="s">
        <v>37</v>
      </c>
      <c r="B18" s="1">
        <v>-0.26682156574517513</v>
      </c>
      <c r="C18" s="1">
        <v>4.7433730644789271E-2</v>
      </c>
      <c r="D18" s="1">
        <v>-5.6251440086651971</v>
      </c>
      <c r="E18" s="1">
        <v>4.9552181407186045E-4</v>
      </c>
      <c r="F18" s="1">
        <v>-0.37620394476021979</v>
      </c>
      <c r="G18" s="1">
        <v>-0.15743918673013044</v>
      </c>
      <c r="H18" s="1">
        <v>-0.37620394476021979</v>
      </c>
      <c r="I18" s="1">
        <v>-0.15743918673013044</v>
      </c>
    </row>
    <row r="28" spans="1:9" x14ac:dyDescent="0.2">
      <c r="A28">
        <f>918.19/4.017</f>
        <v>228.57605177993526</v>
      </c>
    </row>
    <row r="29" spans="1:9" x14ac:dyDescent="0.2">
      <c r="A29">
        <f>_xlfn.F.DIST.RT(A28,2,102)</f>
        <v>2.0633867764080861E-38</v>
      </c>
    </row>
    <row r="30" spans="1:9" x14ac:dyDescent="0.2">
      <c r="C30">
        <f>_xlfn.NORM.S.DIST((65-74)/6.8,TRUE)</f>
        <v>9.2829690989559011E-2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13C6-6668-5B47-B75C-166A269F759D}">
  <dimension ref="A1:B15"/>
  <sheetViews>
    <sheetView tabSelected="1" zoomScale="250" zoomScaleNormal="250" workbookViewId="0">
      <selection activeCell="C12" sqref="C12"/>
    </sheetView>
  </sheetViews>
  <sheetFormatPr baseColWidth="10" defaultRowHeight="16" x14ac:dyDescent="0.2"/>
  <cols>
    <col min="3" max="3" width="19.1640625" customWidth="1"/>
    <col min="4" max="4" width="16.1640625" customWidth="1"/>
  </cols>
  <sheetData>
    <row r="1" spans="1:2" x14ac:dyDescent="0.2">
      <c r="A1" s="4" t="s">
        <v>39</v>
      </c>
      <c r="B1" s="4" t="s">
        <v>38</v>
      </c>
    </row>
    <row r="2" spans="1:2" x14ac:dyDescent="0.2">
      <c r="A2" s="4">
        <v>59</v>
      </c>
      <c r="B2" s="4">
        <v>37</v>
      </c>
    </row>
    <row r="3" spans="1:2" x14ac:dyDescent="0.2">
      <c r="A3" s="4">
        <v>92</v>
      </c>
      <c r="B3" s="4">
        <v>31</v>
      </c>
    </row>
    <row r="4" spans="1:2" x14ac:dyDescent="0.2">
      <c r="A4" s="4">
        <v>61</v>
      </c>
      <c r="B4" s="4">
        <v>43</v>
      </c>
    </row>
    <row r="5" spans="1:2" x14ac:dyDescent="0.2">
      <c r="A5" s="4">
        <v>72</v>
      </c>
      <c r="B5" s="4">
        <v>39</v>
      </c>
    </row>
    <row r="6" spans="1:2" x14ac:dyDescent="0.2">
      <c r="A6" s="4">
        <v>52</v>
      </c>
      <c r="B6" s="4">
        <v>41</v>
      </c>
    </row>
    <row r="7" spans="1:2" x14ac:dyDescent="0.2">
      <c r="A7" s="4">
        <v>67</v>
      </c>
      <c r="B7" s="4">
        <v>39</v>
      </c>
    </row>
    <row r="8" spans="1:2" x14ac:dyDescent="0.2">
      <c r="A8" s="4">
        <v>88</v>
      </c>
      <c r="B8" s="4">
        <v>35</v>
      </c>
    </row>
    <row r="9" spans="1:2" x14ac:dyDescent="0.2">
      <c r="A9" s="4">
        <v>62</v>
      </c>
      <c r="B9" s="4">
        <v>40</v>
      </c>
    </row>
    <row r="10" spans="1:2" x14ac:dyDescent="0.2">
      <c r="A10" s="4">
        <v>95</v>
      </c>
      <c r="B10" s="4">
        <v>29</v>
      </c>
    </row>
    <row r="11" spans="1:2" x14ac:dyDescent="0.2">
      <c r="A11" s="4">
        <v>83</v>
      </c>
      <c r="B11" s="4">
        <v>33</v>
      </c>
    </row>
    <row r="15" spans="1:2" ht="17" thickBot="1" x14ac:dyDescent="0.25">
      <c r="A15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C712-36C5-6040-AEF4-93A1349F9F32}">
  <dimension ref="A1:B11"/>
  <sheetViews>
    <sheetView zoomScale="190" zoomScaleNormal="190" workbookViewId="0">
      <selection activeCell="D5" sqref="D5"/>
    </sheetView>
  </sheetViews>
  <sheetFormatPr baseColWidth="10" defaultRowHeight="16" x14ac:dyDescent="0.2"/>
  <sheetData>
    <row r="1" spans="1:2" x14ac:dyDescent="0.2">
      <c r="A1" s="4" t="s">
        <v>39</v>
      </c>
      <c r="B1" s="4" t="s">
        <v>38</v>
      </c>
    </row>
    <row r="2" spans="1:2" x14ac:dyDescent="0.2">
      <c r="A2" s="4">
        <v>59</v>
      </c>
      <c r="B2" s="4">
        <f>0.2 * A2^4</f>
        <v>2423472.2000000002</v>
      </c>
    </row>
    <row r="3" spans="1:2" x14ac:dyDescent="0.2">
      <c r="A3" s="4">
        <v>92</v>
      </c>
      <c r="B3" s="4">
        <f t="shared" ref="B3:B11" si="0">0.2 * A3^4</f>
        <v>14327859.200000001</v>
      </c>
    </row>
    <row r="4" spans="1:2" x14ac:dyDescent="0.2">
      <c r="A4" s="4">
        <v>61</v>
      </c>
      <c r="B4" s="4">
        <f t="shared" si="0"/>
        <v>2769168.2</v>
      </c>
    </row>
    <row r="5" spans="1:2" x14ac:dyDescent="0.2">
      <c r="A5" s="4">
        <v>72</v>
      </c>
      <c r="B5" s="4">
        <f t="shared" si="0"/>
        <v>5374771.2000000002</v>
      </c>
    </row>
    <row r="6" spans="1:2" x14ac:dyDescent="0.2">
      <c r="A6" s="4">
        <v>52</v>
      </c>
      <c r="B6" s="4">
        <f t="shared" si="0"/>
        <v>1462323.2000000002</v>
      </c>
    </row>
    <row r="7" spans="1:2" x14ac:dyDescent="0.2">
      <c r="A7" s="4">
        <v>67</v>
      </c>
      <c r="B7" s="4">
        <f t="shared" si="0"/>
        <v>4030224.2</v>
      </c>
    </row>
    <row r="8" spans="1:2" x14ac:dyDescent="0.2">
      <c r="A8" s="4">
        <v>88</v>
      </c>
      <c r="B8" s="4">
        <f t="shared" si="0"/>
        <v>11993907.200000001</v>
      </c>
    </row>
    <row r="9" spans="1:2" x14ac:dyDescent="0.2">
      <c r="A9" s="4">
        <v>62</v>
      </c>
      <c r="B9" s="4">
        <f t="shared" si="0"/>
        <v>2955267.2</v>
      </c>
    </row>
    <row r="10" spans="1:2" x14ac:dyDescent="0.2">
      <c r="A10" s="4">
        <v>95</v>
      </c>
      <c r="B10" s="4">
        <f t="shared" si="0"/>
        <v>16290125</v>
      </c>
    </row>
    <row r="11" spans="1:2" x14ac:dyDescent="0.2">
      <c r="A11" s="4">
        <v>83</v>
      </c>
      <c r="B11" s="4">
        <f t="shared" si="0"/>
        <v>9491664.2000000011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 Stats</vt:lpstr>
      <vt:lpstr>Sheet2</vt:lpstr>
      <vt:lpstr>Sheet3</vt:lpstr>
      <vt:lpstr>Sheet4</vt:lpstr>
      <vt:lpstr>Sheet5</vt:lpstr>
      <vt:lpstr>Co variance and correlation</vt:lpstr>
      <vt:lpstr>Regression analysis</vt:lpstr>
      <vt:lpstr>Data</vt:lpstr>
      <vt:lpstr>Sheet14</vt:lpstr>
      <vt:lpstr>Std Error 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2023-09-06T10:51:01Z</dcterms:created>
  <dcterms:modified xsi:type="dcterms:W3CDTF">2023-09-15T06:34:40Z</dcterms:modified>
</cp:coreProperties>
</file>