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stasia/Documents/PyCharm/IronUptake/iron_data/"/>
    </mc:Choice>
  </mc:AlternateContent>
  <xr:revisionPtr revIDLastSave="0" documentId="13_ncr:1_{778B68D4-639F-D642-B31F-3E386DBF8D43}" xr6:coauthVersionLast="47" xr6:coauthVersionMax="47" xr10:uidLastSave="{00000000-0000-0000-0000-000000000000}"/>
  <bookViews>
    <workbookView xWindow="0" yWindow="500" windowWidth="28800" windowHeight="15980" activeTab="1" xr2:uid="{A78AB3EF-5C49-4870-8BEB-C0E596962EEB}"/>
  </bookViews>
  <sheets>
    <sheet name="Content and Concentration (1)" sheetId="1" r:id="rId1"/>
    <sheet name="Iron_dose" sheetId="4" r:id="rId2"/>
    <sheet name="Iron_in_matrix" sheetId="2" r:id="rId3"/>
    <sheet name="Iron_in_plant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2" i="1" l="1"/>
  <c r="AU4" i="1"/>
  <c r="AU5" i="1"/>
  <c r="AU6" i="1"/>
  <c r="AU7" i="1"/>
  <c r="AU8" i="1"/>
  <c r="AU11" i="1" s="1"/>
  <c r="AU14" i="1" s="1"/>
  <c r="AU17" i="1" s="1"/>
  <c r="AU20" i="1" s="1"/>
  <c r="AU23" i="1" s="1"/>
  <c r="AU26" i="1" s="1"/>
  <c r="AU29" i="1" s="1"/>
  <c r="AU9" i="1"/>
  <c r="AU12" i="1" s="1"/>
  <c r="AU15" i="1" s="1"/>
  <c r="AU18" i="1" s="1"/>
  <c r="AU21" i="1" s="1"/>
  <c r="AU24" i="1" s="1"/>
  <c r="AU27" i="1" s="1"/>
  <c r="AU30" i="1" s="1"/>
  <c r="AU10" i="1"/>
  <c r="AU13" i="1" s="1"/>
  <c r="AU16" i="1" s="1"/>
  <c r="AU19" i="1" s="1"/>
  <c r="AU22" i="1" s="1"/>
  <c r="AU25" i="1" s="1"/>
  <c r="AU28" i="1" s="1"/>
  <c r="AU31" i="1" s="1"/>
  <c r="AG23" i="1"/>
  <c r="AH4" i="1"/>
  <c r="AH5" i="1"/>
  <c r="AH6" i="1"/>
  <c r="AH7" i="1"/>
  <c r="AH8" i="1"/>
  <c r="AH9" i="1"/>
  <c r="AH12" i="1" s="1"/>
  <c r="AH15" i="1" s="1"/>
  <c r="AH18" i="1" s="1"/>
  <c r="AH21" i="1" s="1"/>
  <c r="AH24" i="1" s="1"/>
  <c r="AH27" i="1" s="1"/>
  <c r="AH30" i="1" s="1"/>
  <c r="AH10" i="1"/>
  <c r="AH13" i="1" s="1"/>
  <c r="AH16" i="1" s="1"/>
  <c r="AH19" i="1" s="1"/>
  <c r="AH22" i="1" s="1"/>
  <c r="AH25" i="1" s="1"/>
  <c r="AH28" i="1" s="1"/>
  <c r="AH31" i="1" s="1"/>
  <c r="AH11" i="1"/>
  <c r="AH14" i="1" s="1"/>
  <c r="AH17" i="1" s="1"/>
  <c r="AH20" i="1" s="1"/>
  <c r="AH23" i="1" s="1"/>
  <c r="AH26" i="1" s="1"/>
  <c r="AH29" i="1" s="1"/>
  <c r="B29" i="3" l="1"/>
  <c r="CH83" i="1"/>
  <c r="BU83" i="1"/>
  <c r="BH83" i="1"/>
  <c r="AU83" i="1"/>
  <c r="AH83" i="1"/>
  <c r="U83" i="1"/>
  <c r="CG79" i="1"/>
  <c r="BT79" i="1"/>
  <c r="BG79" i="1"/>
  <c r="AT79" i="1"/>
  <c r="AG79" i="1"/>
  <c r="T79" i="1"/>
  <c r="CF61" i="1"/>
  <c r="BS61" i="1"/>
  <c r="BF61" i="1"/>
  <c r="AS61" i="1"/>
  <c r="AT61" i="1" s="1"/>
  <c r="AF61" i="1"/>
  <c r="S61" i="1"/>
  <c r="F61" i="1"/>
  <c r="CF60" i="1"/>
  <c r="BS60" i="1"/>
  <c r="BF60" i="1"/>
  <c r="AS60" i="1"/>
  <c r="AF60" i="1"/>
  <c r="S60" i="1"/>
  <c r="F60" i="1"/>
  <c r="CF59" i="1"/>
  <c r="BS59" i="1"/>
  <c r="BF59" i="1"/>
  <c r="AS59" i="1"/>
  <c r="AF59" i="1"/>
  <c r="S59" i="1"/>
  <c r="F59" i="1"/>
  <c r="CF58" i="1"/>
  <c r="BS58" i="1"/>
  <c r="BF58" i="1"/>
  <c r="AS58" i="1"/>
  <c r="AT58" i="1" s="1"/>
  <c r="AF58" i="1"/>
  <c r="S58" i="1"/>
  <c r="F58" i="1"/>
  <c r="CF57" i="1"/>
  <c r="BS57" i="1"/>
  <c r="BF57" i="1"/>
  <c r="AS57" i="1"/>
  <c r="AF57" i="1"/>
  <c r="AG27" i="1" s="1"/>
  <c r="S57" i="1"/>
  <c r="F57" i="1"/>
  <c r="CF56" i="1"/>
  <c r="BS56" i="1"/>
  <c r="BF56" i="1"/>
  <c r="AS56" i="1"/>
  <c r="AF56" i="1"/>
  <c r="S56" i="1"/>
  <c r="F56" i="1"/>
  <c r="CF55" i="1"/>
  <c r="BS55" i="1"/>
  <c r="BF55" i="1"/>
  <c r="AS55" i="1"/>
  <c r="AT55" i="1" s="1"/>
  <c r="AF55" i="1"/>
  <c r="S55" i="1"/>
  <c r="F55" i="1"/>
  <c r="CF54" i="1"/>
  <c r="BS54" i="1"/>
  <c r="BF54" i="1"/>
  <c r="AS54" i="1"/>
  <c r="AF54" i="1"/>
  <c r="S54" i="1"/>
  <c r="T55" i="1" s="1"/>
  <c r="F54" i="1"/>
  <c r="CF53" i="1"/>
  <c r="BS53" i="1"/>
  <c r="BF53" i="1"/>
  <c r="BG55" i="1" s="1"/>
  <c r="AS53" i="1"/>
  <c r="AF53" i="1"/>
  <c r="S53" i="1"/>
  <c r="F53" i="1"/>
  <c r="G55" i="1" s="1"/>
  <c r="CF52" i="1"/>
  <c r="BS52" i="1"/>
  <c r="BF52" i="1"/>
  <c r="AS52" i="1"/>
  <c r="AT52" i="1" s="1"/>
  <c r="AF52" i="1"/>
  <c r="S52" i="1"/>
  <c r="F52" i="1"/>
  <c r="CF51" i="1"/>
  <c r="BS51" i="1"/>
  <c r="BF51" i="1"/>
  <c r="AS51" i="1"/>
  <c r="AF51" i="1"/>
  <c r="S51" i="1"/>
  <c r="T52" i="1" s="1"/>
  <c r="F51" i="1"/>
  <c r="CF50" i="1"/>
  <c r="BS50" i="1"/>
  <c r="BF50" i="1"/>
  <c r="AS50" i="1"/>
  <c r="AF50" i="1"/>
  <c r="S50" i="1"/>
  <c r="F50" i="1"/>
  <c r="G52" i="1" s="1"/>
  <c r="CF49" i="1"/>
  <c r="BS49" i="1"/>
  <c r="BF49" i="1"/>
  <c r="AS49" i="1"/>
  <c r="AT49" i="1" s="1"/>
  <c r="AF49" i="1"/>
  <c r="S49" i="1"/>
  <c r="F49" i="1"/>
  <c r="CF48" i="1"/>
  <c r="BS48" i="1"/>
  <c r="BF48" i="1"/>
  <c r="AS48" i="1"/>
  <c r="AF48" i="1"/>
  <c r="S48" i="1"/>
  <c r="T49" i="1" s="1"/>
  <c r="F48" i="1"/>
  <c r="CF47" i="1"/>
  <c r="BS47" i="1"/>
  <c r="BF47" i="1"/>
  <c r="BG49" i="1" s="1"/>
  <c r="AS47" i="1"/>
  <c r="AF47" i="1"/>
  <c r="S47" i="1"/>
  <c r="F47" i="1"/>
  <c r="G49" i="1" s="1"/>
  <c r="CF46" i="1"/>
  <c r="BS46" i="1"/>
  <c r="BF46" i="1"/>
  <c r="AS46" i="1"/>
  <c r="AT46" i="1" s="1"/>
  <c r="AF46" i="1"/>
  <c r="S46" i="1"/>
  <c r="F46" i="1"/>
  <c r="CF45" i="1"/>
  <c r="CG15" i="1" s="1"/>
  <c r="BS45" i="1"/>
  <c r="BF45" i="1"/>
  <c r="AS45" i="1"/>
  <c r="AF45" i="1"/>
  <c r="S45" i="1"/>
  <c r="F45" i="1"/>
  <c r="CF44" i="1"/>
  <c r="BS44" i="1"/>
  <c r="BF44" i="1"/>
  <c r="BG46" i="1" s="1"/>
  <c r="AS44" i="1"/>
  <c r="AF44" i="1"/>
  <c r="S44" i="1"/>
  <c r="F44" i="1"/>
  <c r="CF43" i="1"/>
  <c r="BS43" i="1"/>
  <c r="BF43" i="1"/>
  <c r="AS43" i="1"/>
  <c r="AT43" i="1" s="1"/>
  <c r="AF43" i="1"/>
  <c r="S43" i="1"/>
  <c r="F43" i="1"/>
  <c r="CF42" i="1"/>
  <c r="BS42" i="1"/>
  <c r="BF42" i="1"/>
  <c r="AS42" i="1"/>
  <c r="AF42" i="1"/>
  <c r="S42" i="1"/>
  <c r="T43" i="1" s="1"/>
  <c r="F42" i="1"/>
  <c r="CF41" i="1"/>
  <c r="BS41" i="1"/>
  <c r="BF41" i="1"/>
  <c r="BG43" i="1" s="1"/>
  <c r="AS41" i="1"/>
  <c r="AF41" i="1"/>
  <c r="S41" i="1"/>
  <c r="F41" i="1"/>
  <c r="G43" i="1" s="1"/>
  <c r="CF40" i="1"/>
  <c r="BS40" i="1"/>
  <c r="BF40" i="1"/>
  <c r="AS40" i="1"/>
  <c r="AT40" i="1" s="1"/>
  <c r="AF40" i="1"/>
  <c r="S40" i="1"/>
  <c r="F40" i="1"/>
  <c r="CF39" i="1"/>
  <c r="BS39" i="1"/>
  <c r="BF39" i="1"/>
  <c r="AS39" i="1"/>
  <c r="AF39" i="1"/>
  <c r="S39" i="1"/>
  <c r="T40" i="1" s="1"/>
  <c r="F39" i="1"/>
  <c r="CF38" i="1"/>
  <c r="BS38" i="1"/>
  <c r="BF38" i="1"/>
  <c r="AS38" i="1"/>
  <c r="AF38" i="1"/>
  <c r="S38" i="1"/>
  <c r="F38" i="1"/>
  <c r="G40" i="1" s="1"/>
  <c r="CF37" i="1"/>
  <c r="BS37" i="1"/>
  <c r="BT37" i="1" s="1"/>
  <c r="BF37" i="1"/>
  <c r="AS37" i="1"/>
  <c r="AF37" i="1"/>
  <c r="T37" i="1"/>
  <c r="S37" i="1"/>
  <c r="F37" i="1"/>
  <c r="CF36" i="1"/>
  <c r="BS36" i="1"/>
  <c r="BF36" i="1"/>
  <c r="AS36" i="1"/>
  <c r="AF36" i="1"/>
  <c r="S36" i="1"/>
  <c r="F36" i="1"/>
  <c r="A36" i="1"/>
  <c r="A37" i="1" s="1"/>
  <c r="CF35" i="1"/>
  <c r="CG37" i="1" s="1"/>
  <c r="BS35" i="1"/>
  <c r="BF35" i="1"/>
  <c r="BG37" i="1" s="1"/>
  <c r="AS35" i="1"/>
  <c r="AT37" i="1" s="1"/>
  <c r="AF35" i="1"/>
  <c r="AG37" i="1" s="1"/>
  <c r="S35" i="1"/>
  <c r="F35" i="1"/>
  <c r="G37" i="1" s="1"/>
  <c r="A35" i="1"/>
  <c r="CG34" i="1"/>
  <c r="CF34" i="1"/>
  <c r="BS34" i="1"/>
  <c r="BF34" i="1"/>
  <c r="AS34" i="1"/>
  <c r="AG34" i="1"/>
  <c r="AF34" i="1"/>
  <c r="S34" i="1"/>
  <c r="F34" i="1"/>
  <c r="CF33" i="1"/>
  <c r="BS33" i="1"/>
  <c r="BF33" i="1"/>
  <c r="AS33" i="1"/>
  <c r="AF33" i="1"/>
  <c r="S33" i="1"/>
  <c r="F33" i="1"/>
  <c r="CF32" i="1"/>
  <c r="BS32" i="1"/>
  <c r="BT34" i="1" s="1"/>
  <c r="BF32" i="1"/>
  <c r="BG34" i="1" s="1"/>
  <c r="AS32" i="1"/>
  <c r="AT34" i="1" s="1"/>
  <c r="AF32" i="1"/>
  <c r="S32" i="1"/>
  <c r="T34" i="1" s="1"/>
  <c r="F32" i="1"/>
  <c r="G34" i="1" s="1"/>
  <c r="CF31" i="1"/>
  <c r="CA31" i="1"/>
  <c r="BS31" i="1"/>
  <c r="BN31" i="1"/>
  <c r="BF31" i="1"/>
  <c r="AS31" i="1"/>
  <c r="AN31" i="1"/>
  <c r="AF31" i="1"/>
  <c r="AA31" i="1"/>
  <c r="S31" i="1"/>
  <c r="G31" i="1"/>
  <c r="F31" i="1"/>
  <c r="CF30" i="1"/>
  <c r="CG30" i="1" s="1"/>
  <c r="CA30" i="1"/>
  <c r="BS30" i="1"/>
  <c r="BT30" i="1" s="1"/>
  <c r="BN30" i="1"/>
  <c r="BG30" i="1"/>
  <c r="BF30" i="1"/>
  <c r="AS30" i="1"/>
  <c r="AF30" i="1"/>
  <c r="AA30" i="1"/>
  <c r="AN30" i="1" s="1"/>
  <c r="S30" i="1"/>
  <c r="G30" i="1"/>
  <c r="F30" i="1"/>
  <c r="CG29" i="1"/>
  <c r="CF29" i="1"/>
  <c r="CA29" i="1"/>
  <c r="BS29" i="1"/>
  <c r="BN29" i="1"/>
  <c r="BG29" i="1"/>
  <c r="BF29" i="1"/>
  <c r="AT29" i="1"/>
  <c r="AS29" i="1"/>
  <c r="AG29" i="1"/>
  <c r="AF29" i="1"/>
  <c r="AA29" i="1"/>
  <c r="AN29" i="1" s="1"/>
  <c r="S29" i="1"/>
  <c r="T29" i="1" s="1"/>
  <c r="D29" i="1"/>
  <c r="F29" i="1" s="1"/>
  <c r="CF28" i="1"/>
  <c r="CA28" i="1"/>
  <c r="BS28" i="1"/>
  <c r="BN28" i="1"/>
  <c r="BF28" i="1"/>
  <c r="AS28" i="1"/>
  <c r="AF28" i="1"/>
  <c r="AA28" i="1"/>
  <c r="AN28" i="1" s="1"/>
  <c r="S28" i="1"/>
  <c r="G28" i="1"/>
  <c r="F28" i="1"/>
  <c r="CG27" i="1"/>
  <c r="CF27" i="1"/>
  <c r="CA27" i="1"/>
  <c r="BS27" i="1"/>
  <c r="BN27" i="1"/>
  <c r="BF27" i="1"/>
  <c r="BG27" i="1" s="1"/>
  <c r="AT27" i="1"/>
  <c r="AS27" i="1"/>
  <c r="AF27" i="1"/>
  <c r="AA27" i="1"/>
  <c r="AN27" i="1" s="1"/>
  <c r="S27" i="1"/>
  <c r="G27" i="1"/>
  <c r="F27" i="1"/>
  <c r="CF26" i="1"/>
  <c r="CA26" i="1"/>
  <c r="BS26" i="1"/>
  <c r="BN26" i="1"/>
  <c r="BF26" i="1"/>
  <c r="AS26" i="1"/>
  <c r="AF26" i="1"/>
  <c r="AA26" i="1"/>
  <c r="AN26" i="1" s="1"/>
  <c r="S26" i="1"/>
  <c r="F26" i="1"/>
  <c r="CF25" i="1"/>
  <c r="CA25" i="1"/>
  <c r="BS25" i="1"/>
  <c r="BN25" i="1"/>
  <c r="BG25" i="1"/>
  <c r="BF25" i="1"/>
  <c r="AS25" i="1"/>
  <c r="AF25" i="1"/>
  <c r="AA25" i="1"/>
  <c r="AN25" i="1" s="1"/>
  <c r="S25" i="1"/>
  <c r="F25" i="1"/>
  <c r="CG24" i="1"/>
  <c r="CF24" i="1"/>
  <c r="CA24" i="1"/>
  <c r="BT24" i="1"/>
  <c r="BS24" i="1"/>
  <c r="BN24" i="1"/>
  <c r="BG24" i="1"/>
  <c r="BF24" i="1"/>
  <c r="AT24" i="1"/>
  <c r="AS24" i="1"/>
  <c r="AF24" i="1"/>
  <c r="AA24" i="1"/>
  <c r="AN24" i="1" s="1"/>
  <c r="S24" i="1"/>
  <c r="F24" i="1"/>
  <c r="CG23" i="1"/>
  <c r="CF23" i="1"/>
  <c r="CA23" i="1"/>
  <c r="BT23" i="1"/>
  <c r="BS23" i="1"/>
  <c r="BN23" i="1"/>
  <c r="BG23" i="1"/>
  <c r="BF23" i="1"/>
  <c r="AS23" i="1"/>
  <c r="AT23" i="1" s="1"/>
  <c r="AF23" i="1"/>
  <c r="AA23" i="1"/>
  <c r="AN23" i="1" s="1"/>
  <c r="S23" i="1"/>
  <c r="T23" i="1" s="1"/>
  <c r="F23" i="1"/>
  <c r="CF22" i="1"/>
  <c r="CA22" i="1"/>
  <c r="BS22" i="1"/>
  <c r="BN22" i="1"/>
  <c r="BF22" i="1"/>
  <c r="AT22" i="1"/>
  <c r="AS22" i="1"/>
  <c r="AG22" i="1"/>
  <c r="AF22" i="1"/>
  <c r="AA22" i="1"/>
  <c r="AN22" i="1" s="1"/>
  <c r="T22" i="1"/>
  <c r="S22" i="1"/>
  <c r="F22" i="1"/>
  <c r="CF21" i="1"/>
  <c r="CA21" i="1"/>
  <c r="BS21" i="1"/>
  <c r="BN21" i="1"/>
  <c r="BF21" i="1"/>
  <c r="AS21" i="1"/>
  <c r="AN21" i="1"/>
  <c r="AF21" i="1"/>
  <c r="AA21" i="1"/>
  <c r="S21" i="1"/>
  <c r="G21" i="1"/>
  <c r="F21" i="1"/>
  <c r="CF20" i="1"/>
  <c r="CG20" i="1" s="1"/>
  <c r="CA20" i="1"/>
  <c r="BS20" i="1"/>
  <c r="BT20" i="1" s="1"/>
  <c r="BN20" i="1"/>
  <c r="BG20" i="1"/>
  <c r="BF20" i="1"/>
  <c r="AS20" i="1"/>
  <c r="AN20" i="1"/>
  <c r="AF20" i="1"/>
  <c r="AA20" i="1"/>
  <c r="S20" i="1"/>
  <c r="F20" i="1"/>
  <c r="CG19" i="1"/>
  <c r="CF19" i="1"/>
  <c r="CA19" i="1"/>
  <c r="BT19" i="1"/>
  <c r="BS19" i="1"/>
  <c r="BN19" i="1"/>
  <c r="BG19" i="1"/>
  <c r="BF19" i="1"/>
  <c r="AS19" i="1"/>
  <c r="AF19" i="1"/>
  <c r="AA19" i="1"/>
  <c r="AN19" i="1" s="1"/>
  <c r="T19" i="1"/>
  <c r="S19" i="1"/>
  <c r="F19" i="1"/>
  <c r="CF18" i="1"/>
  <c r="CA18" i="1"/>
  <c r="BS18" i="1"/>
  <c r="BN18" i="1"/>
  <c r="BF18" i="1"/>
  <c r="AT18" i="1"/>
  <c r="AS18" i="1"/>
  <c r="AG18" i="1"/>
  <c r="AF18" i="1"/>
  <c r="AA18" i="1"/>
  <c r="AN18" i="1" s="1"/>
  <c r="T18" i="1"/>
  <c r="S18" i="1"/>
  <c r="F18" i="1"/>
  <c r="G18" i="1" s="1"/>
  <c r="CF17" i="1"/>
  <c r="CA17" i="1"/>
  <c r="BS17" i="1"/>
  <c r="BN17" i="1"/>
  <c r="BF17" i="1"/>
  <c r="AT17" i="1"/>
  <c r="AS17" i="1"/>
  <c r="AN17" i="1"/>
  <c r="AF17" i="1"/>
  <c r="AA17" i="1"/>
  <c r="S17" i="1"/>
  <c r="G17" i="1"/>
  <c r="F17" i="1"/>
  <c r="CG16" i="1"/>
  <c r="CF16" i="1"/>
  <c r="CA16" i="1"/>
  <c r="BS16" i="1"/>
  <c r="BT16" i="1" s="1"/>
  <c r="BN16" i="1"/>
  <c r="BF16" i="1"/>
  <c r="BG16" i="1" s="1"/>
  <c r="AS16" i="1"/>
  <c r="AN16" i="1"/>
  <c r="AF16" i="1"/>
  <c r="AA16" i="1"/>
  <c r="S16" i="1"/>
  <c r="F16" i="1"/>
  <c r="CF15" i="1"/>
  <c r="CA15" i="1"/>
  <c r="BT15" i="1"/>
  <c r="BS15" i="1"/>
  <c r="BN15" i="1"/>
  <c r="BG15" i="1"/>
  <c r="BF15" i="1"/>
  <c r="AS15" i="1"/>
  <c r="AT15" i="1" s="1"/>
  <c r="AF15" i="1"/>
  <c r="AG15" i="1" s="1"/>
  <c r="AA15" i="1"/>
  <c r="AN15" i="1" s="1"/>
  <c r="S15" i="1"/>
  <c r="T15" i="1" s="1"/>
  <c r="F15" i="1"/>
  <c r="CF14" i="1"/>
  <c r="CA14" i="1"/>
  <c r="BS14" i="1"/>
  <c r="BN14" i="1"/>
  <c r="BF14" i="1"/>
  <c r="AT14" i="1"/>
  <c r="AS14" i="1"/>
  <c r="AG14" i="1"/>
  <c r="AF14" i="1"/>
  <c r="AA14" i="1"/>
  <c r="AN14" i="1" s="1"/>
  <c r="U14" i="1"/>
  <c r="T14" i="1"/>
  <c r="S14" i="1"/>
  <c r="G14" i="1"/>
  <c r="F14" i="1"/>
  <c r="CF13" i="1"/>
  <c r="CA13" i="1"/>
  <c r="BS13" i="1"/>
  <c r="BN13" i="1"/>
  <c r="BF13" i="1"/>
  <c r="AS13" i="1"/>
  <c r="AF13" i="1"/>
  <c r="AA13" i="1"/>
  <c r="AN13" i="1" s="1"/>
  <c r="S13" i="1"/>
  <c r="G13" i="1"/>
  <c r="F13" i="1"/>
  <c r="CF12" i="1"/>
  <c r="CG12" i="1" s="1"/>
  <c r="CA12" i="1"/>
  <c r="BS12" i="1"/>
  <c r="BN12" i="1"/>
  <c r="BG12" i="1"/>
  <c r="BF12" i="1"/>
  <c r="AS12" i="1"/>
  <c r="AF12" i="1"/>
  <c r="AA12" i="1"/>
  <c r="AN12" i="1" s="1"/>
  <c r="S12" i="1"/>
  <c r="F12" i="1"/>
  <c r="CG11" i="1"/>
  <c r="CF11" i="1"/>
  <c r="CA11" i="1"/>
  <c r="BT11" i="1"/>
  <c r="BS11" i="1"/>
  <c r="BN11" i="1"/>
  <c r="BG11" i="1"/>
  <c r="BF11" i="1"/>
  <c r="AS11" i="1"/>
  <c r="AT11" i="1" s="1"/>
  <c r="AF11" i="1"/>
  <c r="AG11" i="1" s="1"/>
  <c r="AA11" i="1"/>
  <c r="AN11" i="1" s="1"/>
  <c r="S11" i="1"/>
  <c r="X11" i="1" s="1"/>
  <c r="F11" i="1"/>
  <c r="CF10" i="1"/>
  <c r="CA10" i="1"/>
  <c r="BS10" i="1"/>
  <c r="BN10" i="1"/>
  <c r="BH10" i="1"/>
  <c r="BH13" i="1" s="1"/>
  <c r="BF10" i="1"/>
  <c r="AT10" i="1"/>
  <c r="AS10" i="1"/>
  <c r="AG10" i="1"/>
  <c r="AF10" i="1"/>
  <c r="AA10" i="1"/>
  <c r="AN10" i="1" s="1"/>
  <c r="T10" i="1"/>
  <c r="S10" i="1"/>
  <c r="G10" i="1"/>
  <c r="F10" i="1"/>
  <c r="CF9" i="1"/>
  <c r="CA9" i="1"/>
  <c r="BS9" i="1"/>
  <c r="BN9" i="1"/>
  <c r="BF9" i="1"/>
  <c r="AS9" i="1"/>
  <c r="AF9" i="1"/>
  <c r="AA9" i="1"/>
  <c r="AN9" i="1" s="1"/>
  <c r="S9" i="1"/>
  <c r="L9" i="1"/>
  <c r="K9" i="1"/>
  <c r="H9" i="1"/>
  <c r="G9" i="1"/>
  <c r="F9" i="1"/>
  <c r="CF8" i="1"/>
  <c r="CG8" i="1" s="1"/>
  <c r="CA8" i="1"/>
  <c r="BS8" i="1"/>
  <c r="BN8" i="1"/>
  <c r="BG8" i="1"/>
  <c r="BF8" i="1"/>
  <c r="AS8" i="1"/>
  <c r="AF8" i="1"/>
  <c r="AA8" i="1"/>
  <c r="AN8" i="1" s="1"/>
  <c r="S8" i="1"/>
  <c r="H8" i="1"/>
  <c r="H11" i="1" s="1"/>
  <c r="F8" i="1"/>
  <c r="K8" i="1" s="1"/>
  <c r="CG7" i="1"/>
  <c r="CF7" i="1"/>
  <c r="CA7" i="1"/>
  <c r="BT7" i="1"/>
  <c r="BS7" i="1"/>
  <c r="BN7" i="1"/>
  <c r="BH7" i="1"/>
  <c r="BK7" i="1" s="1"/>
  <c r="BG7" i="1"/>
  <c r="BF7" i="1"/>
  <c r="AT7" i="1"/>
  <c r="AS7" i="1"/>
  <c r="AG7" i="1"/>
  <c r="AF7" i="1"/>
  <c r="AA7" i="1"/>
  <c r="AN7" i="1" s="1"/>
  <c r="S7" i="1"/>
  <c r="T7" i="1" s="1"/>
  <c r="F7" i="1"/>
  <c r="CH6" i="1"/>
  <c r="CH9" i="1" s="1"/>
  <c r="CH12" i="1" s="1"/>
  <c r="CF6" i="1"/>
  <c r="CA6" i="1"/>
  <c r="BS6" i="1"/>
  <c r="BN6" i="1"/>
  <c r="BU6" i="1" s="1"/>
  <c r="BL6" i="1"/>
  <c r="BH6" i="1"/>
  <c r="BH9" i="1" s="1"/>
  <c r="BF6" i="1"/>
  <c r="BK6" i="1" s="1"/>
  <c r="AT6" i="1"/>
  <c r="AS6" i="1"/>
  <c r="AK6" i="1"/>
  <c r="AG6" i="1"/>
  <c r="AF6" i="1"/>
  <c r="AA6" i="1"/>
  <c r="AN6" i="1" s="1"/>
  <c r="Y6" i="1"/>
  <c r="X6" i="1"/>
  <c r="U6" i="1"/>
  <c r="T6" i="1"/>
  <c r="S6" i="1"/>
  <c r="H6" i="1"/>
  <c r="F6" i="1"/>
  <c r="G6" i="1" s="1"/>
  <c r="CF5" i="1"/>
  <c r="CA5" i="1"/>
  <c r="CH5" i="1" s="1"/>
  <c r="BS5" i="1"/>
  <c r="BN5" i="1"/>
  <c r="BU5" i="1" s="1"/>
  <c r="BH5" i="1"/>
  <c r="BL5" i="1" s="1"/>
  <c r="BF5" i="1"/>
  <c r="AS5" i="1"/>
  <c r="AF5" i="1"/>
  <c r="AA5" i="1"/>
  <c r="AN5" i="1" s="1"/>
  <c r="Y5" i="1"/>
  <c r="U5" i="1"/>
  <c r="U8" i="1" s="1"/>
  <c r="U11" i="1" s="1"/>
  <c r="S5" i="1"/>
  <c r="L5" i="1"/>
  <c r="K5" i="1"/>
  <c r="H5" i="1"/>
  <c r="I5" i="1" s="1"/>
  <c r="J5" i="1" s="1"/>
  <c r="G5" i="1"/>
  <c r="F5" i="1"/>
  <c r="CH4" i="1"/>
  <c r="CF4" i="1"/>
  <c r="CG4" i="1" s="1"/>
  <c r="CA4" i="1"/>
  <c r="BY4" i="1"/>
  <c r="BU4" i="1"/>
  <c r="BT4" i="1"/>
  <c r="BS4" i="1"/>
  <c r="BX4" i="1" s="1"/>
  <c r="BN4" i="1"/>
  <c r="BL4" i="1"/>
  <c r="BH4" i="1"/>
  <c r="BF4" i="1"/>
  <c r="BG4" i="1" s="1"/>
  <c r="AY4" i="1"/>
  <c r="AS4" i="1"/>
  <c r="AX4" i="1" s="1"/>
  <c r="AN4" i="1"/>
  <c r="AK4" i="1"/>
  <c r="AG4" i="1"/>
  <c r="AF4" i="1"/>
  <c r="AA4" i="1"/>
  <c r="X4" i="1"/>
  <c r="U4" i="1"/>
  <c r="U7" i="1" s="1"/>
  <c r="T4" i="1"/>
  <c r="S4" i="1"/>
  <c r="H4" i="1"/>
  <c r="F4" i="1"/>
  <c r="K4" i="1" s="1"/>
  <c r="CL3" i="1"/>
  <c r="CF3" i="1"/>
  <c r="CG3" i="1" s="1"/>
  <c r="CI3" i="1" s="1"/>
  <c r="CJ3" i="1" s="1"/>
  <c r="CA3" i="1"/>
  <c r="BY3" i="1"/>
  <c r="BT3" i="1"/>
  <c r="BV3" i="1" s="1"/>
  <c r="BW3" i="1" s="1"/>
  <c r="BS3" i="1"/>
  <c r="BX3" i="1" s="1"/>
  <c r="BN3" i="1"/>
  <c r="BL3" i="1"/>
  <c r="BF3" i="1"/>
  <c r="BG3" i="1" s="1"/>
  <c r="BI3" i="1" s="1"/>
  <c r="BJ3" i="1" s="1"/>
  <c r="AY3" i="1"/>
  <c r="AS3" i="1"/>
  <c r="AT3" i="1" s="1"/>
  <c r="AV3" i="1" s="1"/>
  <c r="AW3" i="1" s="1"/>
  <c r="AN3" i="1"/>
  <c r="AL3" i="1"/>
  <c r="AG3" i="1"/>
  <c r="AI3" i="1" s="1"/>
  <c r="AJ3" i="1" s="1"/>
  <c r="AF3" i="1"/>
  <c r="AK3" i="1" s="1"/>
  <c r="AA3" i="1"/>
  <c r="Y3" i="1"/>
  <c r="S3" i="1"/>
  <c r="X3" i="1" s="1"/>
  <c r="L3" i="1"/>
  <c r="F3" i="1"/>
  <c r="G3" i="1" s="1"/>
  <c r="I3" i="1" s="1"/>
  <c r="J3" i="1" s="1"/>
  <c r="CL2" i="1"/>
  <c r="CF2" i="1"/>
  <c r="CG2" i="1" s="1"/>
  <c r="CI2" i="1" s="1"/>
  <c r="CJ2" i="1" s="1"/>
  <c r="CA2" i="1"/>
  <c r="BY2" i="1"/>
  <c r="BS2" i="1"/>
  <c r="BT2" i="1" s="1"/>
  <c r="BW2" i="1" s="1"/>
  <c r="BN2" i="1"/>
  <c r="BL2" i="1"/>
  <c r="BF2" i="1"/>
  <c r="BG2" i="1" s="1"/>
  <c r="BI2" i="1" s="1"/>
  <c r="BJ2" i="1" s="1"/>
  <c r="AY2" i="1"/>
  <c r="AS2" i="1"/>
  <c r="AT2" i="1" s="1"/>
  <c r="AV2" i="1" s="1"/>
  <c r="AW2" i="1" s="1"/>
  <c r="AL2" i="1"/>
  <c r="AF2" i="1"/>
  <c r="AK2" i="1" s="1"/>
  <c r="AA2" i="1"/>
  <c r="AN2" i="1" s="1"/>
  <c r="Y2" i="1"/>
  <c r="S2" i="1"/>
  <c r="T2" i="1" s="1"/>
  <c r="V2" i="1" s="1"/>
  <c r="W2" i="1" s="1"/>
  <c r="L2" i="1"/>
  <c r="F2" i="1"/>
  <c r="K2" i="1" s="1"/>
  <c r="BU9" i="1" l="1"/>
  <c r="BY6" i="1"/>
  <c r="AV6" i="1"/>
  <c r="AW6" i="1" s="1"/>
  <c r="AX6" i="1"/>
  <c r="AY6" i="1"/>
  <c r="AX9" i="1"/>
  <c r="AY5" i="1"/>
  <c r="CI5" i="1"/>
  <c r="CJ5" i="1" s="1"/>
  <c r="BX8" i="1"/>
  <c r="AX2" i="1"/>
  <c r="CK2" i="1"/>
  <c r="BK3" i="1"/>
  <c r="CI4" i="1"/>
  <c r="CJ4" i="1" s="1"/>
  <c r="AL8" i="1"/>
  <c r="AX5" i="1"/>
  <c r="BY5" i="1"/>
  <c r="BU8" i="1"/>
  <c r="AK8" i="1"/>
  <c r="AG8" i="1"/>
  <c r="AI8" i="1" s="1"/>
  <c r="AJ8" i="1" s="1"/>
  <c r="AL12" i="1"/>
  <c r="BX9" i="1"/>
  <c r="BT9" i="1"/>
  <c r="BL13" i="1"/>
  <c r="BH16" i="1"/>
  <c r="BK13" i="1"/>
  <c r="BG13" i="1"/>
  <c r="AT25" i="1"/>
  <c r="G2" i="1"/>
  <c r="I2" i="1" s="1"/>
  <c r="J2" i="1" s="1"/>
  <c r="BX2" i="1"/>
  <c r="T3" i="1"/>
  <c r="V3" i="1" s="1"/>
  <c r="W3" i="1" s="1"/>
  <c r="V7" i="1"/>
  <c r="W7" i="1" s="1"/>
  <c r="Y7" i="1"/>
  <c r="AL4" i="1"/>
  <c r="BV4" i="1"/>
  <c r="BW4" i="1" s="1"/>
  <c r="CK5" i="1"/>
  <c r="CG5" i="1"/>
  <c r="X7" i="1"/>
  <c r="H14" i="1"/>
  <c r="L11" i="1"/>
  <c r="BI10" i="1"/>
  <c r="BJ10" i="1" s="1"/>
  <c r="K11" i="1"/>
  <c r="G11" i="1"/>
  <c r="BI13" i="1"/>
  <c r="BJ13" i="1" s="1"/>
  <c r="V14" i="1"/>
  <c r="W14" i="1" s="1"/>
  <c r="X14" i="1"/>
  <c r="AK15" i="1"/>
  <c r="U17" i="1"/>
  <c r="CG21" i="1"/>
  <c r="BG58" i="1"/>
  <c r="T27" i="1"/>
  <c r="T58" i="1"/>
  <c r="X2" i="1"/>
  <c r="AG2" i="1"/>
  <c r="AI2" i="1" s="1"/>
  <c r="AJ2" i="1" s="1"/>
  <c r="BK2" i="1"/>
  <c r="K3" i="1"/>
  <c r="AX3" i="1"/>
  <c r="CK3" i="1"/>
  <c r="A33" i="1"/>
  <c r="H7" i="1"/>
  <c r="L4" i="1"/>
  <c r="V4" i="1"/>
  <c r="W4" i="1" s="1"/>
  <c r="AI4" i="1"/>
  <c r="AJ4" i="1" s="1"/>
  <c r="BI4" i="1"/>
  <c r="BJ4" i="1" s="1"/>
  <c r="CK4" i="1"/>
  <c r="X5" i="1"/>
  <c r="T5" i="1"/>
  <c r="V5" i="1" s="1"/>
  <c r="W5" i="1" s="1"/>
  <c r="AL5" i="1"/>
  <c r="I6" i="1"/>
  <c r="J6" i="1" s="1"/>
  <c r="BH12" i="1"/>
  <c r="BL9" i="1"/>
  <c r="BX6" i="1"/>
  <c r="CL6" i="1"/>
  <c r="I8" i="1"/>
  <c r="J8" i="1" s="1"/>
  <c r="AL9" i="1"/>
  <c r="BL10" i="1"/>
  <c r="I11" i="1"/>
  <c r="J11" i="1" s="1"/>
  <c r="T12" i="1"/>
  <c r="AK12" i="1"/>
  <c r="AG12" i="1"/>
  <c r="CK12" i="1"/>
  <c r="CG13" i="1"/>
  <c r="G19" i="1"/>
  <c r="T20" i="1"/>
  <c r="AT20" i="1"/>
  <c r="AG30" i="1"/>
  <c r="BG40" i="1"/>
  <c r="BY9" i="1"/>
  <c r="T46" i="1"/>
  <c r="Y14" i="1"/>
  <c r="BT46" i="1"/>
  <c r="AL15" i="1"/>
  <c r="BK4" i="1"/>
  <c r="BK5" i="1"/>
  <c r="BG5" i="1"/>
  <c r="BI5" i="1" s="1"/>
  <c r="BJ5" i="1" s="1"/>
  <c r="CL5" i="1"/>
  <c r="CH8" i="1"/>
  <c r="K6" i="1"/>
  <c r="CI12" i="1"/>
  <c r="CJ12" i="1" s="1"/>
  <c r="CL12" i="1"/>
  <c r="CH15" i="1"/>
  <c r="X8" i="1"/>
  <c r="T8" i="1"/>
  <c r="V8" i="1" s="1"/>
  <c r="W8" i="1" s="1"/>
  <c r="AT8" i="1"/>
  <c r="BK9" i="1"/>
  <c r="BG9" i="1"/>
  <c r="BI9" i="1" s="1"/>
  <c r="BJ9" i="1" s="1"/>
  <c r="CK9" i="1"/>
  <c r="CG9" i="1"/>
  <c r="AT12" i="1"/>
  <c r="G15" i="1"/>
  <c r="AG20" i="1"/>
  <c r="CG25" i="1"/>
  <c r="G4" i="1"/>
  <c r="I4" i="1" s="1"/>
  <c r="J4" i="1" s="1"/>
  <c r="Y4" i="1"/>
  <c r="BX5" i="1"/>
  <c r="BT5" i="1"/>
  <c r="BV5" i="1" s="1"/>
  <c r="BW5" i="1" s="1"/>
  <c r="AI6" i="1"/>
  <c r="AJ6" i="1" s="1"/>
  <c r="BI7" i="1"/>
  <c r="BJ7" i="1" s="1"/>
  <c r="CH7" i="1"/>
  <c r="BT8" i="1"/>
  <c r="CI9" i="1"/>
  <c r="CJ9" i="1" s="1"/>
  <c r="U10" i="1"/>
  <c r="T11" i="1"/>
  <c r="V11" i="1" s="1"/>
  <c r="W11" i="1" s="1"/>
  <c r="AG19" i="1"/>
  <c r="BG21" i="1"/>
  <c r="G58" i="1"/>
  <c r="G26" i="1"/>
  <c r="BT27" i="1"/>
  <c r="AT4" i="1"/>
  <c r="AV4" i="1" s="1"/>
  <c r="AW4" i="1" s="1"/>
  <c r="CL4" i="1"/>
  <c r="Y11" i="1"/>
  <c r="AK5" i="1"/>
  <c r="V6" i="1"/>
  <c r="W6" i="1" s="1"/>
  <c r="AL6" i="1"/>
  <c r="CK6" i="1"/>
  <c r="K7" i="1"/>
  <c r="G7" i="1"/>
  <c r="BL7" i="1"/>
  <c r="BU7" i="1"/>
  <c r="L8" i="1"/>
  <c r="I9" i="1"/>
  <c r="J9" i="1" s="1"/>
  <c r="U9" i="1"/>
  <c r="AK9" i="1"/>
  <c r="BK10" i="1"/>
  <c r="H12" i="1"/>
  <c r="AI12" i="1"/>
  <c r="AJ12" i="1" s="1"/>
  <c r="BT12" i="1"/>
  <c r="BT13" i="1"/>
  <c r="AT19" i="1"/>
  <c r="BT21" i="1"/>
  <c r="G22" i="1"/>
  <c r="CG26" i="1"/>
  <c r="Y8" i="1"/>
  <c r="BT40" i="1"/>
  <c r="BY8" i="1"/>
  <c r="CL9" i="1"/>
  <c r="L6" i="1"/>
  <c r="BH8" i="1"/>
  <c r="T16" i="1"/>
  <c r="AG16" i="1"/>
  <c r="AT16" i="1"/>
  <c r="G23" i="1"/>
  <c r="AG25" i="1"/>
  <c r="BT26" i="1"/>
  <c r="G29" i="1"/>
  <c r="BT31" i="1"/>
  <c r="BG52" i="1"/>
  <c r="BT58" i="1"/>
  <c r="AG5" i="1"/>
  <c r="AI5" i="1" s="1"/>
  <c r="AJ5" i="1" s="1"/>
  <c r="AT5" i="1"/>
  <c r="AV5" i="1" s="1"/>
  <c r="AW5" i="1" s="1"/>
  <c r="BG6" i="1"/>
  <c r="BI6" i="1" s="1"/>
  <c r="BJ6" i="1" s="1"/>
  <c r="BT6" i="1"/>
  <c r="BV6" i="1" s="1"/>
  <c r="BW6" i="1" s="1"/>
  <c r="CG6" i="1"/>
  <c r="CI6" i="1" s="1"/>
  <c r="CJ6" i="1" s="1"/>
  <c r="G8" i="1"/>
  <c r="T9" i="1"/>
  <c r="AG9" i="1"/>
  <c r="AI9" i="1" s="1"/>
  <c r="AJ9" i="1" s="1"/>
  <c r="AT9" i="1"/>
  <c r="BG10" i="1"/>
  <c r="BT10" i="1"/>
  <c r="CG10" i="1"/>
  <c r="G12" i="1"/>
  <c r="BG17" i="1"/>
  <c r="BT17" i="1"/>
  <c r="CG17" i="1"/>
  <c r="T24" i="1"/>
  <c r="AG24" i="1"/>
  <c r="T25" i="1"/>
  <c r="BT25" i="1"/>
  <c r="BG26" i="1"/>
  <c r="G46" i="1"/>
  <c r="BT52" i="1"/>
  <c r="BG31" i="1"/>
  <c r="CG31" i="1"/>
  <c r="G61" i="1"/>
  <c r="BG61" i="1"/>
  <c r="T61" i="1"/>
  <c r="T13" i="1"/>
  <c r="AG13" i="1"/>
  <c r="AT13" i="1"/>
  <c r="BG14" i="1"/>
  <c r="BT14" i="1"/>
  <c r="CG14" i="1"/>
  <c r="G16" i="1"/>
  <c r="T17" i="1"/>
  <c r="AG17" i="1"/>
  <c r="BG18" i="1"/>
  <c r="BT18" i="1"/>
  <c r="CG18" i="1"/>
  <c r="G20" i="1"/>
  <c r="T21" i="1"/>
  <c r="AG21" i="1"/>
  <c r="AT21" i="1"/>
  <c r="BG22" i="1"/>
  <c r="BT22" i="1"/>
  <c r="CG22" i="1"/>
  <c r="G24" i="1"/>
  <c r="T30" i="1"/>
  <c r="AT30" i="1"/>
  <c r="BT43" i="1"/>
  <c r="BT49" i="1"/>
  <c r="BT55" i="1"/>
  <c r="BT61" i="1"/>
  <c r="BT29" i="1"/>
  <c r="AG40" i="1"/>
  <c r="CG40" i="1"/>
  <c r="AG43" i="1"/>
  <c r="CG43" i="1"/>
  <c r="AG46" i="1"/>
  <c r="CG46" i="1"/>
  <c r="AG49" i="1"/>
  <c r="CG49" i="1"/>
  <c r="AG52" i="1"/>
  <c r="CG52" i="1"/>
  <c r="AG55" i="1"/>
  <c r="CG55" i="1"/>
  <c r="AG58" i="1"/>
  <c r="CG58" i="1"/>
  <c r="AG61" i="1"/>
  <c r="CG61" i="1"/>
  <c r="G25" i="1"/>
  <c r="T26" i="1"/>
  <c r="AG26" i="1"/>
  <c r="AT26" i="1"/>
  <c r="BG28" i="1"/>
  <c r="BT28" i="1"/>
  <c r="CG28" i="1"/>
  <c r="T28" i="1"/>
  <c r="AG28" i="1"/>
  <c r="AT28" i="1"/>
  <c r="T31" i="1"/>
  <c r="AG31" i="1"/>
  <c r="AT31" i="1"/>
  <c r="CI15" i="1" l="1"/>
  <c r="CJ15" i="1" s="1"/>
  <c r="CL15" i="1"/>
  <c r="CK15" i="1"/>
  <c r="CH18" i="1"/>
  <c r="BI12" i="1"/>
  <c r="BJ12" i="1" s="1"/>
  <c r="BL12" i="1"/>
  <c r="BH15" i="1"/>
  <c r="BK12" i="1"/>
  <c r="AY8" i="1"/>
  <c r="AV8" i="1"/>
  <c r="AW8" i="1" s="1"/>
  <c r="BV7" i="1"/>
  <c r="BW7" i="1" s="1"/>
  <c r="BU10" i="1"/>
  <c r="BY7" i="1"/>
  <c r="BX7" i="1"/>
  <c r="AX8" i="1"/>
  <c r="BI8" i="1"/>
  <c r="BJ8" i="1" s="1"/>
  <c r="BH11" i="1"/>
  <c r="BK8" i="1"/>
  <c r="U12" i="1"/>
  <c r="V9" i="1"/>
  <c r="W9" i="1" s="1"/>
  <c r="Y9" i="1"/>
  <c r="U20" i="1"/>
  <c r="Y17" i="1"/>
  <c r="V17" i="1"/>
  <c r="W17" i="1" s="1"/>
  <c r="X17" i="1"/>
  <c r="BI16" i="1"/>
  <c r="BJ16" i="1" s="1"/>
  <c r="BL16" i="1"/>
  <c r="BH19" i="1"/>
  <c r="BK16" i="1"/>
  <c r="AI11" i="1"/>
  <c r="AJ11" i="1" s="1"/>
  <c r="AL11" i="1"/>
  <c r="AK11" i="1"/>
  <c r="CI8" i="1"/>
  <c r="CJ8" i="1" s="1"/>
  <c r="CL8" i="1"/>
  <c r="CH11" i="1"/>
  <c r="CK8" i="1"/>
  <c r="I14" i="1"/>
  <c r="J14" i="1" s="1"/>
  <c r="K14" i="1"/>
  <c r="H17" i="1"/>
  <c r="L14" i="1"/>
  <c r="AY9" i="1"/>
  <c r="AV9" i="1"/>
  <c r="AW9" i="1" s="1"/>
  <c r="AV7" i="1"/>
  <c r="AW7" i="1" s="1"/>
  <c r="AY7" i="1"/>
  <c r="AX7" i="1"/>
  <c r="H15" i="1"/>
  <c r="I12" i="1"/>
  <c r="J12" i="1" s="1"/>
  <c r="L12" i="1"/>
  <c r="U13" i="1"/>
  <c r="V10" i="1"/>
  <c r="W10" i="1" s="1"/>
  <c r="Y10" i="1"/>
  <c r="X10" i="1"/>
  <c r="CI7" i="1"/>
  <c r="CJ7" i="1" s="1"/>
  <c r="CL7" i="1"/>
  <c r="CH10" i="1"/>
  <c r="CK7" i="1"/>
  <c r="BL8" i="1"/>
  <c r="K12" i="1"/>
  <c r="X9" i="1"/>
  <c r="L7" i="1"/>
  <c r="H10" i="1"/>
  <c r="I7" i="1"/>
  <c r="J7" i="1" s="1"/>
  <c r="AI7" i="1"/>
  <c r="AJ7" i="1" s="1"/>
  <c r="AL7" i="1"/>
  <c r="AK7" i="1"/>
  <c r="AI15" i="1"/>
  <c r="AJ15" i="1" s="1"/>
  <c r="BV8" i="1"/>
  <c r="BW8" i="1" s="1"/>
  <c r="BU11" i="1"/>
  <c r="BU12" i="1"/>
  <c r="BV9" i="1"/>
  <c r="BW9" i="1" s="1"/>
  <c r="CH21" i="1" l="1"/>
  <c r="CL18" i="1"/>
  <c r="CI18" i="1"/>
  <c r="CJ18" i="1" s="1"/>
  <c r="CK18" i="1"/>
  <c r="BI15" i="1"/>
  <c r="BJ15" i="1" s="1"/>
  <c r="BH18" i="1"/>
  <c r="BL15" i="1"/>
  <c r="BK15" i="1"/>
  <c r="BV11" i="1"/>
  <c r="BW11" i="1" s="1"/>
  <c r="BY11" i="1"/>
  <c r="BU14" i="1"/>
  <c r="BX11" i="1"/>
  <c r="L15" i="1"/>
  <c r="H18" i="1"/>
  <c r="I15" i="1"/>
  <c r="J15" i="1" s="1"/>
  <c r="K15" i="1"/>
  <c r="BI11" i="1"/>
  <c r="BJ11" i="1" s="1"/>
  <c r="BL11" i="1"/>
  <c r="BH14" i="1"/>
  <c r="BK11" i="1"/>
  <c r="AV11" i="1"/>
  <c r="AW11" i="1" s="1"/>
  <c r="AY11" i="1"/>
  <c r="AX11" i="1"/>
  <c r="AI18" i="1"/>
  <c r="AJ18" i="1" s="1"/>
  <c r="AK18" i="1"/>
  <c r="AL18" i="1"/>
  <c r="AV10" i="1"/>
  <c r="AW10" i="1" s="1"/>
  <c r="AX10" i="1"/>
  <c r="AY10" i="1"/>
  <c r="Y12" i="1"/>
  <c r="U15" i="1"/>
  <c r="V12" i="1"/>
  <c r="W12" i="1" s="1"/>
  <c r="X12" i="1"/>
  <c r="BV12" i="1"/>
  <c r="BW12" i="1" s="1"/>
  <c r="BY12" i="1"/>
  <c r="BU15" i="1"/>
  <c r="BX12" i="1"/>
  <c r="CH13" i="1"/>
  <c r="CI10" i="1"/>
  <c r="CJ10" i="1" s="1"/>
  <c r="CL10" i="1"/>
  <c r="CK10" i="1"/>
  <c r="AY12" i="1"/>
  <c r="AV12" i="1"/>
  <c r="AW12" i="1" s="1"/>
  <c r="AX12" i="1"/>
  <c r="AI14" i="1"/>
  <c r="AJ14" i="1" s="1"/>
  <c r="AK14" i="1"/>
  <c r="AL14" i="1"/>
  <c r="U23" i="1"/>
  <c r="V20" i="1"/>
  <c r="W20" i="1" s="1"/>
  <c r="X20" i="1"/>
  <c r="Y20" i="1"/>
  <c r="AI10" i="1"/>
  <c r="AJ10" i="1" s="1"/>
  <c r="AK10" i="1"/>
  <c r="AL10" i="1"/>
  <c r="H13" i="1"/>
  <c r="I10" i="1"/>
  <c r="J10" i="1" s="1"/>
  <c r="L10" i="1"/>
  <c r="K10" i="1"/>
  <c r="U16" i="1"/>
  <c r="Y13" i="1"/>
  <c r="V13" i="1"/>
  <c r="W13" i="1" s="1"/>
  <c r="X13" i="1"/>
  <c r="I17" i="1"/>
  <c r="J17" i="1" s="1"/>
  <c r="L17" i="1"/>
  <c r="H20" i="1"/>
  <c r="K17" i="1"/>
  <c r="CH14" i="1"/>
  <c r="CI11" i="1"/>
  <c r="CJ11" i="1" s="1"/>
  <c r="CL11" i="1"/>
  <c r="CK11" i="1"/>
  <c r="BI19" i="1"/>
  <c r="BJ19" i="1" s="1"/>
  <c r="BK19" i="1"/>
  <c r="BL19" i="1"/>
  <c r="BH22" i="1"/>
  <c r="BU13" i="1"/>
  <c r="BY10" i="1"/>
  <c r="BV10" i="1"/>
  <c r="BW10" i="1" s="1"/>
  <c r="BX10" i="1"/>
  <c r="BH25" i="1" l="1"/>
  <c r="BL22" i="1"/>
  <c r="BI22" i="1"/>
  <c r="BJ22" i="1" s="1"/>
  <c r="BK22" i="1"/>
  <c r="AL21" i="1"/>
  <c r="AI21" i="1"/>
  <c r="AJ21" i="1" s="1"/>
  <c r="AK21" i="1"/>
  <c r="H23" i="1"/>
  <c r="I20" i="1"/>
  <c r="J20" i="1" s="1"/>
  <c r="L20" i="1"/>
  <c r="K20" i="1"/>
  <c r="BV15" i="1"/>
  <c r="BW15" i="1" s="1"/>
  <c r="BY15" i="1"/>
  <c r="BX15" i="1"/>
  <c r="BU18" i="1"/>
  <c r="AV14" i="1"/>
  <c r="AW14" i="1" s="1"/>
  <c r="AY14" i="1"/>
  <c r="AX14" i="1"/>
  <c r="BH17" i="1"/>
  <c r="BL14" i="1"/>
  <c r="BI14" i="1"/>
  <c r="BJ14" i="1" s="1"/>
  <c r="BK14" i="1"/>
  <c r="BU17" i="1"/>
  <c r="BV14" i="1"/>
  <c r="BW14" i="1" s="1"/>
  <c r="BY14" i="1"/>
  <c r="BX14" i="1"/>
  <c r="AL13" i="1"/>
  <c r="AI13" i="1"/>
  <c r="AJ13" i="1" s="1"/>
  <c r="AK13" i="1"/>
  <c r="AI17" i="1"/>
  <c r="AJ17" i="1" s="1"/>
  <c r="AL17" i="1"/>
  <c r="AK17" i="1"/>
  <c r="AV15" i="1"/>
  <c r="AW15" i="1" s="1"/>
  <c r="AY15" i="1"/>
  <c r="AX15" i="1"/>
  <c r="V15" i="1"/>
  <c r="W15" i="1" s="1"/>
  <c r="U18" i="1"/>
  <c r="X15" i="1"/>
  <c r="Y15" i="1"/>
  <c r="AY13" i="1"/>
  <c r="AV13" i="1"/>
  <c r="AW13" i="1" s="1"/>
  <c r="AX13" i="1"/>
  <c r="I18" i="1"/>
  <c r="J18" i="1" s="1"/>
  <c r="L18" i="1"/>
  <c r="K18" i="1"/>
  <c r="H21" i="1"/>
  <c r="BH21" i="1"/>
  <c r="BI18" i="1"/>
  <c r="BJ18" i="1" s="1"/>
  <c r="BL18" i="1"/>
  <c r="BK18" i="1"/>
  <c r="BY13" i="1"/>
  <c r="BU16" i="1"/>
  <c r="BV13" i="1"/>
  <c r="BW13" i="1" s="1"/>
  <c r="BX13" i="1"/>
  <c r="CH17" i="1"/>
  <c r="CI14" i="1"/>
  <c r="CJ14" i="1" s="1"/>
  <c r="CL14" i="1"/>
  <c r="CK14" i="1"/>
  <c r="Y16" i="1"/>
  <c r="U19" i="1"/>
  <c r="V16" i="1"/>
  <c r="W16" i="1" s="1"/>
  <c r="X16" i="1"/>
  <c r="I13" i="1"/>
  <c r="J13" i="1" s="1"/>
  <c r="H16" i="1"/>
  <c r="L13" i="1"/>
  <c r="K13" i="1"/>
  <c r="U26" i="1"/>
  <c r="V23" i="1"/>
  <c r="W23" i="1" s="1"/>
  <c r="Y23" i="1"/>
  <c r="X23" i="1"/>
  <c r="CL13" i="1"/>
  <c r="CH16" i="1"/>
  <c r="CI13" i="1"/>
  <c r="CJ13" i="1" s="1"/>
  <c r="CK13" i="1"/>
  <c r="CI21" i="1"/>
  <c r="CJ21" i="1" s="1"/>
  <c r="CH24" i="1"/>
  <c r="CL21" i="1"/>
  <c r="CK21" i="1"/>
  <c r="I21" i="1" l="1"/>
  <c r="J21" i="1" s="1"/>
  <c r="L21" i="1"/>
  <c r="K21" i="1"/>
  <c r="H24" i="1"/>
  <c r="AY17" i="1"/>
  <c r="AV17" i="1"/>
  <c r="AW17" i="1" s="1"/>
  <c r="AX17" i="1"/>
  <c r="BU21" i="1"/>
  <c r="BY18" i="1"/>
  <c r="BV18" i="1"/>
  <c r="BW18" i="1" s="1"/>
  <c r="BX18" i="1"/>
  <c r="AV18" i="1"/>
  <c r="AW18" i="1" s="1"/>
  <c r="AY18" i="1"/>
  <c r="AX18" i="1"/>
  <c r="CH27" i="1"/>
  <c r="CI24" i="1"/>
  <c r="CJ24" i="1" s="1"/>
  <c r="CL24" i="1"/>
  <c r="CK24" i="1"/>
  <c r="CI16" i="1"/>
  <c r="CJ16" i="1" s="1"/>
  <c r="CL16" i="1"/>
  <c r="CH19" i="1"/>
  <c r="CK16" i="1"/>
  <c r="H19" i="1"/>
  <c r="L16" i="1"/>
  <c r="I16" i="1"/>
  <c r="J16" i="1" s="1"/>
  <c r="K16" i="1"/>
  <c r="V19" i="1"/>
  <c r="W19" i="1" s="1"/>
  <c r="Y19" i="1"/>
  <c r="U22" i="1"/>
  <c r="X19" i="1"/>
  <c r="BV16" i="1"/>
  <c r="BW16" i="1" s="1"/>
  <c r="BU19" i="1"/>
  <c r="BX16" i="1"/>
  <c r="BY16" i="1"/>
  <c r="V18" i="1"/>
  <c r="W18" i="1" s="1"/>
  <c r="Y18" i="1"/>
  <c r="X18" i="1"/>
  <c r="U21" i="1"/>
  <c r="U29" i="1"/>
  <c r="V26" i="1"/>
  <c r="W26" i="1" s="1"/>
  <c r="Y26" i="1"/>
  <c r="X26" i="1"/>
  <c r="CL17" i="1"/>
  <c r="CH20" i="1"/>
  <c r="CI17" i="1"/>
  <c r="CJ17" i="1" s="1"/>
  <c r="CK17" i="1"/>
  <c r="BL21" i="1"/>
  <c r="BH24" i="1"/>
  <c r="BI21" i="1"/>
  <c r="BJ21" i="1" s="1"/>
  <c r="BK21" i="1"/>
  <c r="AY16" i="1"/>
  <c r="AV16" i="1"/>
  <c r="AW16" i="1" s="1"/>
  <c r="AX16" i="1"/>
  <c r="AL20" i="1"/>
  <c r="AI20" i="1"/>
  <c r="AJ20" i="1" s="1"/>
  <c r="AK20" i="1"/>
  <c r="AL16" i="1"/>
  <c r="AI16" i="1"/>
  <c r="AJ16" i="1" s="1"/>
  <c r="AK16" i="1"/>
  <c r="BY17" i="1"/>
  <c r="BU20" i="1"/>
  <c r="BV17" i="1"/>
  <c r="BW17" i="1" s="1"/>
  <c r="BX17" i="1"/>
  <c r="BL17" i="1"/>
  <c r="BH20" i="1"/>
  <c r="BI17" i="1"/>
  <c r="BJ17" i="1" s="1"/>
  <c r="BK17" i="1"/>
  <c r="H26" i="1"/>
  <c r="L23" i="1"/>
  <c r="I23" i="1"/>
  <c r="J23" i="1" s="1"/>
  <c r="K23" i="1"/>
  <c r="AI24" i="1"/>
  <c r="AJ24" i="1" s="1"/>
  <c r="AL24" i="1"/>
  <c r="AK24" i="1"/>
  <c r="BH28" i="1"/>
  <c r="BI25" i="1"/>
  <c r="BJ25" i="1" s="1"/>
  <c r="BL25" i="1"/>
  <c r="BK25" i="1"/>
  <c r="U24" i="1" l="1"/>
  <c r="Y21" i="1"/>
  <c r="V21" i="1"/>
  <c r="W21" i="1" s="1"/>
  <c r="X21" i="1"/>
  <c r="H27" i="1"/>
  <c r="L24" i="1"/>
  <c r="I24" i="1"/>
  <c r="J24" i="1" s="1"/>
  <c r="K24" i="1"/>
  <c r="U25" i="1"/>
  <c r="V22" i="1"/>
  <c r="W22" i="1" s="1"/>
  <c r="X22" i="1"/>
  <c r="Y22" i="1"/>
  <c r="CI19" i="1"/>
  <c r="CJ19" i="1" s="1"/>
  <c r="CH22" i="1"/>
  <c r="CK19" i="1"/>
  <c r="CL19" i="1"/>
  <c r="BI20" i="1"/>
  <c r="BJ20" i="1" s="1"/>
  <c r="BH23" i="1"/>
  <c r="BL20" i="1"/>
  <c r="BK20" i="1"/>
  <c r="BV20" i="1"/>
  <c r="BW20" i="1" s="1"/>
  <c r="BU23" i="1"/>
  <c r="BX20" i="1"/>
  <c r="BY20" i="1"/>
  <c r="AI19" i="1"/>
  <c r="AJ19" i="1" s="1"/>
  <c r="AL19" i="1"/>
  <c r="AK19" i="1"/>
  <c r="AI23" i="1"/>
  <c r="AJ23" i="1" s="1"/>
  <c r="AL23" i="1"/>
  <c r="AK23" i="1"/>
  <c r="AV19" i="1"/>
  <c r="AW19" i="1" s="1"/>
  <c r="AY19" i="1"/>
  <c r="AX19" i="1"/>
  <c r="BH27" i="1"/>
  <c r="BI24" i="1"/>
  <c r="BJ24" i="1" s="1"/>
  <c r="BL24" i="1"/>
  <c r="BK24" i="1"/>
  <c r="CI20" i="1"/>
  <c r="CJ20" i="1" s="1"/>
  <c r="CL20" i="1"/>
  <c r="CK20" i="1"/>
  <c r="CH23" i="1"/>
  <c r="BV19" i="1"/>
  <c r="BW19" i="1" s="1"/>
  <c r="BU22" i="1"/>
  <c r="BY19" i="1"/>
  <c r="BX19" i="1"/>
  <c r="AV21" i="1"/>
  <c r="AW21" i="1" s="1"/>
  <c r="AY21" i="1"/>
  <c r="AX21" i="1"/>
  <c r="BH31" i="1"/>
  <c r="BL28" i="1"/>
  <c r="BI28" i="1"/>
  <c r="BJ28" i="1" s="1"/>
  <c r="BK28" i="1"/>
  <c r="AI27" i="1"/>
  <c r="AJ27" i="1" s="1"/>
  <c r="AK27" i="1"/>
  <c r="AL27" i="1"/>
  <c r="H29" i="1"/>
  <c r="I26" i="1"/>
  <c r="J26" i="1" s="1"/>
  <c r="K26" i="1"/>
  <c r="L26" i="1"/>
  <c r="V29" i="1"/>
  <c r="W29" i="1" s="1"/>
  <c r="X29" i="1"/>
  <c r="Y29" i="1"/>
  <c r="L19" i="1"/>
  <c r="H22" i="1"/>
  <c r="I19" i="1"/>
  <c r="J19" i="1" s="1"/>
  <c r="K19" i="1"/>
  <c r="CI27" i="1"/>
  <c r="CJ27" i="1" s="1"/>
  <c r="CH30" i="1"/>
  <c r="CK27" i="1"/>
  <c r="CL27" i="1"/>
  <c r="BU24" i="1"/>
  <c r="BV21" i="1"/>
  <c r="BW21" i="1" s="1"/>
  <c r="BX21" i="1"/>
  <c r="BY21" i="1"/>
  <c r="AY20" i="1"/>
  <c r="AV20" i="1"/>
  <c r="AW20" i="1" s="1"/>
  <c r="AX20" i="1"/>
  <c r="CH26" i="1" l="1"/>
  <c r="CI23" i="1"/>
  <c r="CJ23" i="1" s="1"/>
  <c r="CL23" i="1"/>
  <c r="CK23" i="1"/>
  <c r="AV22" i="1"/>
  <c r="AW22" i="1" s="1"/>
  <c r="AY22" i="1"/>
  <c r="AX22" i="1"/>
  <c r="AI22" i="1"/>
  <c r="AJ22" i="1" s="1"/>
  <c r="AL22" i="1"/>
  <c r="AK22" i="1"/>
  <c r="BU25" i="1"/>
  <c r="BV22" i="1"/>
  <c r="BW22" i="1" s="1"/>
  <c r="BY22" i="1"/>
  <c r="BX22" i="1"/>
  <c r="BU26" i="1"/>
  <c r="BV23" i="1"/>
  <c r="BW23" i="1" s="1"/>
  <c r="BX23" i="1"/>
  <c r="BY23" i="1"/>
  <c r="BH26" i="1"/>
  <c r="BI23" i="1"/>
  <c r="BJ23" i="1" s="1"/>
  <c r="BL23" i="1"/>
  <c r="BK23" i="1"/>
  <c r="CH25" i="1"/>
  <c r="CL22" i="1"/>
  <c r="CI22" i="1"/>
  <c r="CJ22" i="1" s="1"/>
  <c r="CK22" i="1"/>
  <c r="BU27" i="1"/>
  <c r="BV24" i="1"/>
  <c r="BW24" i="1" s="1"/>
  <c r="BX24" i="1"/>
  <c r="BY24" i="1"/>
  <c r="AL26" i="1"/>
  <c r="AI26" i="1"/>
  <c r="AJ26" i="1" s="1"/>
  <c r="AK26" i="1"/>
  <c r="AV23" i="1"/>
  <c r="AW23" i="1" s="1"/>
  <c r="AY23" i="1"/>
  <c r="AX23" i="1"/>
  <c r="CI30" i="1"/>
  <c r="CJ30" i="1" s="1"/>
  <c r="CK30" i="1"/>
  <c r="CL30" i="1"/>
  <c r="I22" i="1"/>
  <c r="J22" i="1" s="1"/>
  <c r="L22" i="1"/>
  <c r="H25" i="1"/>
  <c r="K22" i="1"/>
  <c r="I29" i="1"/>
  <c r="J29" i="1" s="1"/>
  <c r="K29" i="1"/>
  <c r="L29" i="1"/>
  <c r="AI30" i="1"/>
  <c r="AJ30" i="1" s="1"/>
  <c r="AL30" i="1"/>
  <c r="AK30" i="1"/>
  <c r="BL31" i="1"/>
  <c r="BI31" i="1"/>
  <c r="BJ31" i="1" s="1"/>
  <c r="BK31" i="1"/>
  <c r="AV24" i="1"/>
  <c r="AW24" i="1" s="1"/>
  <c r="AY24" i="1"/>
  <c r="AX24" i="1"/>
  <c r="BI27" i="1"/>
  <c r="BJ27" i="1" s="1"/>
  <c r="BH30" i="1"/>
  <c r="BL27" i="1"/>
  <c r="BK27" i="1"/>
  <c r="Y25" i="1"/>
  <c r="U28" i="1"/>
  <c r="V25" i="1"/>
  <c r="W25" i="1" s="1"/>
  <c r="X25" i="1"/>
  <c r="I27" i="1"/>
  <c r="J27" i="1" s="1"/>
  <c r="H30" i="1"/>
  <c r="L27" i="1"/>
  <c r="K27" i="1"/>
  <c r="Y24" i="1"/>
  <c r="V24" i="1"/>
  <c r="W24" i="1" s="1"/>
  <c r="U27" i="1"/>
  <c r="X24" i="1"/>
  <c r="I30" i="1" l="1"/>
  <c r="J30" i="1" s="1"/>
  <c r="L30" i="1"/>
  <c r="K30" i="1"/>
  <c r="V28" i="1"/>
  <c r="W28" i="1" s="1"/>
  <c r="U31" i="1"/>
  <c r="Y28" i="1"/>
  <c r="X28" i="1"/>
  <c r="BI30" i="1"/>
  <c r="BJ30" i="1" s="1"/>
  <c r="BL30" i="1"/>
  <c r="BK30" i="1"/>
  <c r="H28" i="1"/>
  <c r="L25" i="1"/>
  <c r="I25" i="1"/>
  <c r="J25" i="1" s="1"/>
  <c r="K25" i="1"/>
  <c r="AV27" i="1"/>
  <c r="AW27" i="1" s="1"/>
  <c r="AY27" i="1"/>
  <c r="AX27" i="1"/>
  <c r="U30" i="1"/>
  <c r="V27" i="1"/>
  <c r="W27" i="1" s="1"/>
  <c r="X27" i="1"/>
  <c r="Y27" i="1"/>
  <c r="AY26" i="1"/>
  <c r="AV26" i="1"/>
  <c r="AW26" i="1" s="1"/>
  <c r="AX26" i="1"/>
  <c r="AI29" i="1"/>
  <c r="AJ29" i="1" s="1"/>
  <c r="AL29" i="1"/>
  <c r="AK29" i="1"/>
  <c r="BV27" i="1"/>
  <c r="BW27" i="1" s="1"/>
  <c r="BU30" i="1"/>
  <c r="BX27" i="1"/>
  <c r="BY27" i="1"/>
  <c r="CH28" i="1"/>
  <c r="CI25" i="1"/>
  <c r="CJ25" i="1" s="1"/>
  <c r="CL25" i="1"/>
  <c r="CK25" i="1"/>
  <c r="BH29" i="1"/>
  <c r="BI26" i="1"/>
  <c r="BJ26" i="1" s="1"/>
  <c r="BK26" i="1"/>
  <c r="BL26" i="1"/>
  <c r="BU29" i="1"/>
  <c r="BV26" i="1"/>
  <c r="BW26" i="1" s="1"/>
  <c r="BY26" i="1"/>
  <c r="BX26" i="1"/>
  <c r="BU28" i="1"/>
  <c r="BV25" i="1"/>
  <c r="BW25" i="1" s="1"/>
  <c r="BX25" i="1"/>
  <c r="BY25" i="1"/>
  <c r="AL25" i="1"/>
  <c r="AI25" i="1"/>
  <c r="AJ25" i="1" s="1"/>
  <c r="AK25" i="1"/>
  <c r="AY25" i="1"/>
  <c r="AV25" i="1"/>
  <c r="AW25" i="1" s="1"/>
  <c r="AX25" i="1"/>
  <c r="CL26" i="1"/>
  <c r="CH29" i="1"/>
  <c r="CI26" i="1"/>
  <c r="CJ26" i="1" s="1"/>
  <c r="CK26" i="1"/>
  <c r="CI29" i="1" l="1"/>
  <c r="CJ29" i="1" s="1"/>
  <c r="CL29" i="1"/>
  <c r="CK29" i="1"/>
  <c r="AY28" i="1"/>
  <c r="AV28" i="1"/>
  <c r="AW28" i="1" s="1"/>
  <c r="AX28" i="1"/>
  <c r="BV30" i="1"/>
  <c r="BW30" i="1" s="1"/>
  <c r="BX30" i="1"/>
  <c r="BY30" i="1"/>
  <c r="AV29" i="1"/>
  <c r="AW29" i="1" s="1"/>
  <c r="AY29" i="1"/>
  <c r="AX29" i="1"/>
  <c r="V30" i="1"/>
  <c r="W30" i="1" s="1"/>
  <c r="Y30" i="1"/>
  <c r="X30" i="1"/>
  <c r="AY30" i="1"/>
  <c r="AV30" i="1"/>
  <c r="AW30" i="1" s="1"/>
  <c r="AX30" i="1"/>
  <c r="I28" i="1"/>
  <c r="J28" i="1" s="1"/>
  <c r="K28" i="1"/>
  <c r="H31" i="1"/>
  <c r="L28" i="1"/>
  <c r="AL28" i="1"/>
  <c r="AI28" i="1"/>
  <c r="AJ28" i="1" s="1"/>
  <c r="AK28" i="1"/>
  <c r="BU31" i="1"/>
  <c r="BV28" i="1"/>
  <c r="BW28" i="1" s="1"/>
  <c r="BY28" i="1"/>
  <c r="BX28" i="1"/>
  <c r="BV29" i="1"/>
  <c r="BW29" i="1" s="1"/>
  <c r="BY29" i="1"/>
  <c r="BX29" i="1"/>
  <c r="BI29" i="1"/>
  <c r="BJ29" i="1" s="1"/>
  <c r="BK29" i="1"/>
  <c r="BL29" i="1"/>
  <c r="CH31" i="1"/>
  <c r="CL28" i="1"/>
  <c r="CI28" i="1"/>
  <c r="CJ28" i="1" s="1"/>
  <c r="CK28" i="1"/>
  <c r="Y31" i="1"/>
  <c r="V31" i="1"/>
  <c r="W31" i="1" s="1"/>
  <c r="X31" i="1"/>
  <c r="BV31" i="1" l="1"/>
  <c r="BW31" i="1" s="1"/>
  <c r="BY31" i="1"/>
  <c r="BX31" i="1"/>
  <c r="AL31" i="1"/>
  <c r="AI31" i="1"/>
  <c r="AJ31" i="1" s="1"/>
  <c r="AK31" i="1"/>
  <c r="AV31" i="1"/>
  <c r="AW31" i="1" s="1"/>
  <c r="AY31" i="1"/>
  <c r="AX31" i="1"/>
  <c r="CL31" i="1"/>
  <c r="CI31" i="1"/>
  <c r="CJ31" i="1" s="1"/>
  <c r="CK31" i="1"/>
  <c r="I31" i="1"/>
  <c r="J31" i="1" s="1"/>
  <c r="L31" i="1"/>
  <c r="K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tc={28DD1B1B-FB67-4D20-ACDE-0C79D1310346}</author>
    <author>tc={073DE2C1-7B93-4384-B57C-019E743D2818}</author>
  </authors>
  <commentList>
    <comment ref="D29" authorId="0" shapeId="0" xr:uid="{28DD1B1B-FB67-4D20-ACDE-0C79D131034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value was 297.02 which is odd value, I replaced it with the average of D30 and D31</t>
      </text>
    </comment>
    <comment ref="AE56" authorId="1" shapeId="0" xr:uid="{073DE2C1-7B93-4384-B57C-019E743D281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is a mistake here , it was 0.6655 while it is 0.3599
0.2966 instead of 0.3599
0.2369 instead of 0.2966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tc={C3DAF4B8-EC4D-1F43-B11F-CA4E43B96DDC}</author>
  </authors>
  <commentList>
    <comment ref="B29" authorId="0" shapeId="0" xr:uid="{C3DAF4B8-EC4D-1F43-B11F-CA4E43B96DDC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value was 297.02 which is odd value, I replaced it with the average of D30 and D31</t>
      </text>
    </comment>
  </commentList>
</comments>
</file>

<file path=xl/sharedStrings.xml><?xml version="1.0" encoding="utf-8"?>
<sst xmlns="http://schemas.openxmlformats.org/spreadsheetml/2006/main" count="638" uniqueCount="540">
  <si>
    <t>concentration of iron</t>
  </si>
  <si>
    <t>ml of Hoagland solution</t>
  </si>
  <si>
    <t>mg/kg</t>
  </si>
  <si>
    <t>Plant part DW (g)</t>
  </si>
  <si>
    <t>mg Fe in each plant part</t>
  </si>
  <si>
    <t>mg iron in thewhole plant</t>
  </si>
  <si>
    <t>mg of Fe given to the plant by this day</t>
  </si>
  <si>
    <t>amount of iron left in the perlite</t>
  </si>
  <si>
    <t>% left in the perlite</t>
  </si>
  <si>
    <t>% in leaves</t>
  </si>
  <si>
    <t>% in roots</t>
  </si>
  <si>
    <t>mg/plant part</t>
  </si>
  <si>
    <t xml:space="preserve">(mg) amount of iron given to the plant </t>
  </si>
  <si>
    <t>D0-L10-A</t>
  </si>
  <si>
    <t>Day 0C leaf</t>
  </si>
  <si>
    <t>D0-L50-A</t>
  </si>
  <si>
    <t>D0-L75-A</t>
  </si>
  <si>
    <t>D0-L100-A</t>
  </si>
  <si>
    <t>D0-L150-A</t>
  </si>
  <si>
    <t>D0-L200-A</t>
  </si>
  <si>
    <t>D0-L10-B</t>
  </si>
  <si>
    <t>Day 0E leaf</t>
  </si>
  <si>
    <t>D0-L50-B</t>
  </si>
  <si>
    <t>D0-L75-B</t>
  </si>
  <si>
    <t>D0-L100-B</t>
  </si>
  <si>
    <t>D0-L150-B</t>
  </si>
  <si>
    <t>D0-L200-B</t>
  </si>
  <si>
    <t>D0-L10-C</t>
  </si>
  <si>
    <t>Day 0F leaf</t>
  </si>
  <si>
    <t>D0-L50-C</t>
  </si>
  <si>
    <t>D0-L75-C</t>
  </si>
  <si>
    <t>D0-L100-C</t>
  </si>
  <si>
    <t>D0-L150-C</t>
  </si>
  <si>
    <t>D0-L200-C</t>
  </si>
  <si>
    <t>D1-L10-A</t>
  </si>
  <si>
    <t>Day 1C leaf</t>
  </si>
  <si>
    <t>D1-L50-A</t>
  </si>
  <si>
    <t>D1-L75-A</t>
  </si>
  <si>
    <t>D1-L100-A</t>
  </si>
  <si>
    <t>D1-1L50-A</t>
  </si>
  <si>
    <t>D1-L200-A</t>
  </si>
  <si>
    <t>D1-L10-B</t>
  </si>
  <si>
    <t>Day 1E leaf</t>
  </si>
  <si>
    <t>D1-L50-B</t>
  </si>
  <si>
    <t>D1-L75-B</t>
  </si>
  <si>
    <t>D1-L100-B</t>
  </si>
  <si>
    <t>D1-L150-B</t>
  </si>
  <si>
    <t>D1-L200-B</t>
  </si>
  <si>
    <t>D1-L10-C</t>
  </si>
  <si>
    <t>Day 1F leaf</t>
  </si>
  <si>
    <t>D1-L50-C</t>
  </si>
  <si>
    <t>D1-L75-C</t>
  </si>
  <si>
    <t>D1-L100-C</t>
  </si>
  <si>
    <t>D1-L150-C</t>
  </si>
  <si>
    <t>D1-L200-C</t>
  </si>
  <si>
    <t>D2-L10-A</t>
  </si>
  <si>
    <t>Day 2C leaf</t>
  </si>
  <si>
    <t>D2-L50-A</t>
  </si>
  <si>
    <t>D2-L75-A</t>
  </si>
  <si>
    <t>D2-L100-A</t>
  </si>
  <si>
    <t>D2-L150-A</t>
  </si>
  <si>
    <t>D2-L200-A</t>
  </si>
  <si>
    <t>D2-L10-B</t>
  </si>
  <si>
    <t>Day 2E leaf</t>
  </si>
  <si>
    <t>D2-L50-B</t>
  </si>
  <si>
    <t>D2-L75-B</t>
  </si>
  <si>
    <t>D2-L100-B</t>
  </si>
  <si>
    <t>D2-L150-B</t>
  </si>
  <si>
    <t>D2-L200-B</t>
  </si>
  <si>
    <t>D2-L10-C</t>
  </si>
  <si>
    <t>Day 2F leaf</t>
  </si>
  <si>
    <t>D2-L50-C</t>
  </si>
  <si>
    <t>D2-L75-C</t>
  </si>
  <si>
    <t>D2-L100-C</t>
  </si>
  <si>
    <t>D2-L150-C</t>
  </si>
  <si>
    <t>D2-L200-C</t>
  </si>
  <si>
    <t>D3-L10-A</t>
  </si>
  <si>
    <t>Day 3C leaf</t>
  </si>
  <si>
    <t>D3-L50-A</t>
  </si>
  <si>
    <t>D3-L75-A</t>
  </si>
  <si>
    <t>D3-L100-A</t>
  </si>
  <si>
    <t>D3-L150-A</t>
  </si>
  <si>
    <t>D3-L200-A</t>
  </si>
  <si>
    <t>D3-L10-B</t>
  </si>
  <si>
    <t>Day 3E leaf</t>
  </si>
  <si>
    <t>D3-L50-B</t>
  </si>
  <si>
    <t>D3-L75-B</t>
  </si>
  <si>
    <t>D3-L100-B</t>
  </si>
  <si>
    <t>D3-L150-B</t>
  </si>
  <si>
    <t>D3-L200-B</t>
  </si>
  <si>
    <t>D3-L10-C</t>
  </si>
  <si>
    <t>Day 3F leaf</t>
  </si>
  <si>
    <t>D3-L50-C</t>
  </si>
  <si>
    <t>D3-L75-C</t>
  </si>
  <si>
    <t>D3-L100-C</t>
  </si>
  <si>
    <t>D3-L150-C</t>
  </si>
  <si>
    <t>D3-L200-C</t>
  </si>
  <si>
    <t>D4-L10-A</t>
  </si>
  <si>
    <t>Day 4C leaf</t>
  </si>
  <si>
    <t>D4-L50-A</t>
  </si>
  <si>
    <t>D4-L75-A</t>
  </si>
  <si>
    <t>D4-L100-A</t>
  </si>
  <si>
    <t>D4-L150-A</t>
  </si>
  <si>
    <t>D4-L200-A</t>
  </si>
  <si>
    <t>D4-L10-B</t>
  </si>
  <si>
    <t>Day 4E leaf</t>
  </si>
  <si>
    <t>D4-L50-B</t>
  </si>
  <si>
    <t>D4-L75-B</t>
  </si>
  <si>
    <t>D4-L100-B</t>
  </si>
  <si>
    <t>D4-L150-B</t>
  </si>
  <si>
    <t>D4-L200-B</t>
  </si>
  <si>
    <t>D4-L10-C</t>
  </si>
  <si>
    <t>Day 4F leaf</t>
  </si>
  <si>
    <t>D4-L50-C</t>
  </si>
  <si>
    <t>D4-L75-C</t>
  </si>
  <si>
    <t>D4-L100-C</t>
  </si>
  <si>
    <t>D4-L150-C</t>
  </si>
  <si>
    <t>D4-L200-C</t>
  </si>
  <si>
    <t>D5-L10-A</t>
  </si>
  <si>
    <t>Day 5C leaf</t>
  </si>
  <si>
    <t>D5-L50-A</t>
  </si>
  <si>
    <t>D5-L75-A</t>
  </si>
  <si>
    <t>D5-L100-A</t>
  </si>
  <si>
    <t>D5-L150-A</t>
  </si>
  <si>
    <t>D5-L200-A</t>
  </si>
  <si>
    <t>D5-L10-B</t>
  </si>
  <si>
    <t>Day 5E leaf</t>
  </si>
  <si>
    <t>D5-L50-B</t>
  </si>
  <si>
    <t>D5-L75-B</t>
  </si>
  <si>
    <t>D5-L100-B</t>
  </si>
  <si>
    <t>D5-L150-B</t>
  </si>
  <si>
    <t>D5-L200-B</t>
  </si>
  <si>
    <t>D5-L10-C</t>
  </si>
  <si>
    <t>Day 5F leaf</t>
  </si>
  <si>
    <t>D5-L50-C</t>
  </si>
  <si>
    <t>D5-L75-C</t>
  </si>
  <si>
    <t>D5-L100-C</t>
  </si>
  <si>
    <t>D5-L150-C</t>
  </si>
  <si>
    <t>D5-L200-C</t>
  </si>
  <si>
    <t>D6-L10-A</t>
  </si>
  <si>
    <t>Day 6C leaf</t>
  </si>
  <si>
    <t>D6-L50-A</t>
  </si>
  <si>
    <t>D6-L75-A</t>
  </si>
  <si>
    <t>D6-L100-A</t>
  </si>
  <si>
    <t>D6-L150-A</t>
  </si>
  <si>
    <t>D6-L200-A</t>
  </si>
  <si>
    <t>D6-L10-B</t>
  </si>
  <si>
    <t>Day 6E leaf</t>
  </si>
  <si>
    <t>D6-L50-B</t>
  </si>
  <si>
    <t>D6-L75-B</t>
  </si>
  <si>
    <t>D6-L100-B</t>
  </si>
  <si>
    <t>D6-L150-B</t>
  </si>
  <si>
    <t>D6-L200-B</t>
  </si>
  <si>
    <t>D6-L10-C</t>
  </si>
  <si>
    <t>Day 6F leaf</t>
  </si>
  <si>
    <t>D6-L50-C</t>
  </si>
  <si>
    <t>D6-L75-C</t>
  </si>
  <si>
    <t>D6-L100-C</t>
  </si>
  <si>
    <t>D6-L150-C</t>
  </si>
  <si>
    <t>D6-L200-C</t>
  </si>
  <si>
    <t>D7-L10-A</t>
  </si>
  <si>
    <t>Day 7C leaf</t>
  </si>
  <si>
    <t>D7-L50-A</t>
  </si>
  <si>
    <t>D7-L75-A</t>
  </si>
  <si>
    <t>D7-L100-A</t>
  </si>
  <si>
    <t>D7-L150-A</t>
  </si>
  <si>
    <t>D7-L200-A</t>
  </si>
  <si>
    <t>D7-L10-B</t>
  </si>
  <si>
    <t>Day 7E leaf</t>
  </si>
  <si>
    <t>D7-L50-B</t>
  </si>
  <si>
    <t>D7-L75-B</t>
  </si>
  <si>
    <t>D7-L100-B</t>
  </si>
  <si>
    <t>D7-L150-B</t>
  </si>
  <si>
    <t>D7-L200-B</t>
  </si>
  <si>
    <t>D7-L10-C</t>
  </si>
  <si>
    <t>Day 7F leaf</t>
  </si>
  <si>
    <t>D7-L50-C</t>
  </si>
  <si>
    <t>D7-L75-C</t>
  </si>
  <si>
    <t>D7-L100-C</t>
  </si>
  <si>
    <t>D7-L150-C</t>
  </si>
  <si>
    <t>D7-L200-C</t>
  </si>
  <si>
    <t>D8-L10-A</t>
  </si>
  <si>
    <t>Day 8C leaf</t>
  </si>
  <si>
    <t>D8-L50-A</t>
  </si>
  <si>
    <t>D8-L75-A</t>
  </si>
  <si>
    <t>D8-L100-A</t>
  </si>
  <si>
    <t>D8-L150-A</t>
  </si>
  <si>
    <t>D8-L200-A</t>
  </si>
  <si>
    <t>D8-L10-B</t>
  </si>
  <si>
    <t>Day 8E leaf</t>
  </si>
  <si>
    <t>D8-L50-B</t>
  </si>
  <si>
    <t>D8-L75-B</t>
  </si>
  <si>
    <t>D8-L100-B</t>
  </si>
  <si>
    <t>D8-L150-B</t>
  </si>
  <si>
    <t>D8-L200-B</t>
  </si>
  <si>
    <t>D8-L10-C</t>
  </si>
  <si>
    <t>Day 8F leaf</t>
  </si>
  <si>
    <t>D8-L50-C</t>
  </si>
  <si>
    <t>D8-L75-C</t>
  </si>
  <si>
    <t>D8-L100-C</t>
  </si>
  <si>
    <t>D8-L150-C</t>
  </si>
  <si>
    <t>D8-L200-C</t>
  </si>
  <si>
    <t>D9-L10-A</t>
  </si>
  <si>
    <t>Day 9C leaf</t>
  </si>
  <si>
    <t>D9-L50-A</t>
  </si>
  <si>
    <t>D9-L75-A</t>
  </si>
  <si>
    <t>D9-L100-A</t>
  </si>
  <si>
    <t>D9-L150-A</t>
  </si>
  <si>
    <t>D9-L200-A</t>
  </si>
  <si>
    <t>D9-L10-B</t>
  </si>
  <si>
    <t>Day 9E leaf</t>
  </si>
  <si>
    <t>D9-L50-B</t>
  </si>
  <si>
    <t>D9-L75-B</t>
  </si>
  <si>
    <t>D9-L100-B</t>
  </si>
  <si>
    <t>D9-L150-B</t>
  </si>
  <si>
    <t>D9-L200-B</t>
  </si>
  <si>
    <t>D9-L10-C</t>
  </si>
  <si>
    <t>Day 9F leaf</t>
  </si>
  <si>
    <t>D9-L50-C</t>
  </si>
  <si>
    <t>D9-L75-C</t>
  </si>
  <si>
    <t>D9-L100-C</t>
  </si>
  <si>
    <t>D9-L150-C</t>
  </si>
  <si>
    <t>D9-L200-C</t>
  </si>
  <si>
    <t>Roots</t>
  </si>
  <si>
    <t>D0-R10-A</t>
  </si>
  <si>
    <t>Day 0A root</t>
  </si>
  <si>
    <t>D0-R50-A</t>
  </si>
  <si>
    <t>D0-R75-A</t>
  </si>
  <si>
    <t>D0-R100-A</t>
  </si>
  <si>
    <t>D0-R150-A</t>
  </si>
  <si>
    <t>D0-R200-A</t>
  </si>
  <si>
    <t>D0-R10-B</t>
  </si>
  <si>
    <t>Day 0E root</t>
  </si>
  <si>
    <t>D0-R50-B</t>
  </si>
  <si>
    <t>D0-R75-B</t>
  </si>
  <si>
    <t>D0-R100-B</t>
  </si>
  <si>
    <t>D0-R150-B</t>
  </si>
  <si>
    <t>D0-R200-B</t>
  </si>
  <si>
    <t>D0-R10-C</t>
  </si>
  <si>
    <t>Day 0B root</t>
  </si>
  <si>
    <t>D0-R50-C</t>
  </si>
  <si>
    <t>D0-R75-C</t>
  </si>
  <si>
    <t>D0-R100-C</t>
  </si>
  <si>
    <t>D0-R150-C</t>
  </si>
  <si>
    <t>D0-R200-C</t>
  </si>
  <si>
    <t>D1-R10-A</t>
  </si>
  <si>
    <t>Day 1C root</t>
  </si>
  <si>
    <t>D1-R50-A</t>
  </si>
  <si>
    <t>D1-R75-A</t>
  </si>
  <si>
    <t>D1-R100-A</t>
  </si>
  <si>
    <t>D1-R150-A</t>
  </si>
  <si>
    <t>D1-R200-A</t>
  </si>
  <si>
    <t>D1-R10-B</t>
  </si>
  <si>
    <t>Day 1E root</t>
  </si>
  <si>
    <t>D1-R50-B</t>
  </si>
  <si>
    <t>D1-R75-B</t>
  </si>
  <si>
    <t>D1-R100-B</t>
  </si>
  <si>
    <t>D1-R150-B</t>
  </si>
  <si>
    <t>D1-R200-B</t>
  </si>
  <si>
    <t>D1-R10-C</t>
  </si>
  <si>
    <t>Day 1F root</t>
  </si>
  <si>
    <t>D1-R50-C</t>
  </si>
  <si>
    <t>D1-R75-C</t>
  </si>
  <si>
    <t>D1-R100-C</t>
  </si>
  <si>
    <t>D1-R150-C</t>
  </si>
  <si>
    <t>D1-R200-C</t>
  </si>
  <si>
    <t>D2-R10-A</t>
  </si>
  <si>
    <t>Day 2C root</t>
  </si>
  <si>
    <t>D2-R50-A</t>
  </si>
  <si>
    <t>D2-R75-A</t>
  </si>
  <si>
    <t>D2-R100-A</t>
  </si>
  <si>
    <t>D2-R150-A</t>
  </si>
  <si>
    <t>D2-R200-A</t>
  </si>
  <si>
    <t>D2-R10-B</t>
  </si>
  <si>
    <t>Day 2E root</t>
  </si>
  <si>
    <t>D2-R50-B</t>
  </si>
  <si>
    <t>D2-R75-B</t>
  </si>
  <si>
    <t>D2-R100-B</t>
  </si>
  <si>
    <t>D2-R150-B</t>
  </si>
  <si>
    <t>D2-R200-B</t>
  </si>
  <si>
    <t>D2-R10-C</t>
  </si>
  <si>
    <t>Day 2F root</t>
  </si>
  <si>
    <t>D2-R50-C</t>
  </si>
  <si>
    <t>D2-R75-C</t>
  </si>
  <si>
    <t>D2-R100-C</t>
  </si>
  <si>
    <t>D2-R150-C</t>
  </si>
  <si>
    <t>D2-R200-C</t>
  </si>
  <si>
    <t>D3-R10-A</t>
  </si>
  <si>
    <t>Day 3C root</t>
  </si>
  <si>
    <t>D3-R50-A</t>
  </si>
  <si>
    <t>D3-R75-A</t>
  </si>
  <si>
    <t>D3-R100-A</t>
  </si>
  <si>
    <t>D3-R150-A</t>
  </si>
  <si>
    <t>D3-R200-A</t>
  </si>
  <si>
    <t>D3-R10-B</t>
  </si>
  <si>
    <t>Day 3E root</t>
  </si>
  <si>
    <t>D3-R50-B</t>
  </si>
  <si>
    <t>D3-R75-B</t>
  </si>
  <si>
    <t>D3-R100-B</t>
  </si>
  <si>
    <t>D3-R150-B</t>
  </si>
  <si>
    <t>D3-R200-B</t>
  </si>
  <si>
    <t>D3-R10-C</t>
  </si>
  <si>
    <t>Day 3F root</t>
  </si>
  <si>
    <t>D3-R50-C</t>
  </si>
  <si>
    <t>D3-R75-C</t>
  </si>
  <si>
    <t>D3-R100-C</t>
  </si>
  <si>
    <t>D3-R150-C</t>
  </si>
  <si>
    <t>D3-R200-C</t>
  </si>
  <si>
    <t>D4-R10-A</t>
  </si>
  <si>
    <t>Day 4C root</t>
  </si>
  <si>
    <t>D4-R50-A</t>
  </si>
  <si>
    <t>D4-R75-A</t>
  </si>
  <si>
    <t>D4-R100-A</t>
  </si>
  <si>
    <t>D4-R150-A</t>
  </si>
  <si>
    <t>D4-R200-A</t>
  </si>
  <si>
    <t>D4-R10-B</t>
  </si>
  <si>
    <t>Day 4E root</t>
  </si>
  <si>
    <t>D4-R50-B</t>
  </si>
  <si>
    <t>D4-R75-B</t>
  </si>
  <si>
    <t>D4-R100-B</t>
  </si>
  <si>
    <t>D4-R150-B</t>
  </si>
  <si>
    <t>D4-R200-B</t>
  </si>
  <si>
    <t>D4-R10-C</t>
  </si>
  <si>
    <t>Day 4F root</t>
  </si>
  <si>
    <t>D4-R50-C</t>
  </si>
  <si>
    <t>D4-R75-C</t>
  </si>
  <si>
    <t>D4-R100-C</t>
  </si>
  <si>
    <t>D4-R150-C</t>
  </si>
  <si>
    <t>D4-R200-C</t>
  </si>
  <si>
    <t>D5-R10-A</t>
  </si>
  <si>
    <t>Day 5C root</t>
  </si>
  <si>
    <t>D5-R50-A</t>
  </si>
  <si>
    <t>D5-R75-A</t>
  </si>
  <si>
    <t>D5-R100-A</t>
  </si>
  <si>
    <t>D5-R150-A</t>
  </si>
  <si>
    <t>D5-R200-A</t>
  </si>
  <si>
    <t>D5-R10-B</t>
  </si>
  <si>
    <t>Day 5E root</t>
  </si>
  <si>
    <t>D5-R50-B</t>
  </si>
  <si>
    <t>D5-R75-B</t>
  </si>
  <si>
    <t>D5-R100-B</t>
  </si>
  <si>
    <t>D5-R150-B</t>
  </si>
  <si>
    <t>D5-R200-B</t>
  </si>
  <si>
    <t>D5-R10-C</t>
  </si>
  <si>
    <t>Day 5F root</t>
  </si>
  <si>
    <t>D5-R50-C</t>
  </si>
  <si>
    <t>D5-R75-C</t>
  </si>
  <si>
    <t>D5-R100-C</t>
  </si>
  <si>
    <t>D5-R150-C</t>
  </si>
  <si>
    <t>D5-R200-C</t>
  </si>
  <si>
    <t>D6-R10-A</t>
  </si>
  <si>
    <t>Day 6C root</t>
  </si>
  <si>
    <t>D6-R50-A</t>
  </si>
  <si>
    <t>D6-R75-A</t>
  </si>
  <si>
    <t>D6-R100-A</t>
  </si>
  <si>
    <t>D6-R150-A</t>
  </si>
  <si>
    <t>D6-R200-A</t>
  </si>
  <si>
    <t>D6-R10-B</t>
  </si>
  <si>
    <t>Day 6E root</t>
  </si>
  <si>
    <t>D6-R50-B</t>
  </si>
  <si>
    <t>D6-R75-B</t>
  </si>
  <si>
    <t>D6-R100-B</t>
  </si>
  <si>
    <t>D6-R150-B</t>
  </si>
  <si>
    <t>D6-R200-B</t>
  </si>
  <si>
    <t>D6-R10-C</t>
  </si>
  <si>
    <t>Day 6F root</t>
  </si>
  <si>
    <t>D6-R50-C</t>
  </si>
  <si>
    <t>D6-R75-C</t>
  </si>
  <si>
    <t>D6-R100-C</t>
  </si>
  <si>
    <t>D6-R150-C</t>
  </si>
  <si>
    <t>D6-R200-C</t>
  </si>
  <si>
    <t>D7-R10-A</t>
  </si>
  <si>
    <t>Day 7C root</t>
  </si>
  <si>
    <t>D7-R50-A</t>
  </si>
  <si>
    <t>D7-R75-A</t>
  </si>
  <si>
    <t>D7-R100-A</t>
  </si>
  <si>
    <t>D7-R150-A</t>
  </si>
  <si>
    <t>D7-R200-A</t>
  </si>
  <si>
    <t>D7-R10-B</t>
  </si>
  <si>
    <t>Day 7E root</t>
  </si>
  <si>
    <t>D7-R50-B</t>
  </si>
  <si>
    <t>D7-R75-B</t>
  </si>
  <si>
    <t>D7-R100-B</t>
  </si>
  <si>
    <t>D7-R150-B</t>
  </si>
  <si>
    <t>D7-R200-B</t>
  </si>
  <si>
    <t>D7-R10-C</t>
  </si>
  <si>
    <t>Day 7F root</t>
  </si>
  <si>
    <t>D7-R50-C</t>
  </si>
  <si>
    <t>D7-R75-C</t>
  </si>
  <si>
    <t>D7-R100-C</t>
  </si>
  <si>
    <t>D7-R150-C</t>
  </si>
  <si>
    <t>D7-R200-C</t>
  </si>
  <si>
    <t>D8-R10-A</t>
  </si>
  <si>
    <t>Day 8C root</t>
  </si>
  <si>
    <t>D8-R50-A</t>
  </si>
  <si>
    <t>D8-R75-A</t>
  </si>
  <si>
    <t>D8-R100-A</t>
  </si>
  <si>
    <t>D8-R150-A</t>
  </si>
  <si>
    <t>D8-R200-A</t>
  </si>
  <si>
    <t>D8-R10-B</t>
  </si>
  <si>
    <t>Day 8E root</t>
  </si>
  <si>
    <t>D8-R50-B</t>
  </si>
  <si>
    <t>D8-R75-B</t>
  </si>
  <si>
    <t>D8-R100-B</t>
  </si>
  <si>
    <t>D8-R150-B</t>
  </si>
  <si>
    <t>D8-R200-B</t>
  </si>
  <si>
    <t>D8-R10-C</t>
  </si>
  <si>
    <t>Day 8F root</t>
  </si>
  <si>
    <t>D8-R50-C</t>
  </si>
  <si>
    <t>D8-R75-C</t>
  </si>
  <si>
    <t>D8-R100-C</t>
  </si>
  <si>
    <t>D8-R150-C</t>
  </si>
  <si>
    <t>D8-R200-C</t>
  </si>
  <si>
    <t>D9-R10-A</t>
  </si>
  <si>
    <t>Day 9C root</t>
  </si>
  <si>
    <t>D9-R50-A</t>
  </si>
  <si>
    <t>D9-R75-A</t>
  </si>
  <si>
    <t>D9-R100-A</t>
  </si>
  <si>
    <t>D9-R150-A</t>
  </si>
  <si>
    <t>D9-R200-A</t>
  </si>
  <si>
    <t>D9-R10-B</t>
  </si>
  <si>
    <t>Day 9E root</t>
  </si>
  <si>
    <t>D9-R50-B</t>
  </si>
  <si>
    <t>D9-R75-B</t>
  </si>
  <si>
    <t>D9-R100-B</t>
  </si>
  <si>
    <t>D9-R150-B</t>
  </si>
  <si>
    <t>D9-R200-B</t>
  </si>
  <si>
    <t>D9-R10-C</t>
  </si>
  <si>
    <t>Day 9F root</t>
  </si>
  <si>
    <t>D9-R50-C</t>
  </si>
  <si>
    <t>D9-R75-C</t>
  </si>
  <si>
    <t>D9-R100-C</t>
  </si>
  <si>
    <t>D9-R150-C</t>
  </si>
  <si>
    <t>D9-R200-C</t>
  </si>
  <si>
    <t>g</t>
  </si>
  <si>
    <t>Samples</t>
  </si>
  <si>
    <t>10_iron_mgkg</t>
  </si>
  <si>
    <t>10_dw_gramms</t>
  </si>
  <si>
    <t>25_iron_mgkg</t>
  </si>
  <si>
    <t>25_dw_gramms</t>
  </si>
  <si>
    <t>50_iron_mgkg</t>
  </si>
  <si>
    <t>50_dw_gramms</t>
  </si>
  <si>
    <t>75_iron_mgkg</t>
  </si>
  <si>
    <t>75_dw_gramms</t>
  </si>
  <si>
    <t>100_iron_mgkg</t>
  </si>
  <si>
    <t>100_dw_gramms</t>
  </si>
  <si>
    <t>150_iron_mgkg</t>
  </si>
  <si>
    <t>150_dw_gramms</t>
  </si>
  <si>
    <t>200_iron_mgkg</t>
  </si>
  <si>
    <t>200_dw_gramms</t>
  </si>
  <si>
    <t>D0-L-A</t>
  </si>
  <si>
    <t>D0-L-B</t>
  </si>
  <si>
    <t>D0-L-C</t>
  </si>
  <si>
    <t>D1-L-A</t>
  </si>
  <si>
    <t>D1-L-B</t>
  </si>
  <si>
    <t>D1-L-C</t>
  </si>
  <si>
    <t>D2-L-A</t>
  </si>
  <si>
    <t>D2-L-B</t>
  </si>
  <si>
    <t>D2-L-C</t>
  </si>
  <si>
    <t>D3-L-A</t>
  </si>
  <si>
    <t>D3-L-B</t>
  </si>
  <si>
    <t>D3-L-C</t>
  </si>
  <si>
    <t>D4-L-A</t>
  </si>
  <si>
    <t>D4-L-B</t>
  </si>
  <si>
    <t>D4-L-C</t>
  </si>
  <si>
    <t>D5-L-A</t>
  </si>
  <si>
    <t>D5-L-B</t>
  </si>
  <si>
    <t>D5-L-C</t>
  </si>
  <si>
    <t>D6-L-A</t>
  </si>
  <si>
    <t>D6-L-B</t>
  </si>
  <si>
    <t>D6-L-C</t>
  </si>
  <si>
    <t>D7-L-A</t>
  </si>
  <si>
    <t>D7-L-B</t>
  </si>
  <si>
    <t>D7-L-C</t>
  </si>
  <si>
    <t>D8-L-A</t>
  </si>
  <si>
    <t>D8-L-B</t>
  </si>
  <si>
    <t>D8-L-C</t>
  </si>
  <si>
    <t>D9-L-A</t>
  </si>
  <si>
    <t>D9-L-B</t>
  </si>
  <si>
    <t>D9-L-C</t>
  </si>
  <si>
    <t>D0-R-A</t>
  </si>
  <si>
    <t>D0-R-B</t>
  </si>
  <si>
    <t>D0-R-C</t>
  </si>
  <si>
    <t>D1-R-A</t>
  </si>
  <si>
    <t>D1-R-B</t>
  </si>
  <si>
    <t>D1-R-C</t>
  </si>
  <si>
    <t>D2-R-A</t>
  </si>
  <si>
    <t>D2-R-B</t>
  </si>
  <si>
    <t>D2-R-C</t>
  </si>
  <si>
    <t>D3-R-A</t>
  </si>
  <si>
    <t>D3-R-B</t>
  </si>
  <si>
    <t>D3-R-C</t>
  </si>
  <si>
    <t>D4-R-A</t>
  </si>
  <si>
    <t>D4-R-B</t>
  </si>
  <si>
    <t>D4-R-C</t>
  </si>
  <si>
    <t>D5-R-A</t>
  </si>
  <si>
    <t>D5-R-B</t>
  </si>
  <si>
    <t>D5-R-C</t>
  </si>
  <si>
    <t>D6-R-A</t>
  </si>
  <si>
    <t>D6-R-B</t>
  </si>
  <si>
    <t>D6-R-C</t>
  </si>
  <si>
    <t>D7-R-A</t>
  </si>
  <si>
    <t>D7-R-B</t>
  </si>
  <si>
    <t>D7-R-C</t>
  </si>
  <si>
    <t>D8-R-A</t>
  </si>
  <si>
    <t>D8-R-B</t>
  </si>
  <si>
    <t>D8-R-C</t>
  </si>
  <si>
    <t>D9-R-A</t>
  </si>
  <si>
    <t>D9-R-B</t>
  </si>
  <si>
    <t>D9-R-C</t>
  </si>
  <si>
    <t>D0-M-A</t>
  </si>
  <si>
    <t>D0-M-B</t>
  </si>
  <si>
    <t>D0-M-C</t>
  </si>
  <si>
    <t>D1-M-A</t>
  </si>
  <si>
    <t>D1-M-B</t>
  </si>
  <si>
    <t>D1-M-C</t>
  </si>
  <si>
    <t>D2-M-A</t>
  </si>
  <si>
    <t>D2-M-B</t>
  </si>
  <si>
    <t>D2-M-C</t>
  </si>
  <si>
    <t>D3-M-A</t>
  </si>
  <si>
    <t>D3-M-B</t>
  </si>
  <si>
    <t>D3-M-C</t>
  </si>
  <si>
    <t>D4-M-A</t>
  </si>
  <si>
    <t>D4-M-B</t>
  </si>
  <si>
    <t>D4-M-C</t>
  </si>
  <si>
    <t>D5-M-A</t>
  </si>
  <si>
    <t>D5-M-B</t>
  </si>
  <si>
    <t>D5-M-C</t>
  </si>
  <si>
    <t>D6-M-A</t>
  </si>
  <si>
    <t>D6-M-B</t>
  </si>
  <si>
    <t>D6-M-C</t>
  </si>
  <si>
    <t>D7-M-A</t>
  </si>
  <si>
    <t>D7-M-B</t>
  </si>
  <si>
    <t>D7-M-C</t>
  </si>
  <si>
    <t>D8-M-A</t>
  </si>
  <si>
    <t>D8-M-B</t>
  </si>
  <si>
    <t>D8-M-C</t>
  </si>
  <si>
    <t>D9-M-A</t>
  </si>
  <si>
    <t>D9-M-B</t>
  </si>
  <si>
    <t>D9-M-C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</si>
</sst>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</fonts>
  <fills count="20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4D57F"/>
        <bgColor rgb="FF000000"/>
      </patternFill>
    </fill>
    <fill>
      <patternFill patternType="solid">
        <fgColor rgb="FFD1DD81"/>
        <bgColor rgb="FF000000"/>
      </patternFill>
    </fill>
    <fill>
      <patternFill patternType="solid">
        <fgColor rgb="FFFDEA83"/>
        <bgColor rgb="FF000000"/>
      </patternFill>
    </fill>
    <fill>
      <patternFill patternType="solid">
        <fgColor rgb="FFDBE081"/>
        <bgColor rgb="FF000000"/>
      </patternFill>
    </fill>
    <fill>
      <patternFill patternType="solid">
        <fgColor rgb="FFE0E282"/>
        <bgColor rgb="FF000000"/>
      </patternFill>
    </fill>
    <fill>
      <patternFill patternType="solid">
        <fgColor rgb="FFDDE182"/>
        <bgColor rgb="FF000000"/>
      </patternFill>
    </fill>
    <fill>
      <patternFill patternType="solid">
        <fgColor rgb="FFA3D07E"/>
        <bgColor rgb="FF000000"/>
      </patternFill>
    </fill>
    <fill>
      <patternFill patternType="solid">
        <fgColor rgb="FFF8E983"/>
        <bgColor rgb="FF000000"/>
      </patternFill>
    </fill>
    <fill>
      <patternFill patternType="solid">
        <fgColor rgb="FFBDD880"/>
        <bgColor rgb="FF000000"/>
      </patternFill>
    </fill>
    <fill>
      <patternFill patternType="solid">
        <fgColor rgb="FFA1D07E"/>
        <bgColor rgb="FF000000"/>
      </patternFill>
    </fill>
    <fill>
      <patternFill patternType="solid">
        <fgColor rgb="FFB3D57F"/>
        <bgColor rgb="FF000000"/>
      </patternFill>
    </fill>
    <fill>
      <patternFill patternType="solid">
        <fgColor rgb="FFB5D57F"/>
        <bgColor rgb="FF000000"/>
      </patternFill>
    </fill>
    <fill>
      <patternFill patternType="solid">
        <fgColor rgb="FFAAD27F"/>
        <bgColor rgb="FF000000"/>
      </patternFill>
    </fill>
    <fill>
      <patternFill patternType="solid">
        <fgColor rgb="FFC7DB80"/>
        <bgColor rgb="FF000000"/>
      </patternFill>
    </fill>
    <fill>
      <patternFill patternType="solid">
        <fgColor rgb="FF9BCE7E"/>
        <bgColor rgb="FF000000"/>
      </patternFill>
    </fill>
    <fill>
      <patternFill patternType="solid">
        <fgColor rgb="FF8DCA7D"/>
        <bgColor rgb="FF000000"/>
      </patternFill>
    </fill>
    <fill>
      <patternFill patternType="solid">
        <fgColor rgb="FFD1DE81"/>
        <bgColor rgb="FF000000"/>
      </patternFill>
    </fill>
    <fill>
      <patternFill patternType="solid">
        <fgColor rgb="FFFCA377"/>
        <bgColor rgb="FF000000"/>
      </patternFill>
    </fill>
    <fill>
      <patternFill patternType="solid">
        <fgColor rgb="FFF4E883"/>
        <bgColor rgb="FF000000"/>
      </patternFill>
    </fill>
    <fill>
      <patternFill patternType="solid">
        <fgColor rgb="FFFFE283"/>
        <bgColor rgb="FF000000"/>
      </patternFill>
    </fill>
    <fill>
      <patternFill patternType="solid">
        <fgColor rgb="FFEFE683"/>
        <bgColor rgb="FF000000"/>
      </patternFill>
    </fill>
    <fill>
      <patternFill patternType="solid">
        <fgColor rgb="FFFFE984"/>
        <bgColor rgb="FF000000"/>
      </patternFill>
    </fill>
    <fill>
      <patternFill patternType="solid">
        <fgColor rgb="FFF1E783"/>
        <bgColor rgb="FF000000"/>
      </patternFill>
    </fill>
    <fill>
      <patternFill patternType="solid">
        <fgColor rgb="FFD2DE81"/>
        <bgColor rgb="FF000000"/>
      </patternFill>
    </fill>
    <fill>
      <patternFill patternType="solid">
        <fgColor rgb="FFF5E883"/>
        <bgColor rgb="FF000000"/>
      </patternFill>
    </fill>
    <fill>
      <patternFill patternType="solid">
        <fgColor rgb="FFEBE582"/>
        <bgColor rgb="FF000000"/>
      </patternFill>
    </fill>
    <fill>
      <patternFill patternType="solid">
        <fgColor rgb="FFCDDC81"/>
        <bgColor rgb="FF000000"/>
      </patternFill>
    </fill>
    <fill>
      <patternFill patternType="solid">
        <fgColor rgb="FFFB8F73"/>
        <bgColor rgb="FF000000"/>
      </patternFill>
    </fill>
    <fill>
      <patternFill patternType="solid">
        <fgColor rgb="FFD8DF81"/>
        <bgColor rgb="FF000000"/>
      </patternFill>
    </fill>
    <fill>
      <patternFill patternType="solid">
        <fgColor rgb="FFCFDD81"/>
        <bgColor rgb="FF000000"/>
      </patternFill>
    </fill>
    <fill>
      <patternFill patternType="solid">
        <fgColor rgb="FFFFE683"/>
        <bgColor rgb="FF000000"/>
      </patternFill>
    </fill>
    <fill>
      <patternFill patternType="solid">
        <fgColor rgb="FFC1D980"/>
        <bgColor rgb="FF000000"/>
      </patternFill>
    </fill>
    <fill>
      <patternFill patternType="solid">
        <fgColor rgb="FFE3E382"/>
        <bgColor rgb="FF000000"/>
      </patternFill>
    </fill>
    <fill>
      <patternFill patternType="solid">
        <fgColor rgb="FFF6E883"/>
        <bgColor rgb="FF000000"/>
      </patternFill>
    </fill>
    <fill>
      <patternFill patternType="solid">
        <fgColor rgb="FFD9E081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FFE583"/>
        <bgColor rgb="FF000000"/>
      </patternFill>
    </fill>
    <fill>
      <patternFill patternType="solid">
        <fgColor rgb="FFFFE784"/>
        <bgColor rgb="FF000000"/>
      </patternFill>
    </fill>
    <fill>
      <patternFill patternType="solid">
        <fgColor rgb="FFFED680"/>
        <bgColor rgb="FF000000"/>
      </patternFill>
    </fill>
    <fill>
      <patternFill patternType="solid">
        <fgColor rgb="FFCCDC81"/>
        <bgColor rgb="FF000000"/>
      </patternFill>
    </fill>
    <fill>
      <patternFill patternType="solid">
        <fgColor rgb="FFD3DE81"/>
        <bgColor rgb="FF000000"/>
      </patternFill>
    </fill>
    <fill>
      <patternFill patternType="solid">
        <fgColor rgb="FFFDBB7B"/>
        <bgColor rgb="FF000000"/>
      </patternFill>
    </fill>
    <fill>
      <patternFill patternType="solid">
        <fgColor rgb="FFFFE183"/>
        <bgColor rgb="FF000000"/>
      </patternFill>
    </fill>
    <fill>
      <patternFill patternType="solid">
        <fgColor rgb="FFE5E382"/>
        <bgColor rgb="FF000000"/>
      </patternFill>
    </fill>
    <fill>
      <patternFill patternType="solid">
        <fgColor rgb="FFFFE483"/>
        <bgColor rgb="FF000000"/>
      </patternFill>
    </fill>
    <fill>
      <patternFill patternType="solid">
        <fgColor rgb="FFFED480"/>
        <bgColor rgb="FF000000"/>
      </patternFill>
    </fill>
    <fill>
      <patternFill patternType="solid">
        <fgColor rgb="FFFFE082"/>
        <bgColor rgb="FF000000"/>
      </patternFill>
    </fill>
    <fill>
      <patternFill patternType="solid">
        <fgColor rgb="FFFEC97E"/>
        <bgColor rgb="FF000000"/>
      </patternFill>
    </fill>
    <fill>
      <patternFill patternType="solid">
        <fgColor rgb="FFFEC87E"/>
        <bgColor rgb="FF000000"/>
      </patternFill>
    </fill>
    <fill>
      <patternFill patternType="solid">
        <fgColor rgb="FFFCA978"/>
        <bgColor rgb="FF000000"/>
      </patternFill>
    </fill>
    <fill>
      <patternFill patternType="solid">
        <fgColor rgb="FFFFDA81"/>
        <bgColor rgb="FF000000"/>
      </patternFill>
    </fill>
    <fill>
      <patternFill patternType="solid">
        <fgColor rgb="FFFFDD82"/>
        <bgColor rgb="FF000000"/>
      </patternFill>
    </fill>
    <fill>
      <patternFill patternType="solid">
        <fgColor rgb="FFFED07F"/>
        <bgColor rgb="FF000000"/>
      </patternFill>
    </fill>
    <fill>
      <patternFill patternType="solid">
        <fgColor rgb="FFFB9C75"/>
        <bgColor rgb="FF000000"/>
      </patternFill>
    </fill>
    <fill>
      <patternFill patternType="solid">
        <fgColor rgb="FFFFDF82"/>
        <bgColor rgb="FF000000"/>
      </patternFill>
    </fill>
    <fill>
      <patternFill patternType="solid">
        <fgColor rgb="FFFED881"/>
        <bgColor rgb="FF000000"/>
      </patternFill>
    </fill>
    <fill>
      <patternFill patternType="solid">
        <fgColor rgb="FFFED981"/>
        <bgColor rgb="FF000000"/>
      </patternFill>
    </fill>
    <fill>
      <patternFill patternType="solid">
        <fgColor rgb="FFFFEA84"/>
        <bgColor rgb="FF000000"/>
      </patternFill>
    </fill>
    <fill>
      <patternFill patternType="solid">
        <fgColor rgb="FFFED380"/>
        <bgColor rgb="FF000000"/>
      </patternFill>
    </fill>
    <fill>
      <patternFill patternType="solid">
        <fgColor rgb="FFFDC67D"/>
        <bgColor rgb="FF000000"/>
      </patternFill>
    </fill>
    <fill>
      <patternFill patternType="solid">
        <fgColor rgb="FFFDB97B"/>
        <bgColor rgb="FF000000"/>
      </patternFill>
    </fill>
    <fill>
      <patternFill patternType="solid">
        <fgColor rgb="FFFED781"/>
        <bgColor rgb="FF000000"/>
      </patternFill>
    </fill>
    <fill>
      <patternFill patternType="solid">
        <fgColor rgb="FFFEC77D"/>
        <bgColor rgb="FF000000"/>
      </patternFill>
    </fill>
    <fill>
      <patternFill patternType="solid">
        <fgColor rgb="FFFDB57A"/>
        <bgColor rgb="FF000000"/>
      </patternFill>
    </fill>
    <fill>
      <patternFill patternType="solid">
        <fgColor rgb="FFFED780"/>
        <bgColor rgb="FF000000"/>
      </patternFill>
    </fill>
    <fill>
      <patternFill patternType="solid">
        <fgColor rgb="FFFED280"/>
        <bgColor rgb="FF000000"/>
      </patternFill>
    </fill>
    <fill>
      <patternFill patternType="solid">
        <fgColor rgb="FFFDC17C"/>
        <bgColor rgb="FF000000"/>
      </patternFill>
    </fill>
    <fill>
      <patternFill patternType="solid">
        <fgColor rgb="FFFCA777"/>
        <bgColor rgb="FF000000"/>
      </patternFill>
    </fill>
    <fill>
      <patternFill patternType="solid">
        <fgColor rgb="FFFDB67A"/>
        <bgColor rgb="FF000000"/>
      </patternFill>
    </fill>
    <fill>
      <patternFill patternType="solid">
        <fgColor rgb="FFFDBD7C"/>
        <bgColor rgb="FF000000"/>
      </patternFill>
    </fill>
    <fill>
      <patternFill patternType="solid">
        <fgColor rgb="FFFED17F"/>
        <bgColor rgb="FF000000"/>
      </patternFill>
    </fill>
    <fill>
      <patternFill patternType="solid">
        <fgColor rgb="FFFDC47D"/>
        <bgColor rgb="FF000000"/>
      </patternFill>
    </fill>
    <fill>
      <patternFill patternType="solid">
        <fgColor rgb="FFFDC07C"/>
        <bgColor rgb="FF000000"/>
      </patternFill>
    </fill>
    <fill>
      <patternFill patternType="solid">
        <fgColor rgb="FFFDBC7B"/>
        <bgColor rgb="FF000000"/>
      </patternFill>
    </fill>
    <fill>
      <patternFill patternType="solid">
        <fgColor rgb="FFFB9975"/>
        <bgColor rgb="FF000000"/>
      </patternFill>
    </fill>
    <fill>
      <patternFill patternType="solid">
        <fgColor rgb="FFFCB079"/>
        <bgColor rgb="FF000000"/>
      </patternFill>
    </fill>
    <fill>
      <patternFill patternType="solid">
        <fgColor rgb="FFFDC37D"/>
        <bgColor rgb="FF000000"/>
      </patternFill>
    </fill>
    <fill>
      <patternFill patternType="solid">
        <fgColor rgb="FFFECE7F"/>
        <bgColor rgb="FF000000"/>
      </patternFill>
    </fill>
    <fill>
      <patternFill patternType="solid">
        <fgColor rgb="FFFCB279"/>
        <bgColor rgb="FF000000"/>
      </patternFill>
    </fill>
    <fill>
      <patternFill patternType="solid">
        <fgColor rgb="FFFFDC82"/>
        <bgColor rgb="FF000000"/>
      </patternFill>
    </fill>
    <fill>
      <patternFill patternType="solid">
        <fgColor rgb="FFFA8B72"/>
        <bgColor rgb="FF000000"/>
      </patternFill>
    </fill>
    <fill>
      <patternFill patternType="solid">
        <fgColor rgb="FFFCAC78"/>
        <bgColor rgb="FF000000"/>
      </patternFill>
    </fill>
    <fill>
      <patternFill patternType="solid">
        <fgColor rgb="FFFDB87B"/>
        <bgColor rgb="FF000000"/>
      </patternFill>
    </fill>
    <fill>
      <patternFill patternType="solid">
        <fgColor rgb="FFFA8270"/>
        <bgColor rgb="FF000000"/>
      </patternFill>
    </fill>
    <fill>
      <patternFill patternType="solid">
        <fgColor rgb="FFFA8C72"/>
        <bgColor rgb="FF000000"/>
      </patternFill>
    </fill>
    <fill>
      <patternFill patternType="solid">
        <fgColor rgb="FFFDBF7C"/>
        <bgColor rgb="FF000000"/>
      </patternFill>
    </fill>
    <fill>
      <patternFill patternType="solid">
        <fgColor rgb="FFFCB27A"/>
        <bgColor rgb="FF000000"/>
      </patternFill>
    </fill>
    <fill>
      <patternFill patternType="solid">
        <fgColor rgb="FFFB9173"/>
        <bgColor rgb="FF000000"/>
      </patternFill>
    </fill>
    <fill>
      <patternFill patternType="solid">
        <fgColor rgb="FFFB9A75"/>
        <bgColor rgb="FF000000"/>
      </patternFill>
    </fill>
    <fill>
      <patternFill patternType="solid">
        <fgColor rgb="FFFB9774"/>
        <bgColor rgb="FF000000"/>
      </patternFill>
    </fill>
    <fill>
      <patternFill patternType="solid">
        <fgColor rgb="FFFB9D75"/>
        <bgColor rgb="FF000000"/>
      </patternFill>
    </fill>
    <fill>
      <patternFill patternType="solid">
        <fgColor rgb="FFFCA877"/>
        <bgColor rgb="FF000000"/>
      </patternFill>
    </fill>
    <fill>
      <patternFill patternType="solid">
        <fgColor rgb="FFFBA176"/>
        <bgColor rgb="FF000000"/>
      </patternFill>
    </fill>
    <fill>
      <patternFill patternType="solid">
        <fgColor rgb="FFFB9875"/>
        <bgColor rgb="FF000000"/>
      </patternFill>
    </fill>
    <fill>
      <patternFill patternType="solid">
        <fgColor rgb="FFFA8972"/>
        <bgColor rgb="FF000000"/>
      </patternFill>
    </fill>
    <fill>
      <patternFill patternType="solid">
        <fgColor rgb="FFFCA477"/>
        <bgColor rgb="FF000000"/>
      </patternFill>
    </fill>
    <fill>
      <patternFill patternType="solid">
        <fgColor rgb="FFFBA076"/>
        <bgColor rgb="FF000000"/>
      </patternFill>
    </fill>
    <fill>
      <patternFill patternType="solid">
        <fgColor rgb="FFFCAD78"/>
        <bgColor rgb="FF000000"/>
      </patternFill>
    </fill>
    <fill>
      <patternFill patternType="solid">
        <fgColor rgb="FFFB9E76"/>
        <bgColor rgb="FF000000"/>
      </patternFill>
    </fill>
    <fill>
      <patternFill patternType="solid">
        <fgColor rgb="FFFA8E73"/>
        <bgColor rgb="FF000000"/>
      </patternFill>
    </fill>
    <fill>
      <patternFill patternType="solid">
        <fgColor rgb="FFFB9B75"/>
        <bgColor rgb="FF000000"/>
      </patternFill>
    </fill>
    <fill>
      <patternFill patternType="solid">
        <fgColor rgb="FFFA8771"/>
        <bgColor rgb="FF000000"/>
      </patternFill>
    </fill>
    <fill>
      <patternFill patternType="solid">
        <fgColor rgb="FFFA8170"/>
        <bgColor rgb="FF000000"/>
      </patternFill>
    </fill>
    <fill>
      <patternFill patternType="solid">
        <fgColor rgb="FFFA8D72"/>
        <bgColor rgb="FF000000"/>
      </patternFill>
    </fill>
    <fill>
      <patternFill patternType="solid">
        <fgColor rgb="FFFA8471"/>
        <bgColor rgb="FF000000"/>
      </patternFill>
    </fill>
    <fill>
      <patternFill patternType="solid">
        <fgColor rgb="FFFA8871"/>
        <bgColor rgb="FF000000"/>
      </patternFill>
    </fill>
    <fill>
      <patternFill patternType="solid">
        <fgColor rgb="FFF9756E"/>
        <bgColor rgb="FF000000"/>
      </patternFill>
    </fill>
    <fill>
      <patternFill patternType="solid">
        <fgColor rgb="FFFB9F76"/>
        <bgColor rgb="FF000000"/>
      </patternFill>
    </fill>
    <fill>
      <patternFill patternType="solid">
        <fgColor rgb="FFF9796F"/>
        <bgColor rgb="FF000000"/>
      </patternFill>
    </fill>
    <fill>
      <patternFill patternType="solid">
        <fgColor rgb="FFFA7D6F"/>
        <bgColor rgb="FF000000"/>
      </patternFill>
    </fill>
    <fill>
      <patternFill patternType="solid">
        <fgColor rgb="FFFB9674"/>
        <bgColor rgb="FF000000"/>
      </patternFill>
    </fill>
    <fill>
      <patternFill patternType="solid">
        <fgColor rgb="FFFA8370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CAA78"/>
        <bgColor rgb="FF000000"/>
      </patternFill>
    </fill>
    <fill>
      <patternFill patternType="solid">
        <fgColor rgb="FFF9766E"/>
        <bgColor rgb="FF000000"/>
      </patternFill>
    </fill>
    <fill>
      <patternFill patternType="solid">
        <fgColor rgb="FFF9736D"/>
        <bgColor rgb="FF000000"/>
      </patternFill>
    </fill>
    <fill>
      <patternFill patternType="solid">
        <fgColor rgb="FFFB9373"/>
        <bgColor rgb="FF000000"/>
      </patternFill>
    </fill>
    <fill>
      <patternFill patternType="solid">
        <fgColor rgb="FFFA8671"/>
        <bgColor rgb="FF000000"/>
      </patternFill>
    </fill>
    <fill>
      <patternFill patternType="solid">
        <fgColor rgb="FF75C37C"/>
        <bgColor rgb="FF000000"/>
      </patternFill>
    </fill>
    <fill>
      <patternFill patternType="solid">
        <fgColor rgb="FF67BF7B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74C37C"/>
        <bgColor rgb="FF000000"/>
      </patternFill>
    </fill>
    <fill>
      <patternFill patternType="solid">
        <fgColor rgb="FF7CC57C"/>
        <bgColor rgb="FF000000"/>
      </patternFill>
    </fill>
    <fill>
      <patternFill patternType="solid">
        <fgColor rgb="FF70C17B"/>
        <bgColor rgb="FF000000"/>
      </patternFill>
    </fill>
    <fill>
      <patternFill patternType="solid">
        <fgColor rgb="FF72C27B"/>
        <bgColor rgb="FF000000"/>
      </patternFill>
    </fill>
    <fill>
      <patternFill patternType="solid">
        <fgColor rgb="FF66BF7B"/>
        <bgColor rgb="FF000000"/>
      </patternFill>
    </fill>
    <fill>
      <patternFill patternType="solid">
        <fgColor rgb="FF6BC07B"/>
        <bgColor rgb="FF000000"/>
      </patternFill>
    </fill>
    <fill>
      <patternFill patternType="solid">
        <fgColor rgb="FF6FC17B"/>
        <bgColor rgb="FF000000"/>
      </patternFill>
    </fill>
    <fill>
      <patternFill patternType="solid">
        <fgColor rgb="FF82C77C"/>
        <bgColor rgb="FF000000"/>
      </patternFill>
    </fill>
    <fill>
      <patternFill patternType="solid">
        <fgColor rgb="FF66BE7B"/>
        <bgColor rgb="FF000000"/>
      </patternFill>
    </fill>
    <fill>
      <patternFill patternType="solid">
        <fgColor rgb="FF88C87D"/>
        <bgColor rgb="FF000000"/>
      </patternFill>
    </fill>
    <fill>
      <patternFill patternType="solid">
        <fgColor rgb="FFA8D27F"/>
        <bgColor rgb="FF000000"/>
      </patternFill>
    </fill>
    <fill>
      <patternFill patternType="solid">
        <fgColor rgb="FF76C37C"/>
        <bgColor rgb="FF000000"/>
      </patternFill>
    </fill>
    <fill>
      <patternFill patternType="solid">
        <fgColor rgb="FF89C97D"/>
        <bgColor rgb="FF000000"/>
      </patternFill>
    </fill>
    <fill>
      <patternFill patternType="solid">
        <fgColor rgb="FF71C27B"/>
        <bgColor rgb="FF000000"/>
      </patternFill>
    </fill>
    <fill>
      <patternFill patternType="solid">
        <fgColor rgb="FF95CC7D"/>
        <bgColor rgb="FF000000"/>
      </patternFill>
    </fill>
    <fill>
      <patternFill patternType="solid">
        <fgColor rgb="FF80C67C"/>
        <bgColor rgb="FF000000"/>
      </patternFill>
    </fill>
    <fill>
      <patternFill patternType="solid">
        <fgColor rgb="FF83C77C"/>
        <bgColor rgb="FF000000"/>
      </patternFill>
    </fill>
    <fill>
      <patternFill patternType="solid">
        <fgColor rgb="FF85C77C"/>
        <bgColor rgb="FF000000"/>
      </patternFill>
    </fill>
    <fill>
      <patternFill patternType="solid">
        <fgColor rgb="FF97CD7E"/>
        <bgColor rgb="FF000000"/>
      </patternFill>
    </fill>
    <fill>
      <patternFill patternType="solid">
        <fgColor rgb="FF77C37C"/>
        <bgColor rgb="FF000000"/>
      </patternFill>
    </fill>
    <fill>
      <patternFill patternType="solid">
        <fgColor rgb="FF91CB7D"/>
        <bgColor rgb="FF000000"/>
      </patternFill>
    </fill>
    <fill>
      <patternFill patternType="solid">
        <fgColor rgb="FF7BC47C"/>
        <bgColor rgb="FF000000"/>
      </patternFill>
    </fill>
    <fill>
      <patternFill patternType="solid">
        <fgColor rgb="FFA0CF7E"/>
        <bgColor rgb="FF000000"/>
      </patternFill>
    </fill>
    <fill>
      <patternFill patternType="solid">
        <fgColor rgb="FFA2D07E"/>
        <bgColor rgb="FF000000"/>
      </patternFill>
    </fill>
    <fill>
      <patternFill patternType="solid">
        <fgColor rgb="FF7FC67C"/>
        <bgColor rgb="FF000000"/>
      </patternFill>
    </fill>
    <fill>
      <patternFill patternType="solid">
        <fgColor rgb="FF81C67C"/>
        <bgColor rgb="FF000000"/>
      </patternFill>
    </fill>
    <fill>
      <patternFill patternType="solid">
        <fgColor rgb="FF8BC97D"/>
        <bgColor rgb="FF000000"/>
      </patternFill>
    </fill>
    <fill>
      <patternFill patternType="solid">
        <fgColor rgb="FF8CCA7D"/>
        <bgColor rgb="FF000000"/>
      </patternFill>
    </fill>
    <fill>
      <patternFill patternType="solid">
        <fgColor rgb="FFAFD47F"/>
        <bgColor rgb="FF000000"/>
      </patternFill>
    </fill>
    <fill>
      <patternFill patternType="solid">
        <fgColor rgb="FF96CC7D"/>
        <bgColor rgb="FF000000"/>
      </patternFill>
    </fill>
    <fill>
      <patternFill patternType="solid">
        <fgColor rgb="FFA4D07E"/>
        <bgColor rgb="FF000000"/>
      </patternFill>
    </fill>
    <fill>
      <patternFill patternType="solid">
        <fgColor rgb="FFBAD780"/>
        <bgColor rgb="FF000000"/>
      </patternFill>
    </fill>
    <fill>
      <patternFill patternType="solid">
        <fgColor rgb="FF93CC7D"/>
        <bgColor rgb="FF000000"/>
      </patternFill>
    </fill>
    <fill>
      <patternFill patternType="solid">
        <fgColor rgb="FF86C87D"/>
        <bgColor rgb="FF000000"/>
      </patternFill>
    </fill>
    <fill>
      <patternFill patternType="solid">
        <fgColor rgb="FF8AC97D"/>
        <bgColor rgb="FF000000"/>
      </patternFill>
    </fill>
    <fill>
      <patternFill patternType="solid">
        <fgColor rgb="FFBFD880"/>
        <bgColor rgb="FF000000"/>
      </patternFill>
    </fill>
    <fill>
      <patternFill patternType="solid">
        <fgColor rgb="FFABD37F"/>
        <bgColor rgb="FF000000"/>
      </patternFill>
    </fill>
    <fill>
      <patternFill patternType="solid">
        <fgColor rgb="FFB8D67F"/>
        <bgColor rgb="FF000000"/>
      </patternFill>
    </fill>
    <fill>
      <patternFill patternType="solid">
        <fgColor rgb="FFCADB80"/>
        <bgColor rgb="FF000000"/>
      </patternFill>
    </fill>
    <fill>
      <patternFill patternType="solid">
        <fgColor rgb="FFB2D57F"/>
        <bgColor rgb="FF000000"/>
      </patternFill>
    </fill>
    <fill>
      <patternFill patternType="solid">
        <fgColor rgb="FFA9D27F"/>
        <bgColor rgb="FF000000"/>
      </patternFill>
    </fill>
    <fill>
      <patternFill patternType="solid">
        <fgColor rgb="FFC6DA80"/>
        <bgColor rgb="FF000000"/>
      </patternFill>
    </fill>
    <fill>
      <patternFill patternType="solid">
        <fgColor rgb="FFB0D47F"/>
        <bgColor rgb="FF000000"/>
      </patternFill>
    </fill>
    <fill>
      <patternFill patternType="solid">
        <fgColor rgb="FFA5D17E"/>
        <bgColor rgb="FF000000"/>
      </patternFill>
    </fill>
    <fill>
      <patternFill patternType="solid">
        <fgColor rgb="FFD5DE81"/>
        <bgColor rgb="FF000000"/>
      </patternFill>
    </fill>
    <fill>
      <patternFill patternType="solid">
        <fgColor rgb="FFA7D17E"/>
        <bgColor rgb="FF000000"/>
      </patternFill>
    </fill>
    <fill>
      <patternFill patternType="solid">
        <fgColor rgb="FFACD37F"/>
        <bgColor rgb="FF000000"/>
      </patternFill>
    </fill>
    <fill>
      <patternFill patternType="solid">
        <fgColor rgb="FFADD37F"/>
        <bgColor rgb="FF000000"/>
      </patternFill>
    </fill>
    <fill>
      <patternFill patternType="solid">
        <fgColor rgb="FFCEDD81"/>
        <bgColor rgb="FF000000"/>
      </patternFill>
    </fill>
    <fill>
      <patternFill patternType="solid">
        <fgColor rgb="FFBED880"/>
        <bgColor rgb="FF000000"/>
      </patternFill>
    </fill>
    <fill>
      <patternFill patternType="solid">
        <fgColor rgb="FFB7D67F"/>
        <bgColor rgb="FF000000"/>
      </patternFill>
    </fill>
    <fill>
      <patternFill patternType="solid">
        <fgColor rgb="FFC8DB80"/>
        <bgColor rgb="FF000000"/>
      </patternFill>
    </fill>
    <fill>
      <patternFill patternType="solid">
        <fgColor rgb="FFD4DE81"/>
        <bgColor rgb="FF000000"/>
      </patternFill>
    </fill>
    <fill>
      <patternFill patternType="solid">
        <fgColor rgb="FFD6DF81"/>
        <bgColor rgb="FF000000"/>
      </patternFill>
    </fill>
    <fill>
      <patternFill patternType="solid">
        <fgColor rgb="FFE8E482"/>
        <bgColor rgb="FF000000"/>
      </patternFill>
    </fill>
    <fill>
      <patternFill patternType="solid">
        <fgColor rgb="FFE6E382"/>
        <bgColor rgb="FF000000"/>
      </patternFill>
    </fill>
    <fill>
      <patternFill patternType="solid">
        <fgColor rgb="FF9ECF7E"/>
        <bgColor rgb="FF000000"/>
      </patternFill>
    </fill>
    <fill>
      <patternFill patternType="solid">
        <fgColor rgb="FFB2D47F"/>
        <bgColor rgb="FF000000"/>
      </patternFill>
    </fill>
    <fill>
      <patternFill patternType="solid">
        <fgColor rgb="FFE4E382"/>
        <bgColor rgb="FF000000"/>
      </patternFill>
    </fill>
    <fill>
      <patternFill patternType="solid">
        <fgColor rgb="FF9FCF7E"/>
        <bgColor rgb="FF000000"/>
      </patternFill>
    </fill>
    <fill>
      <patternFill patternType="solid">
        <fgColor rgb="FFFAE983"/>
        <bgColor rgb="FF000000"/>
      </patternFill>
    </fill>
    <fill>
      <patternFill patternType="solid">
        <fgColor rgb="FFE6E482"/>
        <bgColor rgb="FF000000"/>
      </patternFill>
    </fill>
    <fill>
      <patternFill patternType="solid">
        <fgColor rgb="FFAED37F"/>
        <bgColor rgb="FF000000"/>
      </patternFill>
    </fill>
    <fill>
      <patternFill patternType="solid">
        <fgColor rgb="FFDEE182"/>
        <bgColor rgb="FF000000"/>
      </patternFill>
    </fill>
    <fill>
      <patternFill patternType="solid">
        <fgColor rgb="FFFEEA83"/>
        <bgColor rgb="FF000000"/>
      </patternFill>
    </fill>
    <fill>
      <patternFill patternType="solid">
        <fgColor rgb="FFF9E983"/>
        <bgColor rgb="FF000000"/>
      </patternFill>
    </fill>
    <fill>
      <patternFill patternType="solid">
        <fgColor rgb="FFF0E683"/>
        <bgColor rgb="FF000000"/>
      </patternFill>
    </fill>
    <fill>
      <patternFill patternType="solid">
        <fgColor rgb="FFBCD780"/>
        <bgColor rgb="FF000000"/>
      </patternFill>
    </fill>
    <fill>
      <patternFill patternType="solid">
        <fgColor rgb="FFFFE182"/>
        <bgColor rgb="FF000000"/>
      </patternFill>
    </fill>
    <fill>
      <patternFill patternType="solid">
        <fgColor rgb="FFF7E883"/>
        <bgColor rgb="FF000000"/>
      </patternFill>
    </fill>
    <fill>
      <patternFill patternType="solid">
        <fgColor rgb="FFECE582"/>
        <bgColor rgb="FF000000"/>
      </patternFill>
    </fill>
    <fill>
      <patternFill patternType="solid">
        <fgColor rgb="FFB9D67F"/>
        <bgColor rgb="FF000000"/>
      </patternFill>
    </fill>
    <fill>
      <patternFill patternType="solid">
        <fgColor rgb="FFFFE884"/>
        <bgColor rgb="FF000000"/>
      </patternFill>
    </fill>
    <fill>
      <patternFill patternType="solid">
        <fgColor rgb="FFFFDC81"/>
        <bgColor rgb="FF000000"/>
      </patternFill>
    </fill>
    <fill>
      <patternFill patternType="solid">
        <fgColor rgb="FFFFE383"/>
        <bgColor rgb="FF000000"/>
      </patternFill>
    </fill>
    <fill>
      <patternFill patternType="solid">
        <fgColor rgb="FFFFDB81"/>
        <bgColor rgb="FF000000"/>
      </patternFill>
    </fill>
    <fill>
      <patternFill patternType="solid">
        <fgColor rgb="FFFECF7F"/>
        <bgColor rgb="FF000000"/>
      </patternFill>
    </fill>
    <fill>
      <patternFill patternType="solid">
        <fgColor rgb="FFFFDE82"/>
        <bgColor rgb="FF000000"/>
      </patternFill>
    </fill>
    <fill>
      <patternFill patternType="solid">
        <fgColor rgb="FFEEE683"/>
        <bgColor rgb="FF000000"/>
      </patternFill>
    </fill>
    <fill>
      <patternFill patternType="solid">
        <fgColor rgb="FFFCEA83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1" fillId="3" borderId="0" xfId="0" applyFont="1" applyFill="1"/>
    <xf numFmtId="0" fontId="0" fillId="3" borderId="0" xfId="0" applyFill="1"/>
    <xf numFmtId="0" fontId="2" fillId="4" borderId="0" xfId="0" applyFont="1" applyFill="1"/>
    <xf numFmtId="0" fontId="2" fillId="3" borderId="0" xfId="0" applyFont="1" applyFill="1"/>
    <xf numFmtId="0" fontId="0" fillId="5" borderId="0" xfId="0" applyFill="1"/>
    <xf numFmtId="0" fontId="1" fillId="5" borderId="0" xfId="0" applyFont="1" applyFill="1"/>
    <xf numFmtId="0" fontId="2" fillId="5" borderId="0" xfId="0" applyFont="1" applyFill="1"/>
    <xf numFmtId="0" fontId="0" fillId="4" borderId="0" xfId="0" applyFill="1"/>
    <xf numFmtId="0" fontId="3" fillId="0" borderId="0" xfId="0" applyFont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3" fillId="15" borderId="0" xfId="0" applyFont="1" applyFill="1"/>
    <xf numFmtId="0" fontId="3" fillId="16" borderId="0" xfId="0" applyFont="1" applyFill="1"/>
    <xf numFmtId="0" fontId="3" fillId="17" borderId="0" xfId="0" applyFont="1" applyFill="1"/>
    <xf numFmtId="0" fontId="3" fillId="18" borderId="0" xfId="0" applyFont="1" applyFill="1"/>
    <xf numFmtId="0" fontId="3" fillId="19" borderId="0" xfId="0" applyFont="1" applyFill="1"/>
    <xf numFmtId="0" fontId="3" fillId="20" borderId="0" xfId="0" applyFont="1" applyFill="1"/>
    <xf numFmtId="0" fontId="3" fillId="21" borderId="0" xfId="0" applyFont="1" applyFill="1"/>
    <xf numFmtId="0" fontId="3" fillId="22" borderId="0" xfId="0" applyFont="1" applyFill="1"/>
    <xf numFmtId="0" fontId="3" fillId="23" borderId="0" xfId="0" applyFont="1" applyFill="1"/>
    <xf numFmtId="0" fontId="3" fillId="24" borderId="0" xfId="0" applyFont="1" applyFill="1"/>
    <xf numFmtId="0" fontId="3" fillId="25" borderId="0" xfId="0" applyFont="1" applyFill="1"/>
    <xf numFmtId="0" fontId="3" fillId="26" borderId="0" xfId="0" applyFont="1" applyFill="1"/>
    <xf numFmtId="0" fontId="3" fillId="27" borderId="0" xfId="0" applyFont="1" applyFill="1"/>
    <xf numFmtId="0" fontId="3" fillId="28" borderId="0" xfId="0" applyFont="1" applyFill="1"/>
    <xf numFmtId="0" fontId="3" fillId="29" borderId="0" xfId="0" applyFont="1" applyFill="1"/>
    <xf numFmtId="0" fontId="3" fillId="30" borderId="0" xfId="0" applyFont="1" applyFill="1"/>
    <xf numFmtId="0" fontId="3" fillId="31" borderId="0" xfId="0" applyFont="1" applyFill="1"/>
    <xf numFmtId="0" fontId="3" fillId="32" borderId="0" xfId="0" applyFont="1" applyFill="1"/>
    <xf numFmtId="0" fontId="3" fillId="33" borderId="0" xfId="0" applyFont="1" applyFill="1"/>
    <xf numFmtId="0" fontId="3" fillId="34" borderId="0" xfId="0" applyFont="1" applyFill="1"/>
    <xf numFmtId="0" fontId="3" fillId="35" borderId="0" xfId="0" applyFont="1" applyFill="1"/>
    <xf numFmtId="0" fontId="3" fillId="36" borderId="0" xfId="0" applyFont="1" applyFill="1"/>
    <xf numFmtId="0" fontId="3" fillId="37" borderId="0" xfId="0" applyFont="1" applyFill="1"/>
    <xf numFmtId="0" fontId="3" fillId="38" borderId="0" xfId="0" applyFont="1" applyFill="1"/>
    <xf numFmtId="0" fontId="3" fillId="39" borderId="0" xfId="0" applyFont="1" applyFill="1"/>
    <xf numFmtId="0" fontId="3" fillId="40" borderId="0" xfId="0" applyFont="1" applyFill="1"/>
    <xf numFmtId="0" fontId="3" fillId="41" borderId="0" xfId="0" applyFont="1" applyFill="1"/>
    <xf numFmtId="0" fontId="3" fillId="42" borderId="0" xfId="0" applyFont="1" applyFill="1"/>
    <xf numFmtId="0" fontId="3" fillId="43" borderId="0" xfId="0" applyFont="1" applyFill="1"/>
    <xf numFmtId="0" fontId="3" fillId="44" borderId="0" xfId="0" applyFont="1" applyFill="1"/>
    <xf numFmtId="0" fontId="3" fillId="45" borderId="0" xfId="0" applyFont="1" applyFill="1"/>
    <xf numFmtId="0" fontId="3" fillId="46" borderId="0" xfId="0" applyFont="1" applyFill="1"/>
    <xf numFmtId="0" fontId="3" fillId="47" borderId="0" xfId="0" applyFont="1" applyFill="1"/>
    <xf numFmtId="0" fontId="3" fillId="48" borderId="0" xfId="0" applyFont="1" applyFill="1"/>
    <xf numFmtId="0" fontId="3" fillId="49" borderId="0" xfId="0" applyFont="1" applyFill="1"/>
    <xf numFmtId="0" fontId="3" fillId="50" borderId="0" xfId="0" applyFont="1" applyFill="1"/>
    <xf numFmtId="0" fontId="3" fillId="51" borderId="0" xfId="0" applyFont="1" applyFill="1"/>
    <xf numFmtId="0" fontId="3" fillId="52" borderId="0" xfId="0" applyFont="1" applyFill="1"/>
    <xf numFmtId="0" fontId="3" fillId="53" borderId="0" xfId="0" applyFont="1" applyFill="1"/>
    <xf numFmtId="0" fontId="3" fillId="54" borderId="0" xfId="0" applyFont="1" applyFill="1"/>
    <xf numFmtId="0" fontId="3" fillId="55" borderId="0" xfId="0" applyFont="1" applyFill="1"/>
    <xf numFmtId="0" fontId="3" fillId="56" borderId="0" xfId="0" applyFont="1" applyFill="1"/>
    <xf numFmtId="0" fontId="3" fillId="57" borderId="0" xfId="0" applyFont="1" applyFill="1"/>
    <xf numFmtId="0" fontId="3" fillId="58" borderId="0" xfId="0" applyFont="1" applyFill="1"/>
    <xf numFmtId="0" fontId="3" fillId="59" borderId="0" xfId="0" applyFont="1" applyFill="1"/>
    <xf numFmtId="0" fontId="3" fillId="60" borderId="0" xfId="0" applyFont="1" applyFill="1"/>
    <xf numFmtId="0" fontId="3" fillId="61" borderId="0" xfId="0" applyFont="1" applyFill="1"/>
    <xf numFmtId="0" fontId="3" fillId="62" borderId="0" xfId="0" applyFont="1" applyFill="1"/>
    <xf numFmtId="0" fontId="3" fillId="63" borderId="0" xfId="0" applyFont="1" applyFill="1"/>
    <xf numFmtId="0" fontId="3" fillId="64" borderId="0" xfId="0" applyFont="1" applyFill="1"/>
    <xf numFmtId="0" fontId="3" fillId="65" borderId="0" xfId="0" applyFont="1" applyFill="1"/>
    <xf numFmtId="0" fontId="3" fillId="66" borderId="0" xfId="0" applyFont="1" applyFill="1"/>
    <xf numFmtId="0" fontId="3" fillId="67" borderId="0" xfId="0" applyFont="1" applyFill="1"/>
    <xf numFmtId="0" fontId="3" fillId="68" borderId="0" xfId="0" applyFont="1" applyFill="1"/>
    <xf numFmtId="0" fontId="3" fillId="69" borderId="0" xfId="0" applyFont="1" applyFill="1"/>
    <xf numFmtId="0" fontId="3" fillId="70" borderId="0" xfId="0" applyFont="1" applyFill="1"/>
    <xf numFmtId="0" fontId="3" fillId="71" borderId="0" xfId="0" applyFont="1" applyFill="1"/>
    <xf numFmtId="0" fontId="3" fillId="72" borderId="0" xfId="0" applyFont="1" applyFill="1"/>
    <xf numFmtId="0" fontId="3" fillId="73" borderId="0" xfId="0" applyFont="1" applyFill="1"/>
    <xf numFmtId="0" fontId="3" fillId="74" borderId="0" xfId="0" applyFont="1" applyFill="1"/>
    <xf numFmtId="0" fontId="3" fillId="75" borderId="0" xfId="0" applyFont="1" applyFill="1"/>
    <xf numFmtId="0" fontId="3" fillId="76" borderId="0" xfId="0" applyFont="1" applyFill="1"/>
    <xf numFmtId="0" fontId="3" fillId="77" borderId="0" xfId="0" applyFont="1" applyFill="1"/>
    <xf numFmtId="0" fontId="3" fillId="78" borderId="0" xfId="0" applyFont="1" applyFill="1"/>
    <xf numFmtId="0" fontId="3" fillId="79" borderId="0" xfId="0" applyFont="1" applyFill="1"/>
    <xf numFmtId="0" fontId="3" fillId="80" borderId="0" xfId="0" applyFont="1" applyFill="1"/>
    <xf numFmtId="0" fontId="3" fillId="81" borderId="0" xfId="0" applyFont="1" applyFill="1"/>
    <xf numFmtId="0" fontId="3" fillId="82" borderId="0" xfId="0" applyFont="1" applyFill="1"/>
    <xf numFmtId="0" fontId="3" fillId="83" borderId="0" xfId="0" applyFont="1" applyFill="1"/>
    <xf numFmtId="0" fontId="3" fillId="84" borderId="0" xfId="0" applyFont="1" applyFill="1"/>
    <xf numFmtId="0" fontId="3" fillId="85" borderId="0" xfId="0" applyFont="1" applyFill="1"/>
    <xf numFmtId="0" fontId="3" fillId="86" borderId="0" xfId="0" applyFont="1" applyFill="1"/>
    <xf numFmtId="0" fontId="3" fillId="87" borderId="0" xfId="0" applyFont="1" applyFill="1"/>
    <xf numFmtId="0" fontId="3" fillId="88" borderId="0" xfId="0" applyFont="1" applyFill="1"/>
    <xf numFmtId="0" fontId="3" fillId="89" borderId="0" xfId="0" applyFont="1" applyFill="1"/>
    <xf numFmtId="0" fontId="3" fillId="90" borderId="0" xfId="0" applyFont="1" applyFill="1"/>
    <xf numFmtId="0" fontId="3" fillId="91" borderId="0" xfId="0" applyFont="1" applyFill="1"/>
    <xf numFmtId="0" fontId="3" fillId="92" borderId="0" xfId="0" applyFont="1" applyFill="1"/>
    <xf numFmtId="0" fontId="3" fillId="93" borderId="0" xfId="0" applyFont="1" applyFill="1"/>
    <xf numFmtId="0" fontId="3" fillId="94" borderId="0" xfId="0" applyFont="1" applyFill="1"/>
    <xf numFmtId="0" fontId="3" fillId="95" borderId="0" xfId="0" applyFont="1" applyFill="1"/>
    <xf numFmtId="0" fontId="3" fillId="96" borderId="0" xfId="0" applyFont="1" applyFill="1"/>
    <xf numFmtId="0" fontId="3" fillId="97" borderId="0" xfId="0" applyFont="1" applyFill="1"/>
    <xf numFmtId="0" fontId="3" fillId="98" borderId="0" xfId="0" applyFont="1" applyFill="1"/>
    <xf numFmtId="0" fontId="3" fillId="99" borderId="0" xfId="0" applyFont="1" applyFill="1"/>
    <xf numFmtId="0" fontId="3" fillId="100" borderId="0" xfId="0" applyFont="1" applyFill="1"/>
    <xf numFmtId="0" fontId="3" fillId="101" borderId="0" xfId="0" applyFont="1" applyFill="1"/>
    <xf numFmtId="0" fontId="3" fillId="102" borderId="0" xfId="0" applyFont="1" applyFill="1"/>
    <xf numFmtId="0" fontId="3" fillId="103" borderId="0" xfId="0" applyFont="1" applyFill="1"/>
    <xf numFmtId="0" fontId="3" fillId="104" borderId="0" xfId="0" applyFont="1" applyFill="1"/>
    <xf numFmtId="0" fontId="3" fillId="105" borderId="0" xfId="0" applyFont="1" applyFill="1"/>
    <xf numFmtId="0" fontId="3" fillId="106" borderId="0" xfId="0" applyFont="1" applyFill="1"/>
    <xf numFmtId="0" fontId="3" fillId="107" borderId="0" xfId="0" applyFont="1" applyFill="1"/>
    <xf numFmtId="0" fontId="3" fillId="108" borderId="0" xfId="0" applyFont="1" applyFill="1"/>
    <xf numFmtId="0" fontId="3" fillId="109" borderId="0" xfId="0" applyFont="1" applyFill="1"/>
    <xf numFmtId="0" fontId="3" fillId="110" borderId="0" xfId="0" applyFont="1" applyFill="1"/>
    <xf numFmtId="0" fontId="3" fillId="111" borderId="0" xfId="0" applyFont="1" applyFill="1"/>
    <xf numFmtId="0" fontId="3" fillId="112" borderId="0" xfId="0" applyFont="1" applyFill="1"/>
    <xf numFmtId="0" fontId="3" fillId="113" borderId="0" xfId="0" applyFont="1" applyFill="1"/>
    <xf numFmtId="0" fontId="3" fillId="114" borderId="0" xfId="0" applyFont="1" applyFill="1"/>
    <xf numFmtId="0" fontId="3" fillId="115" borderId="0" xfId="0" applyFont="1" applyFill="1"/>
    <xf numFmtId="0" fontId="3" fillId="116" borderId="0" xfId="0" applyFont="1" applyFill="1"/>
    <xf numFmtId="0" fontId="3" fillId="117" borderId="0" xfId="0" applyFont="1" applyFill="1"/>
    <xf numFmtId="0" fontId="3" fillId="118" borderId="0" xfId="0" applyFont="1" applyFill="1"/>
    <xf numFmtId="0" fontId="3" fillId="119" borderId="0" xfId="0" applyFont="1" applyFill="1"/>
    <xf numFmtId="0" fontId="3" fillId="120" borderId="0" xfId="0" applyFont="1" applyFill="1"/>
    <xf numFmtId="0" fontId="3" fillId="121" borderId="0" xfId="0" applyFont="1" applyFill="1"/>
    <xf numFmtId="0" fontId="3" fillId="122" borderId="0" xfId="0" applyFont="1" applyFill="1"/>
    <xf numFmtId="0" fontId="3" fillId="123" borderId="0" xfId="0" applyFont="1" applyFill="1"/>
    <xf numFmtId="0" fontId="3" fillId="124" borderId="0" xfId="0" applyFont="1" applyFill="1"/>
    <xf numFmtId="0" fontId="3" fillId="125" borderId="0" xfId="0" applyFont="1" applyFill="1"/>
    <xf numFmtId="0" fontId="3" fillId="126" borderId="0" xfId="0" applyFont="1" applyFill="1"/>
    <xf numFmtId="0" fontId="3" fillId="127" borderId="0" xfId="0" applyFont="1" applyFill="1"/>
    <xf numFmtId="0" fontId="3" fillId="128" borderId="0" xfId="0" applyFont="1" applyFill="1"/>
    <xf numFmtId="0" fontId="3" fillId="129" borderId="0" xfId="0" applyFont="1" applyFill="1"/>
    <xf numFmtId="0" fontId="3" fillId="130" borderId="0" xfId="0" applyFont="1" applyFill="1"/>
    <xf numFmtId="0" fontId="3" fillId="131" borderId="0" xfId="0" applyFont="1" applyFill="1"/>
    <xf numFmtId="0" fontId="3" fillId="132" borderId="0" xfId="0" applyFont="1" applyFill="1"/>
    <xf numFmtId="0" fontId="3" fillId="133" borderId="0" xfId="0" applyFont="1" applyFill="1"/>
    <xf numFmtId="0" fontId="3" fillId="134" borderId="0" xfId="0" applyFont="1" applyFill="1"/>
    <xf numFmtId="0" fontId="3" fillId="135" borderId="0" xfId="0" applyFont="1" applyFill="1"/>
    <xf numFmtId="0" fontId="3" fillId="136" borderId="0" xfId="0" applyFont="1" applyFill="1"/>
    <xf numFmtId="0" fontId="3" fillId="137" borderId="0" xfId="0" applyFont="1" applyFill="1"/>
    <xf numFmtId="0" fontId="3" fillId="138" borderId="0" xfId="0" applyFont="1" applyFill="1"/>
    <xf numFmtId="0" fontId="3" fillId="139" borderId="0" xfId="0" applyFont="1" applyFill="1"/>
    <xf numFmtId="0" fontId="3" fillId="140" borderId="0" xfId="0" applyFont="1" applyFill="1"/>
    <xf numFmtId="0" fontId="3" fillId="141" borderId="0" xfId="0" applyFont="1" applyFill="1"/>
    <xf numFmtId="0" fontId="3" fillId="142" borderId="0" xfId="0" applyFont="1" applyFill="1"/>
    <xf numFmtId="0" fontId="3" fillId="143" borderId="0" xfId="0" applyFont="1" applyFill="1"/>
    <xf numFmtId="0" fontId="3" fillId="144" borderId="0" xfId="0" applyFont="1" applyFill="1"/>
    <xf numFmtId="0" fontId="3" fillId="145" borderId="0" xfId="0" applyFont="1" applyFill="1"/>
    <xf numFmtId="0" fontId="3" fillId="146" borderId="0" xfId="0" applyFont="1" applyFill="1"/>
    <xf numFmtId="0" fontId="3" fillId="147" borderId="0" xfId="0" applyFont="1" applyFill="1"/>
    <xf numFmtId="0" fontId="3" fillId="148" borderId="0" xfId="0" applyFont="1" applyFill="1"/>
    <xf numFmtId="0" fontId="3" fillId="149" borderId="0" xfId="0" applyFont="1" applyFill="1"/>
    <xf numFmtId="0" fontId="3" fillId="150" borderId="0" xfId="0" applyFont="1" applyFill="1"/>
    <xf numFmtId="0" fontId="3" fillId="151" borderId="0" xfId="0" applyFont="1" applyFill="1"/>
    <xf numFmtId="0" fontId="3" fillId="152" borderId="0" xfId="0" applyFont="1" applyFill="1"/>
    <xf numFmtId="0" fontId="3" fillId="153" borderId="0" xfId="0" applyFont="1" applyFill="1"/>
    <xf numFmtId="0" fontId="3" fillId="154" borderId="0" xfId="0" applyFont="1" applyFill="1"/>
    <xf numFmtId="0" fontId="3" fillId="155" borderId="0" xfId="0" applyFont="1" applyFill="1"/>
    <xf numFmtId="0" fontId="3" fillId="156" borderId="0" xfId="0" applyFont="1" applyFill="1"/>
    <xf numFmtId="0" fontId="3" fillId="157" borderId="0" xfId="0" applyFont="1" applyFill="1"/>
    <xf numFmtId="0" fontId="3" fillId="158" borderId="0" xfId="0" applyFont="1" applyFill="1"/>
    <xf numFmtId="0" fontId="3" fillId="159" borderId="0" xfId="0" applyFont="1" applyFill="1"/>
    <xf numFmtId="0" fontId="3" fillId="160" borderId="0" xfId="0" applyFont="1" applyFill="1"/>
    <xf numFmtId="0" fontId="3" fillId="161" borderId="0" xfId="0" applyFont="1" applyFill="1"/>
    <xf numFmtId="0" fontId="3" fillId="162" borderId="0" xfId="0" applyFont="1" applyFill="1"/>
    <xf numFmtId="0" fontId="3" fillId="163" borderId="0" xfId="0" applyFont="1" applyFill="1"/>
    <xf numFmtId="0" fontId="3" fillId="164" borderId="0" xfId="0" applyFont="1" applyFill="1"/>
    <xf numFmtId="0" fontId="3" fillId="165" borderId="0" xfId="0" applyFont="1" applyFill="1"/>
    <xf numFmtId="0" fontId="3" fillId="166" borderId="0" xfId="0" applyFont="1" applyFill="1"/>
    <xf numFmtId="0" fontId="3" fillId="167" borderId="0" xfId="0" applyFont="1" applyFill="1"/>
    <xf numFmtId="0" fontId="3" fillId="168" borderId="0" xfId="0" applyFont="1" applyFill="1"/>
    <xf numFmtId="0" fontId="3" fillId="169" borderId="0" xfId="0" applyFont="1" applyFill="1"/>
    <xf numFmtId="0" fontId="3" fillId="170" borderId="0" xfId="0" applyFont="1" applyFill="1"/>
    <xf numFmtId="0" fontId="3" fillId="171" borderId="0" xfId="0" applyFont="1" applyFill="1"/>
    <xf numFmtId="0" fontId="3" fillId="172" borderId="0" xfId="0" applyFont="1" applyFill="1"/>
    <xf numFmtId="0" fontId="3" fillId="173" borderId="0" xfId="0" applyFont="1" applyFill="1"/>
    <xf numFmtId="0" fontId="3" fillId="174" borderId="0" xfId="0" applyFont="1" applyFill="1"/>
    <xf numFmtId="0" fontId="3" fillId="175" borderId="0" xfId="0" applyFont="1" applyFill="1"/>
    <xf numFmtId="0" fontId="3" fillId="176" borderId="0" xfId="0" applyFont="1" applyFill="1"/>
    <xf numFmtId="0" fontId="3" fillId="177" borderId="0" xfId="0" applyFont="1" applyFill="1"/>
    <xf numFmtId="0" fontId="3" fillId="178" borderId="0" xfId="0" applyFont="1" applyFill="1"/>
    <xf numFmtId="0" fontId="3" fillId="179" borderId="0" xfId="0" applyFont="1" applyFill="1"/>
    <xf numFmtId="0" fontId="3" fillId="180" borderId="0" xfId="0" applyFont="1" applyFill="1"/>
    <xf numFmtId="0" fontId="3" fillId="181" borderId="0" xfId="0" applyFont="1" applyFill="1"/>
    <xf numFmtId="0" fontId="3" fillId="182" borderId="0" xfId="0" applyFont="1" applyFill="1"/>
    <xf numFmtId="0" fontId="3" fillId="183" borderId="0" xfId="0" applyFont="1" applyFill="1"/>
    <xf numFmtId="0" fontId="3" fillId="184" borderId="0" xfId="0" applyFont="1" applyFill="1"/>
    <xf numFmtId="0" fontId="3" fillId="185" borderId="0" xfId="0" applyFont="1" applyFill="1"/>
    <xf numFmtId="0" fontId="3" fillId="186" borderId="0" xfId="0" applyFont="1" applyFill="1"/>
    <xf numFmtId="0" fontId="3" fillId="187" borderId="0" xfId="0" applyFont="1" applyFill="1"/>
    <xf numFmtId="0" fontId="3" fillId="188" borderId="0" xfId="0" applyFont="1" applyFill="1"/>
    <xf numFmtId="0" fontId="3" fillId="189" borderId="0" xfId="0" applyFont="1" applyFill="1"/>
    <xf numFmtId="0" fontId="3" fillId="190" borderId="0" xfId="0" applyFont="1" applyFill="1"/>
    <xf numFmtId="0" fontId="3" fillId="191" borderId="0" xfId="0" applyFont="1" applyFill="1"/>
    <xf numFmtId="0" fontId="3" fillId="192" borderId="0" xfId="0" applyFont="1" applyFill="1"/>
    <xf numFmtId="0" fontId="3" fillId="193" borderId="0" xfId="0" applyFont="1" applyFill="1"/>
    <xf numFmtId="0" fontId="3" fillId="194" borderId="0" xfId="0" applyFont="1" applyFill="1"/>
    <xf numFmtId="0" fontId="3" fillId="195" borderId="0" xfId="0" applyFont="1" applyFill="1"/>
    <xf numFmtId="0" fontId="3" fillId="196" borderId="0" xfId="0" applyFont="1" applyFill="1"/>
    <xf numFmtId="0" fontId="3" fillId="197" borderId="0" xfId="0" applyFont="1" applyFill="1"/>
    <xf numFmtId="0" fontId="3" fillId="198" borderId="0" xfId="0" applyFont="1" applyFill="1"/>
    <xf numFmtId="0" fontId="3" fillId="199" borderId="0" xfId="0" applyFont="1" applyFill="1"/>
    <xf numFmtId="0" fontId="3" fillId="200" borderId="0" xfId="0" applyFont="1" applyFill="1"/>
    <xf numFmtId="0" fontId="3" fillId="201" borderId="0" xfId="0" applyFont="1" applyFill="1"/>
    <xf numFmtId="0" fontId="3" fillId="202" borderId="0" xfId="0" applyFont="1" applyFill="1"/>
    <xf numFmtId="0" fontId="3" fillId="203" borderId="0" xfId="0" applyFont="1" applyFill="1"/>
    <xf numFmtId="0" fontId="3" fillId="204" borderId="0" xfId="0" applyFont="1" applyFill="1"/>
    <xf numFmtId="0" fontId="3" fillId="205" borderId="0" xfId="0" applyFont="1" applyFill="1"/>
    <xf numFmtId="0" fontId="3" fillId="20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anda Darwish (staff)" id="{C180BDD1-067B-4217-82DE-FB1AEB0E99CF}" userId="S::Randa.Darwish@nottingham.ac.uk::da245dbd-8b06-4098-8249-ca5e7d56903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9" dT="2023-03-16T12:03:30.01" personId="{C180BDD1-067B-4217-82DE-FB1AEB0E99CF}" id="{28DD1B1B-FB67-4D20-ACDE-0C79D1310346}">
    <text>This value was 297.02 which is odd value, I replaced it with the average of D30 and D31</text>
  </threadedComment>
  <threadedComment ref="AE56" dT="2023-03-16T15:16:46.38" personId="{C180BDD1-067B-4217-82DE-FB1AEB0E99CF}" id="{073DE2C1-7B93-4384-B57C-019E743D2818}">
    <text>There is a mistake here , it was 0.6655 while it is 0.3599
0.2966 instead of 0.3599
0.2369 instead of 0.2966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9" dT="2023-03-16T12:03:30.01" personId="{C180BDD1-067B-4217-82DE-FB1AEB0E99CF}" id="{C3DAF4B8-EC4D-1F43-B11F-CA4E43B96DDC}">
    <text>This value was 297.02 which is odd value, I replaced it with the average of D30 and D31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7300B-D54B-4877-8D48-390F8C8345AC}">
  <dimension ref="A1:CL94"/>
  <sheetViews>
    <sheetView topLeftCell="BV1" workbookViewId="0">
      <selection activeCell="CH2" sqref="CH2:CH31"/>
    </sheetView>
  </sheetViews>
  <sheetFormatPr baseColWidth="10" defaultColWidth="8.83203125" defaultRowHeight="15" x14ac:dyDescent="0.2"/>
  <cols>
    <col min="2" max="2" width="20.5" customWidth="1"/>
    <col min="4" max="4" width="17.33203125" customWidth="1"/>
    <col min="5" max="5" width="18.5" style="1" customWidth="1"/>
    <col min="6" max="6" width="28.1640625" customWidth="1"/>
    <col min="7" max="7" width="26.33203125" customWidth="1"/>
    <col min="8" max="8" width="29.83203125" customWidth="1"/>
    <col min="9" max="9" width="27.83203125" style="2" customWidth="1"/>
    <col min="10" max="12" width="20.5" style="3" customWidth="1"/>
    <col min="13" max="13" width="12.6640625" style="5" customWidth="1"/>
    <col min="14" max="14" width="20.33203125" customWidth="1"/>
    <col min="15" max="15" width="14.83203125" customWidth="1"/>
    <col min="16" max="16" width="17.5" customWidth="1"/>
    <col min="17" max="17" width="14.33203125" customWidth="1"/>
    <col min="18" max="18" width="17.33203125" customWidth="1"/>
    <col min="20" max="20" width="14.5" customWidth="1"/>
    <col min="21" max="21" width="19.5" customWidth="1"/>
    <col min="22" max="22" width="15.6640625" style="2" customWidth="1"/>
    <col min="23" max="25" width="15.6640625" style="3" customWidth="1"/>
    <col min="26" max="26" width="9.1640625" style="5"/>
    <col min="31" max="31" width="20.1640625" customWidth="1"/>
    <col min="34" max="34" width="8.83203125" customWidth="1"/>
    <col min="35" max="35" width="13.83203125" style="2" customWidth="1"/>
    <col min="36" max="38" width="15.6640625" style="3" customWidth="1"/>
    <col min="39" max="39" width="9.1640625" style="5"/>
    <col min="44" max="44" width="19.5" customWidth="1"/>
    <col min="47" max="47" width="18.6640625" customWidth="1"/>
    <col min="48" max="48" width="16.1640625" style="2" customWidth="1"/>
    <col min="49" max="51" width="15.6640625" style="3" customWidth="1"/>
    <col min="52" max="52" width="9.1640625" style="5"/>
    <col min="57" max="57" width="16.83203125" customWidth="1"/>
    <col min="58" max="58" width="15.83203125" customWidth="1"/>
    <col min="59" max="59" width="25.1640625" customWidth="1"/>
    <col min="60" max="60" width="35" customWidth="1"/>
    <col min="61" max="61" width="29.5" style="2" customWidth="1"/>
    <col min="62" max="64" width="15.6640625" style="3" customWidth="1"/>
    <col min="65" max="65" width="9.1640625" style="5"/>
    <col min="70" max="70" width="16.83203125" customWidth="1"/>
    <col min="74" max="74" width="15.33203125" style="2" customWidth="1"/>
    <col min="75" max="77" width="15.6640625" style="3" customWidth="1"/>
    <col min="78" max="78" width="9.1640625" style="5"/>
    <col min="83" max="83" width="16.83203125" customWidth="1"/>
    <col min="87" max="87" width="27.83203125" style="2" customWidth="1"/>
    <col min="88" max="90" width="15.6640625" style="3" customWidth="1"/>
  </cols>
  <sheetData>
    <row r="1" spans="1:90" x14ac:dyDescent="0.2">
      <c r="A1" t="s">
        <v>0</v>
      </c>
      <c r="B1" t="s">
        <v>1</v>
      </c>
      <c r="C1">
        <v>10</v>
      </c>
      <c r="D1" t="s">
        <v>2</v>
      </c>
      <c r="E1" s="1" t="s">
        <v>3</v>
      </c>
      <c r="F1" t="s">
        <v>4</v>
      </c>
      <c r="G1" t="s">
        <v>5</v>
      </c>
      <c r="H1" t="s">
        <v>6</v>
      </c>
      <c r="I1" s="2" t="s">
        <v>7</v>
      </c>
      <c r="J1" s="3" t="s">
        <v>8</v>
      </c>
      <c r="K1" s="3" t="s">
        <v>9</v>
      </c>
      <c r="L1" s="3" t="s">
        <v>10</v>
      </c>
      <c r="M1" s="4"/>
      <c r="N1" t="s">
        <v>5</v>
      </c>
      <c r="O1" t="s">
        <v>1</v>
      </c>
      <c r="P1">
        <v>25</v>
      </c>
      <c r="Q1" t="s">
        <v>2</v>
      </c>
      <c r="R1" t="s">
        <v>3</v>
      </c>
      <c r="S1" t="s">
        <v>11</v>
      </c>
      <c r="T1" t="s">
        <v>5</v>
      </c>
      <c r="U1" t="s">
        <v>12</v>
      </c>
      <c r="V1" s="2" t="s">
        <v>7</v>
      </c>
      <c r="W1" s="3" t="s">
        <v>8</v>
      </c>
      <c r="X1" s="3" t="s">
        <v>9</v>
      </c>
      <c r="Y1" s="3" t="s">
        <v>10</v>
      </c>
      <c r="AB1" t="s">
        <v>1</v>
      </c>
      <c r="AC1">
        <v>50</v>
      </c>
      <c r="AD1" t="s">
        <v>2</v>
      </c>
      <c r="AE1" t="s">
        <v>3</v>
      </c>
      <c r="AF1" t="s">
        <v>11</v>
      </c>
      <c r="AG1" t="s">
        <v>5</v>
      </c>
      <c r="AH1" t="s">
        <v>12</v>
      </c>
      <c r="AI1" s="2" t="s">
        <v>7</v>
      </c>
      <c r="AJ1" s="3" t="s">
        <v>8</v>
      </c>
      <c r="AK1" s="3" t="s">
        <v>9</v>
      </c>
      <c r="AL1" s="3" t="s">
        <v>10</v>
      </c>
      <c r="AO1" t="s">
        <v>1</v>
      </c>
      <c r="AP1">
        <v>75</v>
      </c>
      <c r="AR1" t="s">
        <v>3</v>
      </c>
      <c r="AT1" t="s">
        <v>5</v>
      </c>
      <c r="AU1" t="s">
        <v>12</v>
      </c>
      <c r="AV1" s="2" t="s">
        <v>7</v>
      </c>
      <c r="AW1" s="3" t="s">
        <v>8</v>
      </c>
      <c r="AX1" s="3" t="s">
        <v>9</v>
      </c>
      <c r="AY1" s="3" t="s">
        <v>10</v>
      </c>
      <c r="BB1" t="s">
        <v>1</v>
      </c>
      <c r="BC1">
        <v>100</v>
      </c>
      <c r="BD1" t="s">
        <v>2</v>
      </c>
      <c r="BE1" t="s">
        <v>3</v>
      </c>
      <c r="BF1" t="s">
        <v>11</v>
      </c>
      <c r="BG1" t="s">
        <v>5</v>
      </c>
      <c r="BH1" t="s">
        <v>12</v>
      </c>
      <c r="BI1" s="2" t="s">
        <v>7</v>
      </c>
      <c r="BJ1" s="3" t="s">
        <v>8</v>
      </c>
      <c r="BK1" s="3" t="s">
        <v>9</v>
      </c>
      <c r="BL1" s="3" t="s">
        <v>10</v>
      </c>
      <c r="BO1" t="s">
        <v>1</v>
      </c>
      <c r="BP1">
        <v>150</v>
      </c>
      <c r="BR1" t="s">
        <v>3</v>
      </c>
      <c r="BT1" t="s">
        <v>5</v>
      </c>
      <c r="BU1" t="s">
        <v>12</v>
      </c>
      <c r="BV1" s="2" t="s">
        <v>7</v>
      </c>
      <c r="BW1" s="3" t="s">
        <v>8</v>
      </c>
      <c r="BX1" s="3" t="s">
        <v>9</v>
      </c>
      <c r="BY1" s="3" t="s">
        <v>10</v>
      </c>
      <c r="CB1" t="s">
        <v>1</v>
      </c>
      <c r="CC1">
        <v>200</v>
      </c>
      <c r="CD1" t="s">
        <v>2</v>
      </c>
      <c r="CE1" t="s">
        <v>3</v>
      </c>
      <c r="CF1" t="s">
        <v>11</v>
      </c>
      <c r="CG1" t="s">
        <v>5</v>
      </c>
      <c r="CH1" t="s">
        <v>12</v>
      </c>
      <c r="CI1" s="2" t="s">
        <v>7</v>
      </c>
      <c r="CJ1" s="3" t="s">
        <v>8</v>
      </c>
      <c r="CK1" s="3" t="s">
        <v>9</v>
      </c>
      <c r="CL1" s="3" t="s">
        <v>10</v>
      </c>
    </row>
    <row r="2" spans="1:90" x14ac:dyDescent="0.2">
      <c r="A2">
        <v>1.6753500000000001E-2</v>
      </c>
      <c r="B2">
        <v>30</v>
      </c>
      <c r="C2" t="s">
        <v>13</v>
      </c>
      <c r="D2">
        <v>65.629194040161551</v>
      </c>
      <c r="E2" s="1">
        <v>0.17780000000000001</v>
      </c>
      <c r="F2">
        <f t="shared" ref="F2:F61" si="0">(E2*D2)/1000</f>
        <v>1.1668870700340724E-2</v>
      </c>
      <c r="G2">
        <f>F2+F32</f>
        <v>3.8833933635793953E-2</v>
      </c>
      <c r="H2">
        <v>0.75390000000000001</v>
      </c>
      <c r="I2" s="2">
        <f>H2-G2</f>
        <v>0.71506606636420611</v>
      </c>
      <c r="J2" s="3">
        <f>(I2/H2)*100</f>
        <v>94.848927757554861</v>
      </c>
      <c r="K2" s="3">
        <f>(F2/H2)*100</f>
        <v>1.5478008622285082</v>
      </c>
      <c r="L2" s="3">
        <f>(F32/H2)*100</f>
        <v>3.6032713802166376</v>
      </c>
      <c r="N2">
        <v>4.1883749999999997E-2</v>
      </c>
      <c r="O2">
        <v>30</v>
      </c>
      <c r="P2" t="s">
        <v>14</v>
      </c>
      <c r="Q2">
        <v>56.716515519824775</v>
      </c>
      <c r="R2">
        <v>0.1734</v>
      </c>
      <c r="S2">
        <f>(R2*Q2)/1000</f>
        <v>9.834643791137616E-3</v>
      </c>
      <c r="T2">
        <f>S2+S32</f>
        <v>3.5145850948993022E-2</v>
      </c>
      <c r="U2">
        <v>0.75390000000000001</v>
      </c>
      <c r="V2" s="2">
        <f>U2-T2</f>
        <v>0.71875414905100699</v>
      </c>
      <c r="W2" s="3">
        <f>(V2/U2)*100</f>
        <v>95.338128273114066</v>
      </c>
      <c r="X2" s="3">
        <f>(S2/U2)*100</f>
        <v>1.3045024262020979</v>
      </c>
      <c r="Y2" s="3">
        <f>(S32/U2)*100</f>
        <v>3.3573693006838314</v>
      </c>
      <c r="AA2">
        <f t="shared" ref="AA2:AA31" si="1">N2*2</f>
        <v>8.3767499999999995E-2</v>
      </c>
      <c r="AB2">
        <v>30</v>
      </c>
      <c r="AC2" t="s">
        <v>15</v>
      </c>
      <c r="AD2">
        <v>62.141950588593019</v>
      </c>
      <c r="AE2">
        <v>0.1782</v>
      </c>
      <c r="AF2">
        <f>(AE2*AD2)/1000</f>
        <v>1.1073695594887276E-2</v>
      </c>
      <c r="AG2">
        <f>AF2+AF32</f>
        <v>3.511039562082522E-2</v>
      </c>
      <c r="AH2">
        <v>0.75390000000000001</v>
      </c>
      <c r="AI2" s="2">
        <f>AH2-AG2</f>
        <v>0.71878960437917483</v>
      </c>
      <c r="AJ2" s="3">
        <f>(AI2/AH2)*100</f>
        <v>95.342831195009254</v>
      </c>
      <c r="AK2" s="3">
        <f>(AF2/AH2)*100</f>
        <v>1.4688547015369777</v>
      </c>
      <c r="AL2" s="3">
        <f>(AF32/AH2)*100</f>
        <v>3.1883141034537661</v>
      </c>
      <c r="AN2">
        <f t="shared" ref="AN2:AN31" si="2">AA2*1.5</f>
        <v>0.12565124999999999</v>
      </c>
      <c r="AP2" t="s">
        <v>16</v>
      </c>
      <c r="AQ2">
        <v>61.76497274499755</v>
      </c>
      <c r="AR2">
        <v>0.21879999999999999</v>
      </c>
      <c r="AS2">
        <f>(AR2*AQ2)/1000</f>
        <v>1.3514176036605464E-2</v>
      </c>
      <c r="AT2">
        <f>AS2+AS32</f>
        <v>1.9061271090119306E-2</v>
      </c>
      <c r="AU2">
        <v>0.75390000000000001</v>
      </c>
      <c r="AV2" s="2">
        <f>AU2-AT2</f>
        <v>0.73483872890988067</v>
      </c>
      <c r="AW2" s="3">
        <f>(AV2/AU2)*100</f>
        <v>97.471644635877524</v>
      </c>
      <c r="AX2" s="3">
        <f>(AS2/AU2)*100</f>
        <v>1.7925687805551749</v>
      </c>
      <c r="AY2" s="3">
        <f>(AS32/AU2)*100</f>
        <v>0.73578658356729554</v>
      </c>
      <c r="BA2">
        <v>0.16753499999999999</v>
      </c>
      <c r="BC2" t="s">
        <v>17</v>
      </c>
      <c r="BD2">
        <v>66.732176737763751</v>
      </c>
      <c r="BE2">
        <v>0.3347</v>
      </c>
      <c r="BF2">
        <f t="shared" ref="BF2:BF61" si="3">(BE2*BD2)/1000</f>
        <v>2.233525955412953E-2</v>
      </c>
      <c r="BG2">
        <f>BF2+BF32</f>
        <v>5.562627907823648E-2</v>
      </c>
      <c r="BH2">
        <v>0.75390000000000001</v>
      </c>
      <c r="BI2" s="2">
        <f>BH2-BG2</f>
        <v>0.69827372092176354</v>
      </c>
      <c r="BJ2" s="3">
        <f>(BI2/BH2)*100</f>
        <v>92.621530829256344</v>
      </c>
      <c r="BK2" s="3">
        <f>(BF2/BH2)*100</f>
        <v>2.9626289367461904</v>
      </c>
      <c r="BL2" s="3">
        <f>(BF32/BH2)*100</f>
        <v>4.4158402339974732</v>
      </c>
      <c r="BN2">
        <f t="shared" ref="BN2:BN31" si="4">BA2*1.5</f>
        <v>0.25130249999999998</v>
      </c>
      <c r="BP2" t="s">
        <v>18</v>
      </c>
      <c r="BQ2">
        <v>73.407165058141416</v>
      </c>
      <c r="BR2">
        <v>0.1865</v>
      </c>
      <c r="BS2">
        <f t="shared" ref="BS2:BS61" si="5">(BR2*BQ2)/1000</f>
        <v>1.3690436283343373E-2</v>
      </c>
      <c r="BT2">
        <f>BS2+BS32</f>
        <v>4.2577898241225154E-2</v>
      </c>
      <c r="BU2">
        <v>0.75390000000000001</v>
      </c>
      <c r="BV2" s="2">
        <f>BU2-BT2</f>
        <v>0.71132210175877486</v>
      </c>
      <c r="BW2" s="3">
        <f>(BV2/BU2)*100</f>
        <v>94.352314863877822</v>
      </c>
      <c r="BX2" s="3">
        <f>(BS2/BU2)*100</f>
        <v>1.8159485718720485</v>
      </c>
      <c r="BY2" s="3">
        <f>(BS32/BU2)*100</f>
        <v>3.8317365642501371</v>
      </c>
      <c r="CA2">
        <f t="shared" ref="CA2:CA31" si="6">BA2*2</f>
        <v>0.33506999999999998</v>
      </c>
      <c r="CC2" t="s">
        <v>19</v>
      </c>
      <c r="CD2">
        <v>72.331113382197472</v>
      </c>
      <c r="CE2">
        <v>0.17780000000000001</v>
      </c>
      <c r="CF2">
        <f t="shared" ref="CF2:CF61" si="7">(CE2*CD2)/1000</f>
        <v>1.2860471959354712E-2</v>
      </c>
      <c r="CG2">
        <f>CF2+CF32</f>
        <v>3.5911475586990885E-2</v>
      </c>
      <c r="CH2">
        <v>0.75390000000000001</v>
      </c>
      <c r="CI2" s="2">
        <f>CH2-CG2</f>
        <v>0.71798852441300909</v>
      </c>
      <c r="CJ2" s="3">
        <f>(CI2/CH2)*100</f>
        <v>95.236573075077473</v>
      </c>
      <c r="CK2" s="3">
        <f>(CF2/CH2)*100</f>
        <v>1.7058591271196064</v>
      </c>
      <c r="CL2" s="3">
        <f>(CF32/CH2)*100</f>
        <v>3.057567797802915</v>
      </c>
    </row>
    <row r="3" spans="1:90" x14ac:dyDescent="0.2">
      <c r="A3">
        <v>1.6753500000000001E-2</v>
      </c>
      <c r="B3">
        <v>30</v>
      </c>
      <c r="C3" t="s">
        <v>20</v>
      </c>
      <c r="D3">
        <v>64.111924968754892</v>
      </c>
      <c r="E3" s="1">
        <v>0.13930000000000001</v>
      </c>
      <c r="F3">
        <f t="shared" si="0"/>
        <v>8.9307911481475571E-3</v>
      </c>
      <c r="G3">
        <f>F3+F33</f>
        <v>3.4591492524540662E-2</v>
      </c>
      <c r="H3">
        <v>0.75390000000000001</v>
      </c>
      <c r="I3" s="2">
        <f>H3-G3</f>
        <v>0.71930850747545938</v>
      </c>
      <c r="J3" s="3">
        <f t="shared" ref="J3:J31" si="8">(I3/H3)*100</f>
        <v>95.411660362841147</v>
      </c>
      <c r="K3" s="3">
        <f t="shared" ref="K3:K31" si="9">(F3/H3)*100</f>
        <v>1.1846121698033634</v>
      </c>
      <c r="L3" s="3">
        <f t="shared" ref="L3:L31" si="10">(F33/H3)*100</f>
        <v>3.4037274673554987</v>
      </c>
      <c r="N3">
        <v>4.1883749999999997E-2</v>
      </c>
      <c r="O3">
        <v>30</v>
      </c>
      <c r="P3" t="s">
        <v>21</v>
      </c>
      <c r="Q3">
        <v>60.359902608692266</v>
      </c>
      <c r="R3">
        <v>0.2475</v>
      </c>
      <c r="S3">
        <f t="shared" ref="S3:S61" si="11">(R3*Q3)/1000</f>
        <v>1.4939075895651336E-2</v>
      </c>
      <c r="T3">
        <f>S3+S33</f>
        <v>2.1101162371446082E-2</v>
      </c>
      <c r="U3">
        <v>0.75390000000000001</v>
      </c>
      <c r="V3" s="2">
        <f>U3-T3</f>
        <v>0.73279883762855391</v>
      </c>
      <c r="W3" s="3">
        <f t="shared" ref="W3:W31" si="12">(V3/U3)*100</f>
        <v>97.201066139879813</v>
      </c>
      <c r="X3" s="3">
        <f t="shared" ref="X3:X31" si="13">(S3/U3)*100</f>
        <v>1.9815726085225278</v>
      </c>
      <c r="Y3" s="3">
        <f t="shared" ref="Y3:Y31" si="14">(S33/U3)*100</f>
        <v>0.81736125159765827</v>
      </c>
      <c r="AA3">
        <f t="shared" si="1"/>
        <v>8.3767499999999995E-2</v>
      </c>
      <c r="AC3" t="s">
        <v>22</v>
      </c>
      <c r="AD3">
        <v>75.304476570944871</v>
      </c>
      <c r="AE3">
        <v>0.158</v>
      </c>
      <c r="AF3">
        <f t="shared" ref="AF3:AF31" si="15">(AE3*AD3)/1000</f>
        <v>1.189810729820929E-2</v>
      </c>
      <c r="AG3">
        <f>AF3+AF33</f>
        <v>3.4391045456367182E-2</v>
      </c>
      <c r="AH3">
        <v>0.75390000000000001</v>
      </c>
      <c r="AI3" s="2">
        <f>AH3-AG3</f>
        <v>0.71950895454363284</v>
      </c>
      <c r="AJ3" s="3">
        <f t="shared" ref="AJ3:AJ31" si="16">(AI3/AH3)*100</f>
        <v>95.438248380903673</v>
      </c>
      <c r="AK3" s="3">
        <f t="shared" ref="AK3:AK31" si="17">(AF3/AH3)*100</f>
        <v>1.578207626768708</v>
      </c>
      <c r="AL3" s="3">
        <f t="shared" ref="AL3:AL31" si="18">(AF33/AH3)*100</f>
        <v>2.9835439923276152</v>
      </c>
      <c r="AN3">
        <f t="shared" si="2"/>
        <v>0.12565124999999999</v>
      </c>
      <c r="AP3" t="s">
        <v>23</v>
      </c>
      <c r="AQ3">
        <v>68.969959537247902</v>
      </c>
      <c r="AR3">
        <v>0.2918</v>
      </c>
      <c r="AS3">
        <f t="shared" ref="AS3:AS61" si="19">(AR3*AQ3)/1000</f>
        <v>2.0125434192968941E-2</v>
      </c>
      <c r="AT3">
        <f>AS3+AS33</f>
        <v>8.3047662454354951E-2</v>
      </c>
      <c r="AU3">
        <v>0.75390000000000001</v>
      </c>
      <c r="AV3" s="2">
        <f>AU3-AT3</f>
        <v>0.67085233754564511</v>
      </c>
      <c r="AW3" s="3">
        <f t="shared" ref="AW3:AW31" si="20">(AV3/AU3)*100</f>
        <v>88.984260186449802</v>
      </c>
      <c r="AX3" s="3">
        <f t="shared" ref="AX3:AX31" si="21">(AS3/AU3)*100</f>
        <v>2.6695097748997134</v>
      </c>
      <c r="AY3" s="3">
        <f t="shared" ref="AY3:AY31" si="22">(AS33/AU3)*100</f>
        <v>8.346230038650484</v>
      </c>
      <c r="BA3">
        <v>0.16753499999999999</v>
      </c>
      <c r="BC3" t="s">
        <v>24</v>
      </c>
      <c r="BD3">
        <v>70.491173624740696</v>
      </c>
      <c r="BE3">
        <v>0.22550000000000001</v>
      </c>
      <c r="BF3">
        <f t="shared" si="3"/>
        <v>1.5895759652379028E-2</v>
      </c>
      <c r="BG3">
        <f>BF3+BF33</f>
        <v>4.104885097011797E-2</v>
      </c>
      <c r="BH3">
        <v>0.75390000000000001</v>
      </c>
      <c r="BI3" s="2">
        <f>BH3-BG3</f>
        <v>0.712851149029882</v>
      </c>
      <c r="BJ3" s="3">
        <f t="shared" ref="BJ3:BJ31" si="23">(BI3/BH3)*100</f>
        <v>94.555133178124677</v>
      </c>
      <c r="BK3" s="3">
        <f t="shared" ref="BK3:BK31" si="24">(BF3/BH3)*100</f>
        <v>2.1084705733358575</v>
      </c>
      <c r="BL3" s="3">
        <f t="shared" ref="BL3:BL31" si="25">(BF33/BH3)*100</f>
        <v>3.3363962485394536</v>
      </c>
      <c r="BN3">
        <f t="shared" si="4"/>
        <v>0.25130249999999998</v>
      </c>
      <c r="BP3" t="s">
        <v>25</v>
      </c>
      <c r="BQ3">
        <v>79.329736249815753</v>
      </c>
      <c r="BR3">
        <v>0.12709999999999999</v>
      </c>
      <c r="BS3">
        <f t="shared" si="5"/>
        <v>1.0082809477351582E-2</v>
      </c>
      <c r="BT3">
        <f>BS3+BS33</f>
        <v>4.4460863550662463E-2</v>
      </c>
      <c r="BU3">
        <v>0.75390000000000001</v>
      </c>
      <c r="BV3" s="2">
        <f>BU3-BT3</f>
        <v>0.70943913644933754</v>
      </c>
      <c r="BW3" s="3">
        <f t="shared" ref="BW3:BW31" si="26">(BV3/BU3)*100</f>
        <v>94.102551591635162</v>
      </c>
      <c r="BX3" s="3">
        <f t="shared" ref="BX3:BX31" si="27">(BS3/BU3)*100</f>
        <v>1.3374200129130629</v>
      </c>
      <c r="BY3" s="3">
        <f t="shared" ref="BY3:BY31" si="28">(BS33/BU3)*100</f>
        <v>4.5600283954517682</v>
      </c>
      <c r="CA3">
        <f t="shared" si="6"/>
        <v>0.33506999999999998</v>
      </c>
      <c r="CC3" t="s">
        <v>26</v>
      </c>
      <c r="CD3">
        <v>74.374885560951796</v>
      </c>
      <c r="CE3">
        <v>0.13930000000000001</v>
      </c>
      <c r="CF3">
        <f t="shared" si="7"/>
        <v>1.0360421558640585E-2</v>
      </c>
      <c r="CG3">
        <f>CF3+CF33</f>
        <v>3.5970832819555876E-2</v>
      </c>
      <c r="CH3">
        <v>0.75390000000000001</v>
      </c>
      <c r="CI3" s="2">
        <f>CH3-CG3</f>
        <v>0.71792916718044419</v>
      </c>
      <c r="CJ3" s="3">
        <f t="shared" ref="CJ3:CJ31" si="29">(CI3/CH3)*100</f>
        <v>95.228699718854514</v>
      </c>
      <c r="CK3" s="3">
        <f t="shared" ref="CK3:CK31" si="30">(CF3/CH3)*100</f>
        <v>1.3742434750816535</v>
      </c>
      <c r="CL3" s="3">
        <f t="shared" ref="CL3:CL31" si="31">(CF33/CH3)*100</f>
        <v>3.3970568060638402</v>
      </c>
    </row>
    <row r="4" spans="1:90" x14ac:dyDescent="0.2">
      <c r="A4">
        <v>1.6753500000000001E-2</v>
      </c>
      <c r="B4">
        <v>30</v>
      </c>
      <c r="C4" t="s">
        <v>27</v>
      </c>
      <c r="D4">
        <v>90.241722711816209</v>
      </c>
      <c r="E4" s="1">
        <v>0.16539999999999999</v>
      </c>
      <c r="F4">
        <f t="shared" si="0"/>
        <v>1.4925980936534399E-2</v>
      </c>
      <c r="G4">
        <f>F4+F34</f>
        <v>3.3477490330625179E-2</v>
      </c>
      <c r="H4">
        <f>0.7539</f>
        <v>0.75390000000000001</v>
      </c>
      <c r="I4" s="2">
        <f>H4-G4</f>
        <v>0.72042250966937482</v>
      </c>
      <c r="J4" s="3">
        <f t="shared" si="8"/>
        <v>95.559425609414347</v>
      </c>
      <c r="K4" s="3">
        <f t="shared" si="9"/>
        <v>1.9798356461777953</v>
      </c>
      <c r="L4" s="3">
        <f t="shared" si="10"/>
        <v>2.4607387444078501</v>
      </c>
      <c r="N4">
        <v>4.1883749999999997E-2</v>
      </c>
      <c r="O4">
        <v>30</v>
      </c>
      <c r="P4" t="s">
        <v>28</v>
      </c>
      <c r="Q4">
        <v>69.53593662832796</v>
      </c>
      <c r="R4">
        <v>0.17469999999999999</v>
      </c>
      <c r="S4">
        <f t="shared" si="11"/>
        <v>1.2147928128968895E-2</v>
      </c>
      <c r="T4">
        <f>S4+S34</f>
        <v>3.4223077618994964E-2</v>
      </c>
      <c r="U4">
        <f>0.7539</f>
        <v>0.75390000000000001</v>
      </c>
      <c r="V4" s="2">
        <f>U4-T4</f>
        <v>0.719676922381005</v>
      </c>
      <c r="W4" s="3">
        <f t="shared" si="12"/>
        <v>95.460528237300039</v>
      </c>
      <c r="X4" s="3">
        <f t="shared" si="13"/>
        <v>1.6113447577886848</v>
      </c>
      <c r="Y4" s="3">
        <f t="shared" si="14"/>
        <v>2.92812700491127</v>
      </c>
      <c r="AA4">
        <f t="shared" si="1"/>
        <v>8.3767499999999995E-2</v>
      </c>
      <c r="AB4">
        <v>30</v>
      </c>
      <c r="AC4" t="s">
        <v>29</v>
      </c>
      <c r="AD4">
        <v>70.981632314813382</v>
      </c>
      <c r="AE4">
        <v>0.1658</v>
      </c>
      <c r="AF4">
        <f t="shared" si="15"/>
        <v>1.1768754637796058E-2</v>
      </c>
      <c r="AG4">
        <f>AF4+AF34</f>
        <v>6.5574296739156476E-2</v>
      </c>
      <c r="AH4">
        <f>0.7539</f>
        <v>0.75390000000000001</v>
      </c>
      <c r="AI4" s="2">
        <f>AH4-AG4</f>
        <v>0.68832570326084352</v>
      </c>
      <c r="AJ4" s="3">
        <f t="shared" si="16"/>
        <v>91.301990086330221</v>
      </c>
      <c r="AK4" s="3">
        <f t="shared" si="17"/>
        <v>1.5610498259445627</v>
      </c>
      <c r="AL4" s="3">
        <f t="shared" si="18"/>
        <v>7.1369600877252175</v>
      </c>
      <c r="AN4">
        <f t="shared" si="2"/>
        <v>0.12565124999999999</v>
      </c>
      <c r="AO4">
        <v>30</v>
      </c>
      <c r="AP4" t="s">
        <v>30</v>
      </c>
      <c r="AQ4">
        <v>58.938123960625461</v>
      </c>
      <c r="AR4">
        <v>0.20080000000000001</v>
      </c>
      <c r="AS4">
        <f t="shared" si="19"/>
        <v>1.1834775291293592E-2</v>
      </c>
      <c r="AT4">
        <f>AS4+AS34</f>
        <v>2.9172720085939075E-2</v>
      </c>
      <c r="AU4">
        <f>0.7539</f>
        <v>0.75390000000000001</v>
      </c>
      <c r="AV4" s="2">
        <f>AU4-AT4</f>
        <v>0.72472727991406094</v>
      </c>
      <c r="AW4" s="3">
        <f t="shared" si="20"/>
        <v>96.130425774513981</v>
      </c>
      <c r="AX4" s="3">
        <f t="shared" si="21"/>
        <v>1.5698070422196038</v>
      </c>
      <c r="AY4" s="3">
        <f t="shared" si="22"/>
        <v>2.2997671832664124</v>
      </c>
      <c r="BA4">
        <v>0.16753499999999999</v>
      </c>
      <c r="BB4">
        <v>30</v>
      </c>
      <c r="BC4" t="s">
        <v>31</v>
      </c>
      <c r="BD4">
        <v>68.896610717026306</v>
      </c>
      <c r="BE4">
        <v>0.16700000000000001</v>
      </c>
      <c r="BF4">
        <f t="shared" si="3"/>
        <v>1.1505733989743394E-2</v>
      </c>
      <c r="BG4">
        <f>BF4+BF34</f>
        <v>3.6058836037094817E-2</v>
      </c>
      <c r="BH4">
        <f>0.7539</f>
        <v>0.75390000000000001</v>
      </c>
      <c r="BI4" s="2">
        <f>BH4-BG4</f>
        <v>0.7178411639629052</v>
      </c>
      <c r="BJ4" s="3">
        <f t="shared" si="23"/>
        <v>95.217026656440538</v>
      </c>
      <c r="BK4" s="3">
        <f t="shared" si="24"/>
        <v>1.5261618238152797</v>
      </c>
      <c r="BL4" s="3">
        <f t="shared" si="25"/>
        <v>3.2568115197441863</v>
      </c>
      <c r="BN4">
        <f t="shared" si="4"/>
        <v>0.25130249999999998</v>
      </c>
      <c r="BO4">
        <v>30</v>
      </c>
      <c r="BP4" t="s">
        <v>32</v>
      </c>
      <c r="BQ4">
        <v>67.238329872345403</v>
      </c>
      <c r="BR4">
        <v>0.1067</v>
      </c>
      <c r="BS4">
        <f t="shared" si="5"/>
        <v>7.1743297973792548E-3</v>
      </c>
      <c r="BT4">
        <f>BS4+BS34</f>
        <v>2.718773287876191E-2</v>
      </c>
      <c r="BU4">
        <f>0.7539</f>
        <v>0.75390000000000001</v>
      </c>
      <c r="BV4" s="2">
        <f>BU4-BT4</f>
        <v>0.72671226712123815</v>
      </c>
      <c r="BW4" s="3">
        <f t="shared" si="26"/>
        <v>96.393721597193021</v>
      </c>
      <c r="BX4" s="3">
        <f t="shared" si="27"/>
        <v>0.95162883636811979</v>
      </c>
      <c r="BY4" s="3">
        <f t="shared" si="28"/>
        <v>2.6546495664388714</v>
      </c>
      <c r="CA4">
        <f t="shared" si="6"/>
        <v>0.33506999999999998</v>
      </c>
      <c r="CB4">
        <v>30</v>
      </c>
      <c r="CC4" t="s">
        <v>33</v>
      </c>
      <c r="CD4">
        <v>69.500053407948855</v>
      </c>
      <c r="CE4">
        <v>0.16539999999999999</v>
      </c>
      <c r="CF4">
        <f t="shared" si="7"/>
        <v>1.149530883367474E-2</v>
      </c>
      <c r="CG4">
        <f>CF4+CF34</f>
        <v>3.3331799676431094E-2</v>
      </c>
      <c r="CH4">
        <f>0.7539</f>
        <v>0.75390000000000001</v>
      </c>
      <c r="CI4" s="2">
        <f>CH4-CG4</f>
        <v>0.72056820032356894</v>
      </c>
      <c r="CJ4" s="3">
        <f t="shared" si="29"/>
        <v>95.578750540332791</v>
      </c>
      <c r="CK4" s="3">
        <f t="shared" si="30"/>
        <v>1.5247789937226077</v>
      </c>
      <c r="CL4" s="3">
        <f t="shared" si="31"/>
        <v>2.8964704659446019</v>
      </c>
    </row>
    <row r="5" spans="1:90" x14ac:dyDescent="0.2">
      <c r="A5">
        <v>1.6753500000000001E-2</v>
      </c>
      <c r="B5">
        <v>30</v>
      </c>
      <c r="C5" t="s">
        <v>34</v>
      </c>
      <c r="D5">
        <v>73.862935745620973</v>
      </c>
      <c r="E5" s="1">
        <v>0.18029999999999999</v>
      </c>
      <c r="F5">
        <f t="shared" si="0"/>
        <v>1.3317487314935461E-2</v>
      </c>
      <c r="G5">
        <f t="shared" ref="G5:G31" si="32">F5+F35</f>
        <v>3.7869357855796607E-2</v>
      </c>
      <c r="H5">
        <f t="shared" ref="H5:H31" si="33">H2+A5</f>
        <v>0.77065349999999999</v>
      </c>
      <c r="I5" s="2">
        <f t="shared" ref="I5:I31" si="34">H5-G5</f>
        <v>0.7327841421442034</v>
      </c>
      <c r="J5" s="3">
        <f t="shared" si="8"/>
        <v>95.086072034215562</v>
      </c>
      <c r="K5" s="3">
        <f t="shared" si="9"/>
        <v>1.7280771857826456</v>
      </c>
      <c r="L5" s="3">
        <f t="shared" si="10"/>
        <v>3.1858507800017963</v>
      </c>
      <c r="N5">
        <v>4.1883749999999997E-2</v>
      </c>
      <c r="O5">
        <v>30</v>
      </c>
      <c r="P5" t="s">
        <v>35</v>
      </c>
      <c r="Q5">
        <v>62.340426987655192</v>
      </c>
      <c r="R5">
        <v>0.28910000000000002</v>
      </c>
      <c r="S5">
        <f t="shared" si="11"/>
        <v>1.8022617442131118E-2</v>
      </c>
      <c r="T5">
        <f t="shared" ref="T5:T31" si="35">S5+S35</f>
        <v>3.7410210035770164E-2</v>
      </c>
      <c r="U5">
        <f t="shared" ref="U5:U31" si="36">U2+N5</f>
        <v>0.79578375000000001</v>
      </c>
      <c r="V5" s="2">
        <f t="shared" ref="V5:V31" si="37">U5-T5</f>
        <v>0.75837353996422985</v>
      </c>
      <c r="W5" s="3">
        <f t="shared" si="12"/>
        <v>95.298947730992225</v>
      </c>
      <c r="X5" s="3">
        <f t="shared" si="13"/>
        <v>2.2647631900162724</v>
      </c>
      <c r="Y5" s="3">
        <f t="shared" si="14"/>
        <v>2.436289078991503</v>
      </c>
      <c r="AA5">
        <f t="shared" si="1"/>
        <v>8.3767499999999995E-2</v>
      </c>
      <c r="AC5" t="s">
        <v>36</v>
      </c>
      <c r="AD5">
        <v>89.478663627813134</v>
      </c>
      <c r="AE5">
        <v>0.1784</v>
      </c>
      <c r="AF5">
        <f t="shared" si="15"/>
        <v>1.5962993591201863E-2</v>
      </c>
      <c r="AG5">
        <f t="shared" ref="AG5:AG31" si="38">AF5+AF35</f>
        <v>4.8556285239324093E-2</v>
      </c>
      <c r="AH5">
        <f t="shared" ref="AH5:AH31" si="39">AH2+AA5</f>
        <v>0.83766750000000001</v>
      </c>
      <c r="AI5" s="2">
        <f t="shared" ref="AI5:AI31" si="40">AH5-AG5</f>
        <v>0.78911121476067592</v>
      </c>
      <c r="AJ5" s="3">
        <f t="shared" si="16"/>
        <v>94.203393919505757</v>
      </c>
      <c r="AK5" s="3">
        <f t="shared" si="17"/>
        <v>1.9056479559254553</v>
      </c>
      <c r="AL5" s="3">
        <f t="shared" si="18"/>
        <v>3.890958124568785</v>
      </c>
      <c r="AN5">
        <f t="shared" si="2"/>
        <v>0.12565124999999999</v>
      </c>
      <c r="AP5" t="s">
        <v>37</v>
      </c>
      <c r="AQ5">
        <v>77.359242393081871</v>
      </c>
      <c r="AR5">
        <v>0.3664</v>
      </c>
      <c r="AS5">
        <f t="shared" si="19"/>
        <v>2.8344426412825197E-2</v>
      </c>
      <c r="AT5">
        <f t="shared" ref="AT5:AT31" si="41">AS5+AS35</f>
        <v>7.2688167583538035E-2</v>
      </c>
      <c r="AU5">
        <f t="shared" ref="AU5:AU31" si="42">AU2+AN5</f>
        <v>0.87955125000000001</v>
      </c>
      <c r="AV5" s="2">
        <f t="shared" ref="AV5:AV31" si="43">AU5-AT5</f>
        <v>0.80686308241646199</v>
      </c>
      <c r="AW5" s="3">
        <f t="shared" si="20"/>
        <v>91.73576666697501</v>
      </c>
      <c r="AX5" s="3">
        <f t="shared" si="21"/>
        <v>3.2226008902636654</v>
      </c>
      <c r="AY5" s="3">
        <f t="shared" si="22"/>
        <v>5.0416324427613333</v>
      </c>
      <c r="BA5">
        <v>0.16753499999999999</v>
      </c>
      <c r="BC5" t="s">
        <v>38</v>
      </c>
      <c r="BD5">
        <v>78.424993107237086</v>
      </c>
      <c r="BE5">
        <v>0.33579999999999999</v>
      </c>
      <c r="BF5">
        <f t="shared" si="3"/>
        <v>2.6335112685410212E-2</v>
      </c>
      <c r="BG5">
        <f t="shared" ref="BG5:BG31" si="44">BF5+BF35</f>
        <v>7.9499509560669077E-2</v>
      </c>
      <c r="BH5">
        <f t="shared" ref="BH5:BH31" si="45">BH2+BA5</f>
        <v>0.921435</v>
      </c>
      <c r="BI5" s="2">
        <f t="shared" ref="BI5:BI31" si="46">BH5-BG5</f>
        <v>0.84193549043933091</v>
      </c>
      <c r="BJ5" s="3">
        <f t="shared" si="23"/>
        <v>91.372206443138253</v>
      </c>
      <c r="BK5" s="3">
        <f t="shared" si="24"/>
        <v>2.8580543050144844</v>
      </c>
      <c r="BL5" s="3">
        <f t="shared" si="25"/>
        <v>5.7697392518472679</v>
      </c>
      <c r="BN5">
        <f t="shared" si="4"/>
        <v>0.25130249999999998</v>
      </c>
      <c r="BP5" t="s">
        <v>39</v>
      </c>
      <c r="BQ5">
        <v>85.639680231634159</v>
      </c>
      <c r="BR5">
        <v>0.20730000000000001</v>
      </c>
      <c r="BS5">
        <f t="shared" si="5"/>
        <v>1.7753105712017762E-2</v>
      </c>
      <c r="BT5">
        <f t="shared" ref="BT5:BT31" si="47">BS5+BS35</f>
        <v>3.8281865431649249E-2</v>
      </c>
      <c r="BU5">
        <f t="shared" ref="BU5:BU31" si="48">BU2+BN5</f>
        <v>1.0052025</v>
      </c>
      <c r="BV5" s="2">
        <f t="shared" ref="BV5:BV31" si="49">BU5-BT5</f>
        <v>0.96692063456835076</v>
      </c>
      <c r="BW5" s="3">
        <f t="shared" si="26"/>
        <v>96.19162651986548</v>
      </c>
      <c r="BX5" s="3">
        <f t="shared" si="27"/>
        <v>1.7661223198328457</v>
      </c>
      <c r="BY5" s="3">
        <f t="shared" si="28"/>
        <v>2.0422511603016793</v>
      </c>
      <c r="CA5">
        <f t="shared" si="6"/>
        <v>0.33506999999999998</v>
      </c>
      <c r="CC5" t="s">
        <v>40</v>
      </c>
      <c r="CD5">
        <v>94.526931544671299</v>
      </c>
      <c r="CE5">
        <v>0.2122</v>
      </c>
      <c r="CF5">
        <f t="shared" si="7"/>
        <v>2.0058614873779249E-2</v>
      </c>
      <c r="CG5">
        <f t="shared" ref="CG5:CG31" si="50">CF5+CF35</f>
        <v>3.8111690913971014E-2</v>
      </c>
      <c r="CH5">
        <f t="shared" ref="CH5:CH31" si="51">CH2+CA5</f>
        <v>1.08897</v>
      </c>
      <c r="CI5" s="2">
        <f t="shared" ref="CI5:CI31" si="52">CH5-CG5</f>
        <v>1.0508583090860291</v>
      </c>
      <c r="CJ5" s="3">
        <f t="shared" si="29"/>
        <v>96.500207451631269</v>
      </c>
      <c r="CK5" s="3">
        <f t="shared" si="30"/>
        <v>1.8419804837396117</v>
      </c>
      <c r="CL5" s="3">
        <f t="shared" si="31"/>
        <v>1.6578120646291234</v>
      </c>
    </row>
    <row r="6" spans="1:90" x14ac:dyDescent="0.2">
      <c r="A6">
        <v>1.6753500000000001E-2</v>
      </c>
      <c r="B6">
        <v>30</v>
      </c>
      <c r="C6" t="s">
        <v>41</v>
      </c>
      <c r="D6">
        <v>93.589691977345566</v>
      </c>
      <c r="E6" s="1">
        <v>0.1797</v>
      </c>
      <c r="F6">
        <f t="shared" si="0"/>
        <v>1.6818067648328997E-2</v>
      </c>
      <c r="G6">
        <f t="shared" si="32"/>
        <v>4.1787291513670444E-2</v>
      </c>
      <c r="H6">
        <f t="shared" si="33"/>
        <v>0.77065349999999999</v>
      </c>
      <c r="I6" s="2">
        <f t="shared" si="34"/>
        <v>0.72886620848632955</v>
      </c>
      <c r="J6" s="3">
        <f t="shared" si="8"/>
        <v>94.577680953415452</v>
      </c>
      <c r="K6" s="3">
        <f t="shared" si="9"/>
        <v>2.1823124982017208</v>
      </c>
      <c r="L6" s="3">
        <f t="shared" si="10"/>
        <v>3.2400065483828269</v>
      </c>
      <c r="N6">
        <v>4.1883749999999997E-2</v>
      </c>
      <c r="O6">
        <v>30</v>
      </c>
      <c r="P6" t="s">
        <v>42</v>
      </c>
      <c r="Q6">
        <v>57.551711103293819</v>
      </c>
      <c r="R6">
        <v>0.28299999999999997</v>
      </c>
      <c r="S6">
        <f t="shared" si="11"/>
        <v>1.6287134242232149E-2</v>
      </c>
      <c r="T6">
        <f t="shared" si="35"/>
        <v>3.280371908421028E-2</v>
      </c>
      <c r="U6">
        <f t="shared" si="36"/>
        <v>0.79578375000000001</v>
      </c>
      <c r="V6" s="2">
        <f t="shared" si="37"/>
        <v>0.7629800309157897</v>
      </c>
      <c r="W6" s="3">
        <f t="shared" si="12"/>
        <v>95.877809884379985</v>
      </c>
      <c r="X6" s="3">
        <f t="shared" si="13"/>
        <v>2.0466784151136723</v>
      </c>
      <c r="Y6" s="3">
        <f t="shared" si="14"/>
        <v>2.075511700506341</v>
      </c>
      <c r="AA6">
        <f t="shared" si="1"/>
        <v>8.3767499999999995E-2</v>
      </c>
      <c r="AC6" t="s">
        <v>43</v>
      </c>
      <c r="AD6">
        <v>90.911253064659135</v>
      </c>
      <c r="AE6">
        <v>0.21529999999999999</v>
      </c>
      <c r="AF6">
        <f t="shared" si="15"/>
        <v>1.9573192784821111E-2</v>
      </c>
      <c r="AG6">
        <f t="shared" si="38"/>
        <v>7.1469653084482054E-2</v>
      </c>
      <c r="AH6">
        <f t="shared" si="39"/>
        <v>0.83766750000000001</v>
      </c>
      <c r="AI6" s="2">
        <f t="shared" si="40"/>
        <v>0.76619784691551795</v>
      </c>
      <c r="AJ6" s="3">
        <f t="shared" si="16"/>
        <v>91.468016476169595</v>
      </c>
      <c r="AK6" s="3">
        <f t="shared" si="17"/>
        <v>2.3366303198848124</v>
      </c>
      <c r="AL6" s="3">
        <f t="shared" si="18"/>
        <v>6.1953532039455919</v>
      </c>
      <c r="AN6">
        <f t="shared" si="2"/>
        <v>0.12565124999999999</v>
      </c>
      <c r="AP6" t="s">
        <v>44</v>
      </c>
      <c r="AQ6">
        <v>60.451678885987313</v>
      </c>
      <c r="AR6">
        <v>0.28610000000000002</v>
      </c>
      <c r="AS6">
        <f t="shared" si="19"/>
        <v>1.7295225329280971E-2</v>
      </c>
      <c r="AT6">
        <f t="shared" si="41"/>
        <v>4.7947794586144024E-2</v>
      </c>
      <c r="AU6">
        <f t="shared" si="42"/>
        <v>0.87955125000000001</v>
      </c>
      <c r="AV6" s="2">
        <f t="shared" si="43"/>
        <v>0.83160345541385594</v>
      </c>
      <c r="AW6" s="3">
        <f t="shared" si="20"/>
        <v>94.548607078195374</v>
      </c>
      <c r="AX6" s="3">
        <f t="shared" si="21"/>
        <v>1.9663692512836486</v>
      </c>
      <c r="AY6" s="3">
        <f t="shared" si="22"/>
        <v>3.4850236705209676</v>
      </c>
      <c r="BA6">
        <v>0.16753499999999999</v>
      </c>
      <c r="BC6" t="s">
        <v>45</v>
      </c>
      <c r="BD6">
        <v>75.509822922312793</v>
      </c>
      <c r="BE6">
        <v>0.30420000000000003</v>
      </c>
      <c r="BF6">
        <f t="shared" si="3"/>
        <v>2.2970088132967553E-2</v>
      </c>
      <c r="BG6">
        <f t="shared" si="44"/>
        <v>6.8847820927507547E-2</v>
      </c>
      <c r="BH6">
        <f t="shared" si="45"/>
        <v>0.921435</v>
      </c>
      <c r="BI6" s="2">
        <f t="shared" si="46"/>
        <v>0.85258717907249248</v>
      </c>
      <c r="BJ6" s="3">
        <f t="shared" si="23"/>
        <v>92.528195594099699</v>
      </c>
      <c r="BK6" s="3">
        <f t="shared" si="24"/>
        <v>2.4928603898232162</v>
      </c>
      <c r="BL6" s="3">
        <f t="shared" si="25"/>
        <v>4.9789440160770955</v>
      </c>
      <c r="BN6">
        <f t="shared" si="4"/>
        <v>0.25130249999999998</v>
      </c>
      <c r="BP6" t="s">
        <v>46</v>
      </c>
      <c r="BQ6">
        <v>94.003679764939875</v>
      </c>
      <c r="BR6">
        <v>0.2135</v>
      </c>
      <c r="BS6">
        <f t="shared" si="5"/>
        <v>2.0069785629814665E-2</v>
      </c>
      <c r="BT6">
        <f t="shared" si="47"/>
        <v>5.2114909062327588E-2</v>
      </c>
      <c r="BU6">
        <f t="shared" si="48"/>
        <v>1.0052025</v>
      </c>
      <c r="BV6" s="2">
        <f t="shared" si="49"/>
        <v>0.95308759093767237</v>
      </c>
      <c r="BW6" s="3">
        <f t="shared" si="26"/>
        <v>94.815481550998172</v>
      </c>
      <c r="BX6" s="3">
        <f t="shared" si="27"/>
        <v>1.9965912967600725</v>
      </c>
      <c r="BY6" s="3">
        <f t="shared" si="28"/>
        <v>3.1879271522417549</v>
      </c>
      <c r="CA6">
        <f t="shared" si="6"/>
        <v>0.33506999999999998</v>
      </c>
      <c r="CC6" t="s">
        <v>47</v>
      </c>
      <c r="CD6">
        <v>84.985808769875419</v>
      </c>
      <c r="CE6">
        <v>0.16170000000000001</v>
      </c>
      <c r="CF6">
        <f t="shared" si="7"/>
        <v>1.3742205278088854E-2</v>
      </c>
      <c r="CG6">
        <f t="shared" si="50"/>
        <v>3.6809373137065199E-2</v>
      </c>
      <c r="CH6">
        <f t="shared" si="51"/>
        <v>1.08897</v>
      </c>
      <c r="CI6" s="2">
        <f t="shared" si="52"/>
        <v>1.0521606268629349</v>
      </c>
      <c r="CJ6" s="3">
        <f t="shared" si="29"/>
        <v>96.619799155434478</v>
      </c>
      <c r="CK6" s="3">
        <f t="shared" si="30"/>
        <v>1.2619452581879074</v>
      </c>
      <c r="CL6" s="3">
        <f t="shared" si="31"/>
        <v>2.1182555863776176</v>
      </c>
    </row>
    <row r="7" spans="1:90" x14ac:dyDescent="0.2">
      <c r="A7">
        <v>1.6753500000000001E-2</v>
      </c>
      <c r="B7">
        <v>30</v>
      </c>
      <c r="C7" t="s">
        <v>48</v>
      </c>
      <c r="D7">
        <v>86.642513313244052</v>
      </c>
      <c r="E7" s="1">
        <v>0.2399</v>
      </c>
      <c r="F7">
        <f t="shared" si="0"/>
        <v>2.078553894384725E-2</v>
      </c>
      <c r="G7">
        <f t="shared" si="32"/>
        <v>3.8159624296366275E-2</v>
      </c>
      <c r="H7">
        <f t="shared" si="33"/>
        <v>0.77065349999999999</v>
      </c>
      <c r="I7" s="2">
        <f t="shared" si="34"/>
        <v>0.73249387570363367</v>
      </c>
      <c r="J7" s="3">
        <f t="shared" si="8"/>
        <v>95.048407060194194</v>
      </c>
      <c r="K7" s="3">
        <f t="shared" si="9"/>
        <v>2.6971315829808402</v>
      </c>
      <c r="L7" s="3">
        <f t="shared" si="10"/>
        <v>2.2544613568249576</v>
      </c>
      <c r="N7">
        <v>4.1883749999999997E-2</v>
      </c>
      <c r="O7">
        <v>30</v>
      </c>
      <c r="P7" t="s">
        <v>49</v>
      </c>
      <c r="Q7">
        <v>60.44745728485956</v>
      </c>
      <c r="R7">
        <v>0.22639999999999999</v>
      </c>
      <c r="S7">
        <f t="shared" si="11"/>
        <v>1.3685304329292205E-2</v>
      </c>
      <c r="T7">
        <f t="shared" si="35"/>
        <v>2.4368155756055228E-2</v>
      </c>
      <c r="U7">
        <f t="shared" si="36"/>
        <v>0.79578375000000001</v>
      </c>
      <c r="V7" s="2">
        <f t="shared" si="37"/>
        <v>0.77141559424394479</v>
      </c>
      <c r="W7" s="3">
        <f t="shared" si="12"/>
        <v>96.937842000913534</v>
      </c>
      <c r="X7" s="3">
        <f t="shared" si="13"/>
        <v>1.7197265374283157</v>
      </c>
      <c r="Y7" s="3">
        <f t="shared" si="14"/>
        <v>1.3424314616581481</v>
      </c>
      <c r="AA7">
        <f t="shared" si="1"/>
        <v>8.3767499999999995E-2</v>
      </c>
      <c r="AB7">
        <v>30</v>
      </c>
      <c r="AC7" t="s">
        <v>50</v>
      </c>
      <c r="AD7">
        <v>97.707011259466242</v>
      </c>
      <c r="AE7">
        <v>0.246</v>
      </c>
      <c r="AF7">
        <f t="shared" si="15"/>
        <v>2.4035924769828697E-2</v>
      </c>
      <c r="AG7">
        <f t="shared" si="38"/>
        <v>5.4211166678986705E-2</v>
      </c>
      <c r="AH7">
        <f t="shared" si="39"/>
        <v>0.83766750000000001</v>
      </c>
      <c r="AI7" s="2">
        <f t="shared" si="40"/>
        <v>0.78345633332101328</v>
      </c>
      <c r="AJ7" s="3">
        <f t="shared" si="16"/>
        <v>93.52831921030878</v>
      </c>
      <c r="AK7" s="3">
        <f t="shared" si="17"/>
        <v>2.8693872890888925</v>
      </c>
      <c r="AL7" s="3">
        <f t="shared" si="18"/>
        <v>3.6022935006023284</v>
      </c>
      <c r="AN7">
        <f t="shared" si="2"/>
        <v>0.12565124999999999</v>
      </c>
      <c r="AO7">
        <v>30</v>
      </c>
      <c r="AP7" t="s">
        <v>51</v>
      </c>
      <c r="AQ7">
        <v>65.358314037540069</v>
      </c>
      <c r="AR7">
        <v>0.23180000000000001</v>
      </c>
      <c r="AS7">
        <f t="shared" si="19"/>
        <v>1.5150057193901788E-2</v>
      </c>
      <c r="AT7">
        <f t="shared" si="41"/>
        <v>5.1854124722016504E-2</v>
      </c>
      <c r="AU7">
        <f t="shared" si="42"/>
        <v>0.87955125000000001</v>
      </c>
      <c r="AV7" s="2">
        <f t="shared" si="43"/>
        <v>0.82769712527798345</v>
      </c>
      <c r="AW7" s="3">
        <f t="shared" si="20"/>
        <v>94.104479446534057</v>
      </c>
      <c r="AX7" s="3">
        <f t="shared" si="21"/>
        <v>1.7224757731743077</v>
      </c>
      <c r="AY7" s="3">
        <f t="shared" si="22"/>
        <v>4.1730447802916215</v>
      </c>
      <c r="BA7">
        <v>0.16753499999999999</v>
      </c>
      <c r="BB7">
        <v>30</v>
      </c>
      <c r="BC7" t="s">
        <v>52</v>
      </c>
      <c r="BD7">
        <v>66.864162540253417</v>
      </c>
      <c r="BE7">
        <v>0.25629999999999997</v>
      </c>
      <c r="BF7">
        <f t="shared" si="3"/>
        <v>1.7137284859066949E-2</v>
      </c>
      <c r="BG7">
        <f t="shared" si="44"/>
        <v>4.4260905107637527E-2</v>
      </c>
      <c r="BH7">
        <f t="shared" si="45"/>
        <v>0.921435</v>
      </c>
      <c r="BI7" s="2">
        <f t="shared" si="46"/>
        <v>0.87717409489236253</v>
      </c>
      <c r="BJ7" s="3">
        <f t="shared" si="23"/>
        <v>95.196524431171213</v>
      </c>
      <c r="BK7" s="3">
        <f t="shared" si="24"/>
        <v>1.8598473966223279</v>
      </c>
      <c r="BL7" s="3">
        <f t="shared" si="25"/>
        <v>2.9436281722064588</v>
      </c>
      <c r="BN7">
        <f t="shared" si="4"/>
        <v>0.25130249999999998</v>
      </c>
      <c r="BO7">
        <v>30</v>
      </c>
      <c r="BP7" t="s">
        <v>53</v>
      </c>
      <c r="BQ7">
        <v>122.09153349966648</v>
      </c>
      <c r="BR7">
        <v>0.24429999999999999</v>
      </c>
      <c r="BS7">
        <f t="shared" si="5"/>
        <v>2.9826961633968519E-2</v>
      </c>
      <c r="BT7">
        <f t="shared" si="47"/>
        <v>6.8627372213995189E-2</v>
      </c>
      <c r="BU7">
        <f t="shared" si="48"/>
        <v>1.0052025</v>
      </c>
      <c r="BV7" s="2">
        <f t="shared" si="49"/>
        <v>0.93657512778600482</v>
      </c>
      <c r="BW7" s="3">
        <f t="shared" si="26"/>
        <v>93.172781383453056</v>
      </c>
      <c r="BX7" s="3">
        <f t="shared" si="27"/>
        <v>2.9672589984573774</v>
      </c>
      <c r="BY7" s="3">
        <f t="shared" si="28"/>
        <v>3.8599596180895555</v>
      </c>
      <c r="CA7">
        <f t="shared" si="6"/>
        <v>0.33506999999999998</v>
      </c>
      <c r="CB7">
        <v>30</v>
      </c>
      <c r="CC7" t="s">
        <v>54</v>
      </c>
      <c r="CD7">
        <v>95.251615264300511</v>
      </c>
      <c r="CE7">
        <v>0.15140000000000001</v>
      </c>
      <c r="CF7">
        <f t="shared" si="7"/>
        <v>1.4421094551015099E-2</v>
      </c>
      <c r="CG7">
        <f t="shared" si="50"/>
        <v>4.2924507279244573E-2</v>
      </c>
      <c r="CH7">
        <f t="shared" si="51"/>
        <v>1.08897</v>
      </c>
      <c r="CI7" s="2">
        <f t="shared" si="52"/>
        <v>1.0460454927207554</v>
      </c>
      <c r="CJ7" s="3">
        <f t="shared" si="29"/>
        <v>96.058247033504642</v>
      </c>
      <c r="CK7" s="3">
        <f t="shared" si="30"/>
        <v>1.3242875883647023</v>
      </c>
      <c r="CL7" s="3">
        <f t="shared" si="31"/>
        <v>2.6174653781306625</v>
      </c>
    </row>
    <row r="8" spans="1:90" x14ac:dyDescent="0.2">
      <c r="A8">
        <v>1.6753500000000001E-2</v>
      </c>
      <c r="B8">
        <v>30</v>
      </c>
      <c r="C8" t="s">
        <v>55</v>
      </c>
      <c r="D8">
        <v>63.9895642880075</v>
      </c>
      <c r="E8" s="1">
        <v>0.2331</v>
      </c>
      <c r="F8">
        <f t="shared" si="0"/>
        <v>1.491596743553455E-2</v>
      </c>
      <c r="G8">
        <f t="shared" si="32"/>
        <v>4.1950259172936322E-2</v>
      </c>
      <c r="H8">
        <f t="shared" si="33"/>
        <v>0.78740699999999997</v>
      </c>
      <c r="I8" s="2">
        <f t="shared" si="34"/>
        <v>0.74545674082706359</v>
      </c>
      <c r="J8" s="3">
        <f t="shared" si="8"/>
        <v>94.672353792519445</v>
      </c>
      <c r="K8" s="3">
        <f t="shared" si="9"/>
        <v>1.89431481248383</v>
      </c>
      <c r="L8" s="3">
        <f t="shared" si="10"/>
        <v>3.4333313949967135</v>
      </c>
      <c r="N8">
        <v>4.1883749999999997E-2</v>
      </c>
      <c r="O8">
        <v>30</v>
      </c>
      <c r="P8" t="s">
        <v>56</v>
      </c>
      <c r="Q8">
        <v>62.15923692392316</v>
      </c>
      <c r="R8">
        <v>0.29099999999999998</v>
      </c>
      <c r="S8">
        <f t="shared" si="11"/>
        <v>1.808833794486164E-2</v>
      </c>
      <c r="T8">
        <f t="shared" si="35"/>
        <v>6.1264113264574524E-2</v>
      </c>
      <c r="U8">
        <f t="shared" si="36"/>
        <v>0.83766750000000001</v>
      </c>
      <c r="V8" s="2">
        <f t="shared" si="37"/>
        <v>0.77640338673542553</v>
      </c>
      <c r="W8" s="3">
        <f t="shared" si="12"/>
        <v>92.686344729313902</v>
      </c>
      <c r="X8" s="3">
        <f t="shared" si="13"/>
        <v>2.1593696717207771</v>
      </c>
      <c r="Y8" s="3">
        <f t="shared" si="14"/>
        <v>5.1542855989653269</v>
      </c>
      <c r="AA8">
        <f t="shared" si="1"/>
        <v>8.3767499999999995E-2</v>
      </c>
      <c r="AC8" t="s">
        <v>57</v>
      </c>
      <c r="AD8">
        <v>82.368812202616084</v>
      </c>
      <c r="AE8">
        <v>0.23630000000000001</v>
      </c>
      <c r="AF8">
        <f t="shared" si="15"/>
        <v>1.946375032347818E-2</v>
      </c>
      <c r="AG8">
        <f t="shared" si="38"/>
        <v>4.5894139939980434E-2</v>
      </c>
      <c r="AH8">
        <f t="shared" si="39"/>
        <v>0.921435</v>
      </c>
      <c r="AI8" s="2">
        <f t="shared" si="40"/>
        <v>0.87554086006001952</v>
      </c>
      <c r="AJ8" s="3">
        <f t="shared" si="16"/>
        <v>95.019275375910354</v>
      </c>
      <c r="AK8" s="3">
        <f t="shared" si="17"/>
        <v>2.1123302591586146</v>
      </c>
      <c r="AL8" s="3">
        <f t="shared" si="18"/>
        <v>2.8683943649310319</v>
      </c>
      <c r="AN8">
        <f t="shared" si="2"/>
        <v>0.12565124999999999</v>
      </c>
      <c r="AP8" t="s">
        <v>58</v>
      </c>
      <c r="AQ8">
        <v>77.161397089736511</v>
      </c>
      <c r="AR8">
        <v>0.28860000000000002</v>
      </c>
      <c r="AS8">
        <f t="shared" si="19"/>
        <v>2.2268779200097961E-2</v>
      </c>
      <c r="AT8">
        <f t="shared" si="41"/>
        <v>7.517863957368387E-2</v>
      </c>
      <c r="AU8">
        <f t="shared" si="42"/>
        <v>1.0052025</v>
      </c>
      <c r="AV8" s="2">
        <f t="shared" si="43"/>
        <v>0.93002386042631613</v>
      </c>
      <c r="AW8" s="3">
        <f t="shared" si="20"/>
        <v>92.52104530443529</v>
      </c>
      <c r="AX8" s="3">
        <f t="shared" si="21"/>
        <v>2.2153525483768655</v>
      </c>
      <c r="AY8" s="3">
        <f t="shared" si="22"/>
        <v>5.2636021471878447</v>
      </c>
      <c r="BA8">
        <v>0.16753499999999999</v>
      </c>
      <c r="BC8" t="s">
        <v>59</v>
      </c>
      <c r="BD8">
        <v>76.007914930637838</v>
      </c>
      <c r="BE8">
        <v>0.27389999999999998</v>
      </c>
      <c r="BF8">
        <f t="shared" si="3"/>
        <v>2.0818567899501702E-2</v>
      </c>
      <c r="BG8">
        <f t="shared" si="44"/>
        <v>7.539295325326173E-2</v>
      </c>
      <c r="BH8">
        <f t="shared" si="45"/>
        <v>1.08897</v>
      </c>
      <c r="BI8" s="2">
        <f t="shared" si="46"/>
        <v>1.0135770467467382</v>
      </c>
      <c r="BJ8" s="3">
        <f t="shared" si="23"/>
        <v>93.07667307150227</v>
      </c>
      <c r="BK8" s="3">
        <f t="shared" si="24"/>
        <v>1.911766889767551</v>
      </c>
      <c r="BL8" s="3">
        <f t="shared" si="25"/>
        <v>5.0115600387301793</v>
      </c>
      <c r="BN8">
        <f t="shared" si="4"/>
        <v>0.25130249999999998</v>
      </c>
      <c r="BP8" t="s">
        <v>60</v>
      </c>
      <c r="BQ8">
        <v>98.627488774240078</v>
      </c>
      <c r="BR8">
        <v>0.22359999999999999</v>
      </c>
      <c r="BS8">
        <f t="shared" si="5"/>
        <v>2.205310648992008E-2</v>
      </c>
      <c r="BT8">
        <f t="shared" si="47"/>
        <v>6.4877899732750419E-2</v>
      </c>
      <c r="BU8">
        <f t="shared" si="48"/>
        <v>1.256505</v>
      </c>
      <c r="BV8" s="2">
        <f t="shared" si="49"/>
        <v>1.1916271002672496</v>
      </c>
      <c r="BW8" s="3">
        <f t="shared" si="26"/>
        <v>94.836638156413983</v>
      </c>
      <c r="BX8" s="3">
        <f t="shared" si="27"/>
        <v>1.7551149012475145</v>
      </c>
      <c r="BY8" s="3">
        <f t="shared" si="28"/>
        <v>3.4082469423384976</v>
      </c>
      <c r="CA8">
        <f t="shared" si="6"/>
        <v>0.33506999999999998</v>
      </c>
      <c r="CC8" t="s">
        <v>61</v>
      </c>
      <c r="CD8">
        <v>108.56952578312575</v>
      </c>
      <c r="CE8">
        <v>0.2296</v>
      </c>
      <c r="CF8">
        <f t="shared" si="7"/>
        <v>2.4927563119805672E-2</v>
      </c>
      <c r="CG8">
        <f t="shared" si="50"/>
        <v>5.5834187177679129E-2</v>
      </c>
      <c r="CH8">
        <f t="shared" si="51"/>
        <v>1.42404</v>
      </c>
      <c r="CI8" s="2">
        <f t="shared" si="52"/>
        <v>1.3682058128223209</v>
      </c>
      <c r="CJ8" s="3">
        <f t="shared" si="29"/>
        <v>96.079170024881392</v>
      </c>
      <c r="CK8" s="3">
        <f t="shared" si="30"/>
        <v>1.7504819471226702</v>
      </c>
      <c r="CL8" s="3">
        <f t="shared" si="31"/>
        <v>2.1703480279959453</v>
      </c>
    </row>
    <row r="9" spans="1:90" x14ac:dyDescent="0.2">
      <c r="A9">
        <v>1.6753500000000001E-2</v>
      </c>
      <c r="B9">
        <v>30</v>
      </c>
      <c r="C9" t="s">
        <v>62</v>
      </c>
      <c r="D9">
        <v>75.821702401637296</v>
      </c>
      <c r="E9" s="1">
        <v>0.28660000000000002</v>
      </c>
      <c r="F9">
        <f t="shared" si="0"/>
        <v>2.1730499908309251E-2</v>
      </c>
      <c r="G9">
        <f t="shared" si="32"/>
        <v>5.6062150039381642E-2</v>
      </c>
      <c r="H9">
        <f t="shared" si="33"/>
        <v>0.78740699999999997</v>
      </c>
      <c r="I9" s="2">
        <f t="shared" si="34"/>
        <v>0.73134484996061833</v>
      </c>
      <c r="J9" s="3">
        <f t="shared" si="8"/>
        <v>92.880156000723687</v>
      </c>
      <c r="K9" s="3">
        <f t="shared" si="9"/>
        <v>2.7597544736469515</v>
      </c>
      <c r="L9" s="3">
        <f t="shared" si="10"/>
        <v>4.3600895256293626</v>
      </c>
      <c r="N9">
        <v>4.1883749999999997E-2</v>
      </c>
      <c r="O9">
        <v>30</v>
      </c>
      <c r="P9" t="s">
        <v>63</v>
      </c>
      <c r="Q9">
        <v>60.974028436446211</v>
      </c>
      <c r="R9">
        <v>0.33200000000000002</v>
      </c>
      <c r="S9">
        <f t="shared" si="11"/>
        <v>2.0243377440900143E-2</v>
      </c>
      <c r="T9">
        <f t="shared" si="35"/>
        <v>5.7351654379193102E-2</v>
      </c>
      <c r="U9">
        <f t="shared" si="36"/>
        <v>0.83766750000000001</v>
      </c>
      <c r="V9" s="2">
        <f t="shared" si="37"/>
        <v>0.78031584562080691</v>
      </c>
      <c r="W9" s="3">
        <f t="shared" si="12"/>
        <v>93.153410586038845</v>
      </c>
      <c r="X9" s="3">
        <f t="shared" si="13"/>
        <v>2.4166363671624054</v>
      </c>
      <c r="Y9" s="3">
        <f t="shared" si="14"/>
        <v>4.4299530467987545</v>
      </c>
      <c r="AA9">
        <f t="shared" si="1"/>
        <v>8.3767499999999995E-2</v>
      </c>
      <c r="AC9" t="s">
        <v>64</v>
      </c>
      <c r="AD9">
        <v>106.61192601148838</v>
      </c>
      <c r="AE9">
        <v>0.26779999999999998</v>
      </c>
      <c r="AF9">
        <f t="shared" si="15"/>
        <v>2.8550673785876588E-2</v>
      </c>
      <c r="AG9">
        <f t="shared" si="38"/>
        <v>6.7992256612708177E-2</v>
      </c>
      <c r="AH9">
        <f t="shared" si="39"/>
        <v>0.921435</v>
      </c>
      <c r="AI9" s="2">
        <f t="shared" si="40"/>
        <v>0.85344274338729187</v>
      </c>
      <c r="AJ9" s="3">
        <f t="shared" si="16"/>
        <v>92.621046887440983</v>
      </c>
      <c r="AK9" s="3">
        <f t="shared" si="17"/>
        <v>3.098501119002055</v>
      </c>
      <c r="AL9" s="3">
        <f t="shared" si="18"/>
        <v>4.2804519935569614</v>
      </c>
      <c r="AN9">
        <f t="shared" si="2"/>
        <v>0.12565124999999999</v>
      </c>
      <c r="AP9" t="s">
        <v>65</v>
      </c>
      <c r="AQ9">
        <v>71.359340949344997</v>
      </c>
      <c r="AR9">
        <v>0.27889999999999998</v>
      </c>
      <c r="AS9">
        <f t="shared" si="19"/>
        <v>1.990212019077232E-2</v>
      </c>
      <c r="AT9">
        <f t="shared" si="41"/>
        <v>6.3502339341966696E-2</v>
      </c>
      <c r="AU9">
        <f t="shared" si="42"/>
        <v>1.0052025</v>
      </c>
      <c r="AV9" s="2">
        <f t="shared" si="43"/>
        <v>0.9417001606580333</v>
      </c>
      <c r="AW9" s="3">
        <f t="shared" si="20"/>
        <v>93.682632171928873</v>
      </c>
      <c r="AX9" s="3">
        <f t="shared" si="21"/>
        <v>1.9799115293458105</v>
      </c>
      <c r="AY9" s="3">
        <f t="shared" si="22"/>
        <v>4.3374562987253196</v>
      </c>
      <c r="BA9">
        <v>0.16753499999999999</v>
      </c>
      <c r="BC9" t="s">
        <v>66</v>
      </c>
      <c r="BD9">
        <v>74.808372127049751</v>
      </c>
      <c r="BE9">
        <v>0.45689999999999997</v>
      </c>
      <c r="BF9">
        <f t="shared" si="3"/>
        <v>3.4179945224849032E-2</v>
      </c>
      <c r="BG9">
        <f t="shared" si="44"/>
        <v>0.10867866039670708</v>
      </c>
      <c r="BH9">
        <f t="shared" si="45"/>
        <v>1.08897</v>
      </c>
      <c r="BI9" s="2">
        <f t="shared" si="46"/>
        <v>0.98029133960329295</v>
      </c>
      <c r="BJ9" s="3">
        <f t="shared" si="23"/>
        <v>90.020050102692721</v>
      </c>
      <c r="BK9" s="3">
        <f t="shared" si="24"/>
        <v>3.138740757307275</v>
      </c>
      <c r="BL9" s="3">
        <f t="shared" si="25"/>
        <v>6.8412091400000037</v>
      </c>
      <c r="BN9">
        <f t="shared" si="4"/>
        <v>0.25130249999999998</v>
      </c>
      <c r="BP9" t="s">
        <v>67</v>
      </c>
      <c r="BQ9">
        <v>86.800968530140224</v>
      </c>
      <c r="BR9">
        <v>0.17119999999999999</v>
      </c>
      <c r="BS9">
        <f t="shared" si="5"/>
        <v>1.4860325812360006E-2</v>
      </c>
      <c r="BT9">
        <f t="shared" si="47"/>
        <v>3.8064675032032758E-2</v>
      </c>
      <c r="BU9">
        <f t="shared" si="48"/>
        <v>1.256505</v>
      </c>
      <c r="BV9" s="2">
        <f t="shared" si="49"/>
        <v>1.2184403249679672</v>
      </c>
      <c r="BW9" s="3">
        <f t="shared" si="26"/>
        <v>96.97059104165659</v>
      </c>
      <c r="BX9" s="3">
        <f t="shared" si="27"/>
        <v>1.1826714428004668</v>
      </c>
      <c r="BY9" s="3">
        <f t="shared" si="28"/>
        <v>1.8467375155429344</v>
      </c>
      <c r="CA9">
        <f t="shared" si="6"/>
        <v>0.33506999999999998</v>
      </c>
      <c r="CC9" t="s">
        <v>68</v>
      </c>
      <c r="CD9">
        <v>95.171626133895288</v>
      </c>
      <c r="CE9">
        <v>0.16669999999999999</v>
      </c>
      <c r="CF9">
        <f t="shared" si="7"/>
        <v>1.5865110076520344E-2</v>
      </c>
      <c r="CG9">
        <f t="shared" si="50"/>
        <v>3.5667887922576032E-2</v>
      </c>
      <c r="CH9">
        <f t="shared" si="51"/>
        <v>1.42404</v>
      </c>
      <c r="CI9" s="2">
        <f t="shared" si="52"/>
        <v>1.3883721120774239</v>
      </c>
      <c r="CJ9" s="3">
        <f t="shared" si="29"/>
        <v>97.495302946365541</v>
      </c>
      <c r="CK9" s="3">
        <f t="shared" si="30"/>
        <v>1.1140916039240711</v>
      </c>
      <c r="CL9" s="3">
        <f t="shared" si="31"/>
        <v>1.3906054497103795</v>
      </c>
    </row>
    <row r="10" spans="1:90" x14ac:dyDescent="0.2">
      <c r="A10">
        <v>1.6753500000000001E-2</v>
      </c>
      <c r="B10">
        <v>30</v>
      </c>
      <c r="C10" t="s">
        <v>69</v>
      </c>
      <c r="D10">
        <v>65.011621137268534</v>
      </c>
      <c r="E10" s="1">
        <v>0.24629999999999999</v>
      </c>
      <c r="F10">
        <f t="shared" si="0"/>
        <v>1.6012362286109239E-2</v>
      </c>
      <c r="G10">
        <f t="shared" si="32"/>
        <v>3.3724458918906616E-2</v>
      </c>
      <c r="H10">
        <f t="shared" si="33"/>
        <v>0.78740699999999997</v>
      </c>
      <c r="I10" s="2">
        <f t="shared" si="34"/>
        <v>0.75368254108109334</v>
      </c>
      <c r="J10" s="3">
        <f t="shared" si="8"/>
        <v>95.717023227008823</v>
      </c>
      <c r="K10" s="3">
        <f t="shared" si="9"/>
        <v>2.0335559991350394</v>
      </c>
      <c r="L10" s="3">
        <f t="shared" si="10"/>
        <v>2.2494207738561345</v>
      </c>
      <c r="N10">
        <v>4.1883749999999997E-2</v>
      </c>
      <c r="O10">
        <v>30</v>
      </c>
      <c r="P10" t="s">
        <v>70</v>
      </c>
      <c r="Q10">
        <v>61.492485747783654</v>
      </c>
      <c r="R10">
        <v>0.30859999999999999</v>
      </c>
      <c r="S10">
        <f t="shared" si="11"/>
        <v>1.8976581101766032E-2</v>
      </c>
      <c r="T10">
        <f t="shared" si="35"/>
        <v>4.702814118539167E-2</v>
      </c>
      <c r="U10">
        <f t="shared" si="36"/>
        <v>0.83766750000000001</v>
      </c>
      <c r="V10" s="2">
        <f t="shared" si="37"/>
        <v>0.79063935881460834</v>
      </c>
      <c r="W10" s="3">
        <f t="shared" si="12"/>
        <v>94.385822395474136</v>
      </c>
      <c r="X10" s="3">
        <f t="shared" si="13"/>
        <v>2.2654073485918977</v>
      </c>
      <c r="Y10" s="3">
        <f t="shared" si="14"/>
        <v>3.3487702559339638</v>
      </c>
      <c r="AA10">
        <f t="shared" si="1"/>
        <v>8.3767499999999995E-2</v>
      </c>
      <c r="AB10">
        <v>30</v>
      </c>
      <c r="AC10" t="s">
        <v>71</v>
      </c>
      <c r="AD10">
        <v>94.085636967658658</v>
      </c>
      <c r="AE10">
        <v>0.32600000000000001</v>
      </c>
      <c r="AF10">
        <f t="shared" si="15"/>
        <v>3.0671917651456725E-2</v>
      </c>
      <c r="AG10">
        <f t="shared" si="38"/>
        <v>7.0073710503142941E-2</v>
      </c>
      <c r="AH10">
        <f t="shared" si="39"/>
        <v>0.921435</v>
      </c>
      <c r="AI10" s="2">
        <f t="shared" si="40"/>
        <v>0.85136128949685708</v>
      </c>
      <c r="AJ10" s="3">
        <f t="shared" si="16"/>
        <v>92.395154242768839</v>
      </c>
      <c r="AK10" s="3">
        <f t="shared" si="17"/>
        <v>3.3287120254230329</v>
      </c>
      <c r="AL10" s="3">
        <f t="shared" si="18"/>
        <v>4.2761337318081267</v>
      </c>
      <c r="AN10">
        <f t="shared" si="2"/>
        <v>0.12565124999999999</v>
      </c>
      <c r="AO10">
        <v>30</v>
      </c>
      <c r="AP10" t="s">
        <v>72</v>
      </c>
      <c r="AQ10">
        <v>70.096551364743661</v>
      </c>
      <c r="AR10">
        <v>0.34239999999999998</v>
      </c>
      <c r="AS10">
        <f t="shared" si="19"/>
        <v>2.4001059187288228E-2</v>
      </c>
      <c r="AT10">
        <f t="shared" si="41"/>
        <v>5.1546501671668535E-2</v>
      </c>
      <c r="AU10">
        <f t="shared" si="42"/>
        <v>1.0052025</v>
      </c>
      <c r="AV10" s="2">
        <f t="shared" si="43"/>
        <v>0.95365599832833148</v>
      </c>
      <c r="AW10" s="3">
        <f t="shared" si="20"/>
        <v>94.872028106608525</v>
      </c>
      <c r="AX10" s="3">
        <f t="shared" si="21"/>
        <v>2.3876839927565072</v>
      </c>
      <c r="AY10" s="3">
        <f t="shared" si="22"/>
        <v>2.7402879006349767</v>
      </c>
      <c r="BA10">
        <v>0.16753499999999999</v>
      </c>
      <c r="BB10">
        <v>30</v>
      </c>
      <c r="BC10" t="s">
        <v>73</v>
      </c>
      <c r="BD10">
        <v>73.691129756276652</v>
      </c>
      <c r="BE10">
        <v>0.38840000000000002</v>
      </c>
      <c r="BF10">
        <f t="shared" si="3"/>
        <v>2.8621634797337855E-2</v>
      </c>
      <c r="BG10">
        <f t="shared" si="44"/>
        <v>8.5077561333294957E-2</v>
      </c>
      <c r="BH10">
        <f t="shared" si="45"/>
        <v>1.08897</v>
      </c>
      <c r="BI10" s="2">
        <f t="shared" si="46"/>
        <v>1.003892438666705</v>
      </c>
      <c r="BJ10" s="3">
        <f t="shared" si="23"/>
        <v>92.187336535139167</v>
      </c>
      <c r="BK10" s="3">
        <f t="shared" si="24"/>
        <v>2.6283216982412609</v>
      </c>
      <c r="BL10" s="3">
        <f t="shared" si="25"/>
        <v>5.1843417666195668</v>
      </c>
      <c r="BN10">
        <f t="shared" si="4"/>
        <v>0.25130249999999998</v>
      </c>
      <c r="BO10">
        <v>30</v>
      </c>
      <c r="BP10" t="s">
        <v>74</v>
      </c>
      <c r="BQ10">
        <v>101.74517363843871</v>
      </c>
      <c r="BR10">
        <v>0.19700000000000001</v>
      </c>
      <c r="BS10">
        <f t="shared" si="5"/>
        <v>2.0043799206772427E-2</v>
      </c>
      <c r="BT10">
        <f t="shared" si="47"/>
        <v>4.5650565100412349E-2</v>
      </c>
      <c r="BU10">
        <f t="shared" si="48"/>
        <v>1.256505</v>
      </c>
      <c r="BV10" s="2">
        <f t="shared" si="49"/>
        <v>1.2108544348995876</v>
      </c>
      <c r="BW10" s="3">
        <f t="shared" si="26"/>
        <v>96.366861643971774</v>
      </c>
      <c r="BX10" s="3">
        <f t="shared" si="27"/>
        <v>1.5952025027176515</v>
      </c>
      <c r="BY10" s="3">
        <f t="shared" si="28"/>
        <v>2.0379358533105658</v>
      </c>
      <c r="CA10">
        <f t="shared" si="6"/>
        <v>0.33506999999999998</v>
      </c>
      <c r="CB10">
        <v>30</v>
      </c>
      <c r="CC10" t="s">
        <v>75</v>
      </c>
      <c r="CD10">
        <v>88.34107703345839</v>
      </c>
      <c r="CE10">
        <v>0.23139999999999999</v>
      </c>
      <c r="CF10">
        <f t="shared" si="7"/>
        <v>2.0442125225542271E-2</v>
      </c>
      <c r="CG10">
        <f t="shared" si="50"/>
        <v>5.7097601871546527E-2</v>
      </c>
      <c r="CH10">
        <f t="shared" si="51"/>
        <v>1.42404</v>
      </c>
      <c r="CI10" s="2">
        <f t="shared" si="52"/>
        <v>1.3669423981284534</v>
      </c>
      <c r="CJ10" s="3">
        <f t="shared" si="29"/>
        <v>95.990449575043783</v>
      </c>
      <c r="CK10" s="3">
        <f t="shared" si="30"/>
        <v>1.4355021786987914</v>
      </c>
      <c r="CL10" s="3">
        <f t="shared" si="31"/>
        <v>2.5740482462574263</v>
      </c>
    </row>
    <row r="11" spans="1:90" x14ac:dyDescent="0.2">
      <c r="A11">
        <v>1.6753500000000001E-2</v>
      </c>
      <c r="B11">
        <v>30</v>
      </c>
      <c r="C11" t="s">
        <v>76</v>
      </c>
      <c r="D11">
        <v>68.265160495894946</v>
      </c>
      <c r="E11" s="1">
        <v>0.39219999999999999</v>
      </c>
      <c r="F11">
        <f t="shared" si="0"/>
        <v>2.6773595946489998E-2</v>
      </c>
      <c r="G11">
        <f t="shared" si="32"/>
        <v>6.2646849409938907E-2</v>
      </c>
      <c r="H11">
        <f t="shared" si="33"/>
        <v>0.80416049999999994</v>
      </c>
      <c r="I11" s="2">
        <f t="shared" si="34"/>
        <v>0.74151365059006102</v>
      </c>
      <c r="J11" s="3">
        <f t="shared" si="8"/>
        <v>92.209658468683926</v>
      </c>
      <c r="K11" s="3">
        <f t="shared" si="9"/>
        <v>3.32938461246107</v>
      </c>
      <c r="L11" s="3">
        <f t="shared" si="10"/>
        <v>4.4609569188549942</v>
      </c>
      <c r="N11">
        <v>4.1883749999999997E-2</v>
      </c>
      <c r="O11">
        <v>30</v>
      </c>
      <c r="P11" t="s">
        <v>77</v>
      </c>
      <c r="Q11">
        <v>70.583581257076432</v>
      </c>
      <c r="R11">
        <v>0.432</v>
      </c>
      <c r="S11">
        <f t="shared" si="11"/>
        <v>3.0492107103057019E-2</v>
      </c>
      <c r="T11">
        <f t="shared" si="35"/>
        <v>9.1759372254003629E-2</v>
      </c>
      <c r="U11">
        <f t="shared" si="36"/>
        <v>0.87955125000000001</v>
      </c>
      <c r="V11" s="2">
        <f t="shared" si="37"/>
        <v>0.78779187774599635</v>
      </c>
      <c r="W11" s="3">
        <f t="shared" si="12"/>
        <v>89.56747861434981</v>
      </c>
      <c r="X11" s="3">
        <f t="shared" si="13"/>
        <v>3.4667800316419335</v>
      </c>
      <c r="Y11" s="3">
        <f t="shared" si="14"/>
        <v>6.9657413540082631</v>
      </c>
      <c r="AA11">
        <f t="shared" si="1"/>
        <v>8.3767499999999995E-2</v>
      </c>
      <c r="AC11" t="s">
        <v>78</v>
      </c>
      <c r="AD11">
        <v>89.891704865030235</v>
      </c>
      <c r="AE11">
        <v>0.33429999999999999</v>
      </c>
      <c r="AF11">
        <f t="shared" si="15"/>
        <v>3.0050796936379603E-2</v>
      </c>
      <c r="AG11">
        <f t="shared" si="38"/>
        <v>7.2017308145554987E-2</v>
      </c>
      <c r="AH11">
        <f t="shared" si="39"/>
        <v>1.0052025</v>
      </c>
      <c r="AI11" s="2">
        <f t="shared" si="40"/>
        <v>0.93318519185444504</v>
      </c>
      <c r="AJ11" s="3">
        <f t="shared" si="16"/>
        <v>92.83554227674972</v>
      </c>
      <c r="AK11" s="3">
        <f t="shared" si="17"/>
        <v>2.9895266810796435</v>
      </c>
      <c r="AL11" s="3">
        <f t="shared" si="18"/>
        <v>4.1749310421706447</v>
      </c>
      <c r="AN11">
        <f t="shared" si="2"/>
        <v>0.12565124999999999</v>
      </c>
      <c r="AP11" t="s">
        <v>79</v>
      </c>
      <c r="AQ11">
        <v>82.961498990704044</v>
      </c>
      <c r="AR11">
        <v>0.52669999999999995</v>
      </c>
      <c r="AS11">
        <f t="shared" si="19"/>
        <v>4.3695821518403816E-2</v>
      </c>
      <c r="AT11">
        <f t="shared" si="41"/>
        <v>0.13541067208903626</v>
      </c>
      <c r="AU11">
        <f t="shared" si="42"/>
        <v>1.13085375</v>
      </c>
      <c r="AV11" s="2">
        <f t="shared" si="43"/>
        <v>0.99544307791096376</v>
      </c>
      <c r="AW11" s="3">
        <f t="shared" si="20"/>
        <v>88.025801560189691</v>
      </c>
      <c r="AX11" s="3">
        <f t="shared" si="21"/>
        <v>3.8639675128993307</v>
      </c>
      <c r="AY11" s="3">
        <f t="shared" si="22"/>
        <v>8.1102309269109689</v>
      </c>
      <c r="BA11">
        <v>0.16753499999999999</v>
      </c>
      <c r="BC11" t="s">
        <v>80</v>
      </c>
      <c r="BD11">
        <v>110.04850828917971</v>
      </c>
      <c r="BE11">
        <v>0.4556</v>
      </c>
      <c r="BF11">
        <f t="shared" si="3"/>
        <v>5.0138100376550275E-2</v>
      </c>
      <c r="BG11">
        <f t="shared" si="44"/>
        <v>0.10493021213421498</v>
      </c>
      <c r="BH11">
        <f t="shared" si="45"/>
        <v>1.256505</v>
      </c>
      <c r="BI11" s="2">
        <f t="shared" si="46"/>
        <v>1.1515747878657849</v>
      </c>
      <c r="BJ11" s="3">
        <f t="shared" si="23"/>
        <v>91.649041417724959</v>
      </c>
      <c r="BK11" s="3">
        <f t="shared" si="24"/>
        <v>3.9902825994763469</v>
      </c>
      <c r="BL11" s="3">
        <f t="shared" si="25"/>
        <v>4.3606759827986927</v>
      </c>
      <c r="BN11">
        <f t="shared" si="4"/>
        <v>0.25130249999999998</v>
      </c>
      <c r="BP11" t="s">
        <v>81</v>
      </c>
      <c r="BQ11">
        <v>171.01047663334487</v>
      </c>
      <c r="BR11">
        <v>0.36840000000000001</v>
      </c>
      <c r="BS11">
        <f t="shared" si="5"/>
        <v>6.3000259591724256E-2</v>
      </c>
      <c r="BT11">
        <f t="shared" si="47"/>
        <v>0.12792239184215531</v>
      </c>
      <c r="BU11">
        <f t="shared" si="48"/>
        <v>1.5078075</v>
      </c>
      <c r="BV11" s="2">
        <f t="shared" si="49"/>
        <v>1.3798851081578447</v>
      </c>
      <c r="BW11" s="3">
        <f t="shared" si="26"/>
        <v>91.515999765079087</v>
      </c>
      <c r="BX11" s="3">
        <f t="shared" si="27"/>
        <v>4.1782694138160377</v>
      </c>
      <c r="BY11" s="3">
        <f t="shared" si="28"/>
        <v>4.305730821104885</v>
      </c>
      <c r="CA11">
        <f t="shared" si="6"/>
        <v>0.33506999999999998</v>
      </c>
      <c r="CC11" t="s">
        <v>82</v>
      </c>
      <c r="CD11">
        <v>226.50983494994139</v>
      </c>
      <c r="CE11">
        <v>0.2888</v>
      </c>
      <c r="CF11">
        <f t="shared" si="7"/>
        <v>6.5416040333543077E-2</v>
      </c>
      <c r="CG11">
        <f t="shared" si="50"/>
        <v>0.13578060675353215</v>
      </c>
      <c r="CH11">
        <f t="shared" si="51"/>
        <v>1.75911</v>
      </c>
      <c r="CI11" s="2">
        <f t="shared" si="52"/>
        <v>1.6233293932464679</v>
      </c>
      <c r="CJ11" s="3">
        <f t="shared" si="29"/>
        <v>92.281289586578879</v>
      </c>
      <c r="CK11" s="3">
        <f t="shared" si="30"/>
        <v>3.7187009529559312</v>
      </c>
      <c r="CL11" s="3">
        <f t="shared" si="31"/>
        <v>4.0000094604651837</v>
      </c>
    </row>
    <row r="12" spans="1:90" x14ac:dyDescent="0.2">
      <c r="A12">
        <v>1.6753500000000001E-2</v>
      </c>
      <c r="B12">
        <v>30</v>
      </c>
      <c r="C12" t="s">
        <v>83</v>
      </c>
      <c r="D12">
        <v>74.994099111395656</v>
      </c>
      <c r="E12" s="1">
        <v>0.30709999999999998</v>
      </c>
      <c r="F12">
        <f t="shared" si="0"/>
        <v>2.3030687837109605E-2</v>
      </c>
      <c r="G12">
        <f t="shared" si="32"/>
        <v>5.7673113598946127E-2</v>
      </c>
      <c r="H12">
        <f t="shared" si="33"/>
        <v>0.80416049999999994</v>
      </c>
      <c r="I12" s="2">
        <f t="shared" si="34"/>
        <v>0.74648738640105383</v>
      </c>
      <c r="J12" s="3">
        <f t="shared" si="8"/>
        <v>92.828158856478765</v>
      </c>
      <c r="K12" s="3">
        <f t="shared" si="9"/>
        <v>2.8639416928722072</v>
      </c>
      <c r="L12" s="3">
        <f t="shared" si="10"/>
        <v>4.3078994506490336</v>
      </c>
      <c r="N12">
        <v>4.1883749999999997E-2</v>
      </c>
      <c r="O12">
        <v>30</v>
      </c>
      <c r="P12" t="s">
        <v>84</v>
      </c>
      <c r="Q12">
        <v>75.830306070721818</v>
      </c>
      <c r="R12">
        <v>0.36580000000000001</v>
      </c>
      <c r="S12">
        <f t="shared" si="11"/>
        <v>2.7738725960670042E-2</v>
      </c>
      <c r="T12">
        <f t="shared" si="35"/>
        <v>7.8932051790173152E-2</v>
      </c>
      <c r="U12">
        <f t="shared" si="36"/>
        <v>0.87955125000000001</v>
      </c>
      <c r="V12" s="2">
        <f t="shared" si="37"/>
        <v>0.80061919820982685</v>
      </c>
      <c r="W12" s="3">
        <f t="shared" si="12"/>
        <v>91.025872365007359</v>
      </c>
      <c r="X12" s="3">
        <f t="shared" si="13"/>
        <v>3.1537361763365168</v>
      </c>
      <c r="Y12" s="3">
        <f t="shared" si="14"/>
        <v>5.8203914586561165</v>
      </c>
      <c r="AA12">
        <f t="shared" si="1"/>
        <v>8.3767499999999995E-2</v>
      </c>
      <c r="AC12" t="s">
        <v>85</v>
      </c>
      <c r="AD12">
        <v>89.946461304483194</v>
      </c>
      <c r="AE12">
        <v>0.36890000000000001</v>
      </c>
      <c r="AF12">
        <f t="shared" si="15"/>
        <v>3.3181249575223851E-2</v>
      </c>
      <c r="AG12">
        <f t="shared" si="38"/>
        <v>8.2368955636084623E-2</v>
      </c>
      <c r="AH12">
        <f t="shared" si="39"/>
        <v>1.0052025</v>
      </c>
      <c r="AI12" s="2">
        <f t="shared" si="40"/>
        <v>0.9228335443639154</v>
      </c>
      <c r="AJ12" s="3">
        <f t="shared" si="16"/>
        <v>91.805735099536207</v>
      </c>
      <c r="AK12" s="3">
        <f t="shared" si="17"/>
        <v>3.3009517560117345</v>
      </c>
      <c r="AL12" s="3">
        <f t="shared" si="18"/>
        <v>4.8933131444520663</v>
      </c>
      <c r="AN12">
        <f t="shared" si="2"/>
        <v>0.12565124999999999</v>
      </c>
      <c r="AP12" t="s">
        <v>86</v>
      </c>
      <c r="AQ12">
        <v>79.008713483342305</v>
      </c>
      <c r="AR12">
        <v>0.45450000000000002</v>
      </c>
      <c r="AS12">
        <f t="shared" si="19"/>
        <v>3.5909460278179074E-2</v>
      </c>
      <c r="AT12">
        <f t="shared" si="41"/>
        <v>8.1879841487031868E-2</v>
      </c>
      <c r="AU12">
        <f t="shared" si="42"/>
        <v>1.13085375</v>
      </c>
      <c r="AV12" s="2">
        <f t="shared" si="43"/>
        <v>1.0489739085129681</v>
      </c>
      <c r="AW12" s="3">
        <f t="shared" si="20"/>
        <v>92.759466775696524</v>
      </c>
      <c r="AX12" s="3">
        <f t="shared" si="21"/>
        <v>3.1754292080809807</v>
      </c>
      <c r="AY12" s="3">
        <f t="shared" si="22"/>
        <v>4.0651040162225032</v>
      </c>
      <c r="BA12">
        <v>0.16753499999999999</v>
      </c>
      <c r="BC12" t="s">
        <v>87</v>
      </c>
      <c r="BD12">
        <v>88.156071959157174</v>
      </c>
      <c r="BE12">
        <v>0.38129999999999997</v>
      </c>
      <c r="BF12">
        <f t="shared" si="3"/>
        <v>3.361391023802663E-2</v>
      </c>
      <c r="BG12">
        <f t="shared" si="44"/>
        <v>8.0103445572733994E-2</v>
      </c>
      <c r="BH12">
        <f t="shared" si="45"/>
        <v>1.256505</v>
      </c>
      <c r="BI12" s="2">
        <f t="shared" si="46"/>
        <v>1.1764015544272659</v>
      </c>
      <c r="BJ12" s="3">
        <f t="shared" si="23"/>
        <v>93.624900372642045</v>
      </c>
      <c r="BK12" s="3">
        <f t="shared" si="24"/>
        <v>2.6751911244305937</v>
      </c>
      <c r="BL12" s="3">
        <f t="shared" si="25"/>
        <v>3.6999085029273551</v>
      </c>
      <c r="BN12">
        <f t="shared" si="4"/>
        <v>0.25130249999999998</v>
      </c>
      <c r="BP12" t="s">
        <v>88</v>
      </c>
      <c r="BQ12">
        <v>186.36468973671495</v>
      </c>
      <c r="BR12">
        <v>0.28210000000000002</v>
      </c>
      <c r="BS12">
        <f t="shared" si="5"/>
        <v>5.2573478974727292E-2</v>
      </c>
      <c r="BT12">
        <f t="shared" si="47"/>
        <v>8.9810988597106872E-2</v>
      </c>
      <c r="BU12">
        <f t="shared" si="48"/>
        <v>1.5078075</v>
      </c>
      <c r="BV12" s="2">
        <f t="shared" si="49"/>
        <v>1.4179965114028932</v>
      </c>
      <c r="BW12" s="3">
        <f t="shared" si="26"/>
        <v>94.043603802401378</v>
      </c>
      <c r="BX12" s="3">
        <f t="shared" si="27"/>
        <v>3.4867500642308311</v>
      </c>
      <c r="BY12" s="3">
        <f t="shared" si="28"/>
        <v>2.4696461333677924</v>
      </c>
      <c r="CA12">
        <f t="shared" si="6"/>
        <v>0.33506999999999998</v>
      </c>
      <c r="CC12" t="s">
        <v>89</v>
      </c>
      <c r="CD12">
        <v>216.32541195792967</v>
      </c>
      <c r="CE12">
        <v>0.30530000000000002</v>
      </c>
      <c r="CF12">
        <f t="shared" si="7"/>
        <v>6.6044148270755929E-2</v>
      </c>
      <c r="CG12">
        <f t="shared" si="50"/>
        <v>0.13891312791918969</v>
      </c>
      <c r="CH12">
        <f t="shared" si="51"/>
        <v>1.75911</v>
      </c>
      <c r="CI12" s="2">
        <f t="shared" si="52"/>
        <v>1.6201968720808102</v>
      </c>
      <c r="CJ12" s="3">
        <f t="shared" si="29"/>
        <v>92.103215380550978</v>
      </c>
      <c r="CK12" s="3">
        <f t="shared" si="30"/>
        <v>3.7544069598124015</v>
      </c>
      <c r="CL12" s="3">
        <f t="shared" si="31"/>
        <v>4.1423776596366206</v>
      </c>
    </row>
    <row r="13" spans="1:90" x14ac:dyDescent="0.2">
      <c r="A13">
        <v>1.6753500000000001E-2</v>
      </c>
      <c r="B13">
        <v>30</v>
      </c>
      <c r="C13" t="s">
        <v>90</v>
      </c>
      <c r="D13">
        <v>129.00486206027338</v>
      </c>
      <c r="E13" s="1">
        <v>0.37119999999999997</v>
      </c>
      <c r="F13">
        <f t="shared" si="0"/>
        <v>4.7886604796773473E-2</v>
      </c>
      <c r="G13">
        <f t="shared" si="32"/>
        <v>8.6245041721736013E-2</v>
      </c>
      <c r="H13">
        <f t="shared" si="33"/>
        <v>0.80416049999999994</v>
      </c>
      <c r="I13" s="2">
        <f t="shared" si="34"/>
        <v>0.71791545827826397</v>
      </c>
      <c r="J13" s="3">
        <f t="shared" si="8"/>
        <v>89.27514573002081</v>
      </c>
      <c r="K13" s="3">
        <f t="shared" si="9"/>
        <v>5.9548566233697722</v>
      </c>
      <c r="L13" s="3">
        <f t="shared" si="10"/>
        <v>4.7699976466094194</v>
      </c>
      <c r="N13">
        <v>4.1883749999999997E-2</v>
      </c>
      <c r="O13">
        <v>30</v>
      </c>
      <c r="P13" t="s">
        <v>91</v>
      </c>
      <c r="Q13">
        <v>62.091365854569915</v>
      </c>
      <c r="R13">
        <v>0.3705</v>
      </c>
      <c r="S13">
        <f t="shared" si="11"/>
        <v>2.300485104911815E-2</v>
      </c>
      <c r="T13">
        <f t="shared" si="35"/>
        <v>9.5392023513917831E-2</v>
      </c>
      <c r="U13">
        <f t="shared" si="36"/>
        <v>0.87955125000000001</v>
      </c>
      <c r="V13" s="2">
        <f t="shared" si="37"/>
        <v>0.78415922648608216</v>
      </c>
      <c r="W13" s="3">
        <f t="shared" si="12"/>
        <v>89.154466722215702</v>
      </c>
      <c r="X13" s="3">
        <f t="shared" si="13"/>
        <v>2.6155213865159248</v>
      </c>
      <c r="Y13" s="3">
        <f t="shared" si="14"/>
        <v>8.2300118912683811</v>
      </c>
      <c r="AA13">
        <f t="shared" si="1"/>
        <v>8.3767499999999995E-2</v>
      </c>
      <c r="AB13">
        <v>30</v>
      </c>
      <c r="AC13" t="s">
        <v>92</v>
      </c>
      <c r="AD13">
        <v>80.792860823763888</v>
      </c>
      <c r="AE13">
        <v>0.4002</v>
      </c>
      <c r="AF13">
        <f t="shared" si="15"/>
        <v>3.2333302901670309E-2</v>
      </c>
      <c r="AG13">
        <f t="shared" si="38"/>
        <v>7.0563980981437097E-2</v>
      </c>
      <c r="AH13">
        <f t="shared" si="39"/>
        <v>1.0052025</v>
      </c>
      <c r="AI13" s="2">
        <f t="shared" si="40"/>
        <v>0.93463851901856287</v>
      </c>
      <c r="AJ13" s="3">
        <f t="shared" si="16"/>
        <v>92.980122812922062</v>
      </c>
      <c r="AK13" s="3">
        <f t="shared" si="17"/>
        <v>3.2165959497385161</v>
      </c>
      <c r="AL13" s="3">
        <f t="shared" si="18"/>
        <v>3.8032812373394211</v>
      </c>
      <c r="AN13">
        <f t="shared" si="2"/>
        <v>0.12565124999999999</v>
      </c>
      <c r="AO13">
        <v>30</v>
      </c>
      <c r="AP13" t="s">
        <v>93</v>
      </c>
      <c r="AQ13">
        <v>89.59011004919968</v>
      </c>
      <c r="AR13">
        <v>0.43120000000000003</v>
      </c>
      <c r="AS13">
        <f t="shared" si="19"/>
        <v>3.8631255453214906E-2</v>
      </c>
      <c r="AT13">
        <f t="shared" si="41"/>
        <v>0.15600456079495992</v>
      </c>
      <c r="AU13">
        <f t="shared" si="42"/>
        <v>1.13085375</v>
      </c>
      <c r="AV13" s="2">
        <f t="shared" si="43"/>
        <v>0.97484918920504005</v>
      </c>
      <c r="AW13" s="3">
        <f t="shared" si="20"/>
        <v>86.204709424630735</v>
      </c>
      <c r="AX13" s="3">
        <f t="shared" si="21"/>
        <v>3.4161141927693928</v>
      </c>
      <c r="AY13" s="3">
        <f t="shared" si="22"/>
        <v>10.379176382599873</v>
      </c>
      <c r="BA13">
        <v>0.16753499999999999</v>
      </c>
      <c r="BB13">
        <v>30</v>
      </c>
      <c r="BC13" t="s">
        <v>94</v>
      </c>
      <c r="BD13">
        <v>105.55827295621954</v>
      </c>
      <c r="BE13">
        <v>0.39960000000000001</v>
      </c>
      <c r="BF13">
        <f t="shared" si="3"/>
        <v>4.2181085873305331E-2</v>
      </c>
      <c r="BG13">
        <f t="shared" si="44"/>
        <v>0.11889462141862656</v>
      </c>
      <c r="BH13">
        <f t="shared" si="45"/>
        <v>1.256505</v>
      </c>
      <c r="BI13" s="2">
        <f t="shared" si="46"/>
        <v>1.1376103785813734</v>
      </c>
      <c r="BJ13" s="3">
        <f t="shared" si="23"/>
        <v>90.537672240172014</v>
      </c>
      <c r="BK13" s="3">
        <f t="shared" si="24"/>
        <v>3.3570169536376961</v>
      </c>
      <c r="BL13" s="3">
        <f t="shared" si="25"/>
        <v>6.1053108061902845</v>
      </c>
      <c r="BN13">
        <f t="shared" si="4"/>
        <v>0.25130249999999998</v>
      </c>
      <c r="BO13">
        <v>30</v>
      </c>
      <c r="BP13" t="s">
        <v>95</v>
      </c>
      <c r="BQ13">
        <v>173.7082304020168</v>
      </c>
      <c r="BR13">
        <v>0.29980000000000001</v>
      </c>
      <c r="BS13">
        <f t="shared" si="5"/>
        <v>5.2077727474524639E-2</v>
      </c>
      <c r="BT13">
        <f t="shared" si="47"/>
        <v>9.7937722671070898E-2</v>
      </c>
      <c r="BU13">
        <f t="shared" si="48"/>
        <v>1.5078075</v>
      </c>
      <c r="BV13" s="2">
        <f t="shared" si="49"/>
        <v>1.409869777328929</v>
      </c>
      <c r="BW13" s="3">
        <f t="shared" si="26"/>
        <v>93.504626905551874</v>
      </c>
      <c r="BX13" s="3">
        <f t="shared" si="27"/>
        <v>3.4538710992301498</v>
      </c>
      <c r="BY13" s="3">
        <f t="shared" si="28"/>
        <v>3.0415019952179745</v>
      </c>
      <c r="CA13">
        <f t="shared" si="6"/>
        <v>0.33506999999999998</v>
      </c>
      <c r="CB13">
        <v>30</v>
      </c>
      <c r="CC13" t="s">
        <v>96</v>
      </c>
      <c r="CD13">
        <v>238.38762830273637</v>
      </c>
      <c r="CE13">
        <v>0.21079999999999999</v>
      </c>
      <c r="CF13">
        <f t="shared" si="7"/>
        <v>5.0252112046216824E-2</v>
      </c>
      <c r="CG13">
        <f t="shared" si="50"/>
        <v>7.8706736502795832E-2</v>
      </c>
      <c r="CH13">
        <f t="shared" si="51"/>
        <v>1.75911</v>
      </c>
      <c r="CI13" s="2">
        <f t="shared" si="52"/>
        <v>1.6804032634972041</v>
      </c>
      <c r="CJ13" s="3">
        <f t="shared" si="29"/>
        <v>95.525763795169382</v>
      </c>
      <c r="CK13" s="3">
        <f t="shared" si="30"/>
        <v>2.8566782092203913</v>
      </c>
      <c r="CL13" s="3">
        <f t="shared" si="31"/>
        <v>1.6175579956102237</v>
      </c>
    </row>
    <row r="14" spans="1:90" x14ac:dyDescent="0.2">
      <c r="A14">
        <v>1.6753500000000001E-2</v>
      </c>
      <c r="B14">
        <v>30</v>
      </c>
      <c r="C14" t="s">
        <v>97</v>
      </c>
      <c r="D14">
        <v>70.619570258166064</v>
      </c>
      <c r="E14" s="1">
        <v>0.42499999999999999</v>
      </c>
      <c r="F14">
        <f t="shared" si="0"/>
        <v>3.0013317359720577E-2</v>
      </c>
      <c r="G14">
        <f t="shared" si="32"/>
        <v>7.2745249852447194E-2</v>
      </c>
      <c r="H14">
        <f t="shared" si="33"/>
        <v>0.82091399999999992</v>
      </c>
      <c r="I14" s="2">
        <f t="shared" si="34"/>
        <v>0.74816875014755269</v>
      </c>
      <c r="J14" s="3">
        <f t="shared" si="8"/>
        <v>91.138505391253261</v>
      </c>
      <c r="K14" s="3">
        <f t="shared" si="9"/>
        <v>3.6560854559333356</v>
      </c>
      <c r="L14" s="3">
        <f t="shared" si="10"/>
        <v>5.2054091528134032</v>
      </c>
      <c r="N14">
        <v>4.1883749999999997E-2</v>
      </c>
      <c r="O14">
        <v>30</v>
      </c>
      <c r="P14" t="s">
        <v>98</v>
      </c>
      <c r="Q14">
        <v>63.560361419022442</v>
      </c>
      <c r="R14">
        <v>0.39900000000000002</v>
      </c>
      <c r="S14">
        <f t="shared" si="11"/>
        <v>2.5360584206189956E-2</v>
      </c>
      <c r="T14">
        <f t="shared" si="35"/>
        <v>6.1433207491144809E-2</v>
      </c>
      <c r="U14">
        <f t="shared" si="36"/>
        <v>0.921435</v>
      </c>
      <c r="V14" s="2">
        <f t="shared" si="37"/>
        <v>0.86000179250885522</v>
      </c>
      <c r="W14" s="3">
        <f t="shared" si="12"/>
        <v>93.332876709573128</v>
      </c>
      <c r="X14" s="3">
        <f t="shared" si="13"/>
        <v>2.752292262198631</v>
      </c>
      <c r="Y14" s="3">
        <f t="shared" si="14"/>
        <v>3.914831028228237</v>
      </c>
      <c r="AA14">
        <f t="shared" si="1"/>
        <v>8.3767499999999995E-2</v>
      </c>
      <c r="AC14" t="s">
        <v>99</v>
      </c>
      <c r="AD14">
        <v>91.687972760119635</v>
      </c>
      <c r="AE14">
        <v>0.40300000000000002</v>
      </c>
      <c r="AF14">
        <f t="shared" si="15"/>
        <v>3.6950253022328211E-2</v>
      </c>
      <c r="AG14">
        <f t="shared" si="38"/>
        <v>9.6941236780597531E-2</v>
      </c>
      <c r="AH14">
        <f t="shared" si="39"/>
        <v>1.08897</v>
      </c>
      <c r="AI14" s="2">
        <f t="shared" si="40"/>
        <v>0.99202876321940248</v>
      </c>
      <c r="AJ14" s="3">
        <f t="shared" si="16"/>
        <v>91.09789647275889</v>
      </c>
      <c r="AK14" s="3">
        <f t="shared" si="17"/>
        <v>3.393137829538758</v>
      </c>
      <c r="AL14" s="3">
        <f t="shared" si="18"/>
        <v>5.5089656977023536</v>
      </c>
      <c r="AN14">
        <f t="shared" si="2"/>
        <v>0.12565124999999999</v>
      </c>
      <c r="AP14" t="s">
        <v>100</v>
      </c>
      <c r="AQ14">
        <v>107.00593010015233</v>
      </c>
      <c r="AR14">
        <v>0.54669999999999996</v>
      </c>
      <c r="AS14">
        <f t="shared" si="19"/>
        <v>5.8500141985753276E-2</v>
      </c>
      <c r="AT14">
        <f t="shared" si="41"/>
        <v>0.14962247533382397</v>
      </c>
      <c r="AU14">
        <f t="shared" si="42"/>
        <v>1.256505</v>
      </c>
      <c r="AV14" s="2">
        <f t="shared" si="43"/>
        <v>1.106882524666176</v>
      </c>
      <c r="AW14" s="3">
        <f t="shared" si="20"/>
        <v>88.092170318954246</v>
      </c>
      <c r="AX14" s="3">
        <f t="shared" si="21"/>
        <v>4.6557826658670898</v>
      </c>
      <c r="AY14" s="3">
        <f t="shared" si="22"/>
        <v>7.2520470151786656</v>
      </c>
      <c r="BA14">
        <v>0.16753499999999999</v>
      </c>
      <c r="BC14" t="s">
        <v>101</v>
      </c>
      <c r="BD14">
        <v>97.92764963639118</v>
      </c>
      <c r="BE14">
        <v>0.61580000000000001</v>
      </c>
      <c r="BF14">
        <f t="shared" si="3"/>
        <v>6.030384664608969E-2</v>
      </c>
      <c r="BG14">
        <f t="shared" si="44"/>
        <v>0.15251477000802494</v>
      </c>
      <c r="BH14">
        <f t="shared" si="45"/>
        <v>1.42404</v>
      </c>
      <c r="BI14" s="2">
        <f t="shared" si="46"/>
        <v>1.271525229991975</v>
      </c>
      <c r="BJ14" s="3">
        <f t="shared" si="23"/>
        <v>89.28999396028027</v>
      </c>
      <c r="BK14" s="3">
        <f t="shared" si="24"/>
        <v>4.2347017391428396</v>
      </c>
      <c r="BL14" s="3">
        <f t="shared" si="25"/>
        <v>6.475304300576898</v>
      </c>
      <c r="BN14">
        <f t="shared" si="4"/>
        <v>0.25130249999999998</v>
      </c>
      <c r="BP14" t="s">
        <v>102</v>
      </c>
      <c r="BQ14">
        <v>191.82489600732944</v>
      </c>
      <c r="BR14">
        <v>0.30430000000000001</v>
      </c>
      <c r="BS14">
        <f t="shared" si="5"/>
        <v>5.8372315855030353E-2</v>
      </c>
      <c r="BT14">
        <f t="shared" si="47"/>
        <v>9.610879071414874E-2</v>
      </c>
      <c r="BU14">
        <f t="shared" si="48"/>
        <v>1.75911</v>
      </c>
      <c r="BV14" s="2">
        <f t="shared" si="49"/>
        <v>1.6630012092858513</v>
      </c>
      <c r="BW14" s="3">
        <f t="shared" si="26"/>
        <v>94.536510467557534</v>
      </c>
      <c r="BX14" s="3">
        <f t="shared" si="27"/>
        <v>3.3182868527283889</v>
      </c>
      <c r="BY14" s="3">
        <f t="shared" si="28"/>
        <v>2.1452026797140813</v>
      </c>
      <c r="CA14">
        <f t="shared" si="6"/>
        <v>0.33506999999999998</v>
      </c>
      <c r="CC14" t="s">
        <v>103</v>
      </c>
      <c r="CD14">
        <v>191.59112436063043</v>
      </c>
      <c r="CE14">
        <v>0.33900000000000002</v>
      </c>
      <c r="CF14">
        <f t="shared" si="7"/>
        <v>6.4949391158253725E-2</v>
      </c>
      <c r="CG14">
        <f t="shared" si="50"/>
        <v>0.1202715483997055</v>
      </c>
      <c r="CH14">
        <f t="shared" si="51"/>
        <v>2.0941799999999997</v>
      </c>
      <c r="CI14" s="2">
        <f t="shared" si="52"/>
        <v>1.9739084516002943</v>
      </c>
      <c r="CJ14" s="3">
        <f t="shared" si="29"/>
        <v>94.256866725892451</v>
      </c>
      <c r="CK14" s="3">
        <f t="shared" si="30"/>
        <v>3.1014235241599923</v>
      </c>
      <c r="CL14" s="3">
        <f t="shared" si="31"/>
        <v>2.6417097499475584</v>
      </c>
    </row>
    <row r="15" spans="1:90" x14ac:dyDescent="0.2">
      <c r="A15">
        <v>1.6753500000000001E-2</v>
      </c>
      <c r="B15">
        <v>30</v>
      </c>
      <c r="C15" t="s">
        <v>104</v>
      </c>
      <c r="D15">
        <v>76.046293914638895</v>
      </c>
      <c r="E15" s="1">
        <v>0.42259999999999998</v>
      </c>
      <c r="F15">
        <f t="shared" si="0"/>
        <v>3.2137163808326388E-2</v>
      </c>
      <c r="G15">
        <f t="shared" si="32"/>
        <v>7.6886291618817437E-2</v>
      </c>
      <c r="H15">
        <f t="shared" si="33"/>
        <v>0.82091399999999992</v>
      </c>
      <c r="I15" s="2">
        <f t="shared" si="34"/>
        <v>0.74402770838118248</v>
      </c>
      <c r="J15" s="3">
        <f t="shared" si="8"/>
        <v>90.634062566990281</v>
      </c>
      <c r="K15" s="3">
        <f t="shared" si="9"/>
        <v>3.9148027452725125</v>
      </c>
      <c r="L15" s="3">
        <f t="shared" si="10"/>
        <v>5.4511346877372118</v>
      </c>
      <c r="N15">
        <v>4.1883749999999997E-2</v>
      </c>
      <c r="O15">
        <v>30</v>
      </c>
      <c r="P15" t="s">
        <v>105</v>
      </c>
      <c r="Q15">
        <v>56.211750879742745</v>
      </c>
      <c r="R15">
        <v>0.59319999999999995</v>
      </c>
      <c r="S15">
        <f t="shared" si="11"/>
        <v>3.3344810621863397E-2</v>
      </c>
      <c r="T15">
        <f t="shared" si="35"/>
        <v>8.8203720432682847E-2</v>
      </c>
      <c r="U15">
        <f t="shared" si="36"/>
        <v>0.921435</v>
      </c>
      <c r="V15" s="2">
        <f t="shared" si="37"/>
        <v>0.83323127956731713</v>
      </c>
      <c r="W15" s="3">
        <f t="shared" si="12"/>
        <v>90.427569993251524</v>
      </c>
      <c r="X15" s="3">
        <f t="shared" si="13"/>
        <v>3.6187914092544125</v>
      </c>
      <c r="Y15" s="3">
        <f t="shared" si="14"/>
        <v>5.9536385974940655</v>
      </c>
      <c r="AA15">
        <f t="shared" si="1"/>
        <v>8.3767499999999995E-2</v>
      </c>
      <c r="AC15" t="s">
        <v>106</v>
      </c>
      <c r="AD15">
        <v>94.629419624277773</v>
      </c>
      <c r="AE15">
        <v>0.38469999999999999</v>
      </c>
      <c r="AF15">
        <f t="shared" si="15"/>
        <v>3.6403937729459657E-2</v>
      </c>
      <c r="AG15">
        <f t="shared" si="38"/>
        <v>9.8665459424985114E-2</v>
      </c>
      <c r="AH15">
        <f t="shared" si="39"/>
        <v>1.08897</v>
      </c>
      <c r="AI15" s="2">
        <f t="shared" si="40"/>
        <v>0.99030454057501482</v>
      </c>
      <c r="AJ15" s="3">
        <f t="shared" si="16"/>
        <v>90.939561289568573</v>
      </c>
      <c r="AK15" s="3">
        <f t="shared" si="17"/>
        <v>3.3429697539380938</v>
      </c>
      <c r="AL15" s="3">
        <f t="shared" si="18"/>
        <v>5.7174689564933328</v>
      </c>
      <c r="AN15">
        <f t="shared" si="2"/>
        <v>0.12565124999999999</v>
      </c>
      <c r="AP15" t="s">
        <v>107</v>
      </c>
      <c r="AQ15">
        <v>87.598007721269809</v>
      </c>
      <c r="AR15">
        <v>0.54039999999999999</v>
      </c>
      <c r="AS15">
        <f t="shared" si="19"/>
        <v>4.7337963372574204E-2</v>
      </c>
      <c r="AT15">
        <f t="shared" si="41"/>
        <v>0.10839932852485708</v>
      </c>
      <c r="AU15">
        <f t="shared" si="42"/>
        <v>1.256505</v>
      </c>
      <c r="AV15" s="2">
        <f t="shared" si="43"/>
        <v>1.148105671475143</v>
      </c>
      <c r="AW15" s="3">
        <f t="shared" si="20"/>
        <v>91.372948891977586</v>
      </c>
      <c r="AX15" s="3">
        <f t="shared" si="21"/>
        <v>3.7674313570239835</v>
      </c>
      <c r="AY15" s="3">
        <f t="shared" si="22"/>
        <v>4.8596197509984336</v>
      </c>
      <c r="BA15">
        <v>0.16753499999999999</v>
      </c>
      <c r="BC15" t="s">
        <v>108</v>
      </c>
      <c r="BD15">
        <v>92.523423071457159</v>
      </c>
      <c r="BE15">
        <v>0.4753</v>
      </c>
      <c r="BF15">
        <f t="shared" si="3"/>
        <v>4.3976382985863587E-2</v>
      </c>
      <c r="BG15">
        <f t="shared" si="44"/>
        <v>0.1315911644249862</v>
      </c>
      <c r="BH15">
        <f t="shared" si="45"/>
        <v>1.42404</v>
      </c>
      <c r="BI15" s="2">
        <f t="shared" si="46"/>
        <v>1.2924488355750139</v>
      </c>
      <c r="BJ15" s="3">
        <f t="shared" si="23"/>
        <v>90.759307012093331</v>
      </c>
      <c r="BK15" s="3">
        <f t="shared" si="24"/>
        <v>3.0881423966927604</v>
      </c>
      <c r="BL15" s="3">
        <f t="shared" si="25"/>
        <v>6.152550591213914</v>
      </c>
      <c r="BN15">
        <f t="shared" si="4"/>
        <v>0.25130249999999998</v>
      </c>
      <c r="BP15" t="s">
        <v>109</v>
      </c>
      <c r="BQ15">
        <v>197.36257525240421</v>
      </c>
      <c r="BR15">
        <v>0.3347</v>
      </c>
      <c r="BS15">
        <f t="shared" si="5"/>
        <v>6.6057253936979685E-2</v>
      </c>
      <c r="BT15">
        <f t="shared" si="47"/>
        <v>0.13050696348178203</v>
      </c>
      <c r="BU15">
        <f t="shared" si="48"/>
        <v>1.75911</v>
      </c>
      <c r="BV15" s="2">
        <f t="shared" si="49"/>
        <v>1.6286030365182178</v>
      </c>
      <c r="BW15" s="3">
        <f t="shared" si="26"/>
        <v>92.581080007402477</v>
      </c>
      <c r="BX15" s="3">
        <f t="shared" si="27"/>
        <v>3.755151976680235</v>
      </c>
      <c r="BY15" s="3">
        <f t="shared" si="28"/>
        <v>3.6637680159172739</v>
      </c>
      <c r="CA15">
        <f t="shared" si="6"/>
        <v>0.33506999999999998</v>
      </c>
      <c r="CC15" t="s">
        <v>110</v>
      </c>
      <c r="CD15">
        <v>194.505529438774</v>
      </c>
      <c r="CE15">
        <v>0.36020000000000002</v>
      </c>
      <c r="CF15">
        <f t="shared" si="7"/>
        <v>7.0060891703846398E-2</v>
      </c>
      <c r="CG15">
        <f t="shared" si="50"/>
        <v>0.13154082115130131</v>
      </c>
      <c r="CH15">
        <f t="shared" si="51"/>
        <v>2.0941799999999997</v>
      </c>
      <c r="CI15" s="2">
        <f t="shared" si="52"/>
        <v>1.9626391788486983</v>
      </c>
      <c r="CJ15" s="3">
        <f t="shared" si="29"/>
        <v>93.718743319518794</v>
      </c>
      <c r="CK15" s="3">
        <f t="shared" si="30"/>
        <v>3.3455047657721115</v>
      </c>
      <c r="CL15" s="3">
        <f t="shared" si="31"/>
        <v>2.9357519147090949</v>
      </c>
    </row>
    <row r="16" spans="1:90" x14ac:dyDescent="0.2">
      <c r="A16">
        <v>1.6753500000000001E-2</v>
      </c>
      <c r="B16">
        <v>30</v>
      </c>
      <c r="C16" t="s">
        <v>111</v>
      </c>
      <c r="D16">
        <v>65.49016184615688</v>
      </c>
      <c r="E16" s="1">
        <v>0.39660000000000001</v>
      </c>
      <c r="F16">
        <f t="shared" si="0"/>
        <v>2.5973398188185819E-2</v>
      </c>
      <c r="G16">
        <f t="shared" si="32"/>
        <v>6.0462979542108677E-2</v>
      </c>
      <c r="H16">
        <f t="shared" si="33"/>
        <v>0.82091399999999992</v>
      </c>
      <c r="I16" s="2">
        <f t="shared" si="34"/>
        <v>0.76045102045789126</v>
      </c>
      <c r="J16" s="3">
        <f t="shared" si="8"/>
        <v>92.634675551627979</v>
      </c>
      <c r="K16" s="3">
        <f t="shared" si="9"/>
        <v>3.1639609250403602</v>
      </c>
      <c r="L16" s="3">
        <f t="shared" si="10"/>
        <v>4.2013635233316595</v>
      </c>
      <c r="N16">
        <v>4.1883749999999997E-2</v>
      </c>
      <c r="O16">
        <v>30</v>
      </c>
      <c r="P16" t="s">
        <v>112</v>
      </c>
      <c r="Q16">
        <v>63.036938476144094</v>
      </c>
      <c r="R16">
        <v>0.6643</v>
      </c>
      <c r="S16">
        <f t="shared" si="11"/>
        <v>4.1875438229702522E-2</v>
      </c>
      <c r="T16">
        <f t="shared" si="35"/>
        <v>0.11567565705830374</v>
      </c>
      <c r="U16">
        <f t="shared" si="36"/>
        <v>0.921435</v>
      </c>
      <c r="V16" s="2">
        <f t="shared" si="37"/>
        <v>0.80575934294169627</v>
      </c>
      <c r="W16" s="3">
        <f t="shared" si="12"/>
        <v>87.446140307422255</v>
      </c>
      <c r="X16" s="3">
        <f t="shared" si="13"/>
        <v>4.5445894967851803</v>
      </c>
      <c r="Y16" s="3">
        <f t="shared" si="14"/>
        <v>8.0092701957925652</v>
      </c>
      <c r="AA16">
        <f t="shared" si="1"/>
        <v>8.3767499999999995E-2</v>
      </c>
      <c r="AB16">
        <v>30</v>
      </c>
      <c r="AC16" t="s">
        <v>113</v>
      </c>
      <c r="AD16">
        <v>77.802514374681181</v>
      </c>
      <c r="AE16">
        <v>0.45829999999999999</v>
      </c>
      <c r="AF16">
        <f t="shared" si="15"/>
        <v>3.5656892337916385E-2</v>
      </c>
      <c r="AG16">
        <f t="shared" si="38"/>
        <v>9.1242535759762905E-2</v>
      </c>
      <c r="AH16">
        <f t="shared" si="39"/>
        <v>1.08897</v>
      </c>
      <c r="AI16" s="2">
        <f t="shared" si="40"/>
        <v>0.99772746424023706</v>
      </c>
      <c r="AJ16" s="3">
        <f t="shared" si="16"/>
        <v>91.621207585171035</v>
      </c>
      <c r="AK16" s="3">
        <f t="shared" si="17"/>
        <v>3.2743686545925401</v>
      </c>
      <c r="AL16" s="3">
        <f t="shared" si="18"/>
        <v>5.1044237602364184</v>
      </c>
      <c r="AN16">
        <f t="shared" si="2"/>
        <v>0.12565124999999999</v>
      </c>
      <c r="AO16">
        <v>30</v>
      </c>
      <c r="AP16" t="s">
        <v>114</v>
      </c>
      <c r="AQ16">
        <v>97.827149722041156</v>
      </c>
      <c r="AR16">
        <v>0.64710000000000001</v>
      </c>
      <c r="AS16">
        <f t="shared" si="19"/>
        <v>6.330394858513283E-2</v>
      </c>
      <c r="AT16">
        <f t="shared" si="41"/>
        <v>0.142845170982768</v>
      </c>
      <c r="AU16">
        <f t="shared" si="42"/>
        <v>1.256505</v>
      </c>
      <c r="AV16" s="2">
        <f t="shared" si="43"/>
        <v>1.1136598290172319</v>
      </c>
      <c r="AW16" s="3">
        <f t="shared" si="20"/>
        <v>88.631547746903678</v>
      </c>
      <c r="AX16" s="3">
        <f t="shared" si="21"/>
        <v>5.0380976267609618</v>
      </c>
      <c r="AY16" s="3">
        <f t="shared" si="22"/>
        <v>6.3303546263353647</v>
      </c>
      <c r="BA16">
        <v>0.16753499999999999</v>
      </c>
      <c r="BB16">
        <v>30</v>
      </c>
      <c r="BC16" t="s">
        <v>115</v>
      </c>
      <c r="BD16">
        <v>99.866088427611587</v>
      </c>
      <c r="BE16">
        <v>0.43309999999999998</v>
      </c>
      <c r="BF16">
        <f t="shared" si="3"/>
        <v>4.3252002897998583E-2</v>
      </c>
      <c r="BG16">
        <f t="shared" si="44"/>
        <v>0.11428945035670462</v>
      </c>
      <c r="BH16">
        <f t="shared" si="45"/>
        <v>1.42404</v>
      </c>
      <c r="BI16" s="2">
        <f t="shared" si="46"/>
        <v>1.3097505496432953</v>
      </c>
      <c r="BJ16" s="3">
        <f t="shared" si="23"/>
        <v>91.974280894026521</v>
      </c>
      <c r="BK16" s="3">
        <f t="shared" si="24"/>
        <v>3.0372744373752552</v>
      </c>
      <c r="BL16" s="3">
        <f t="shared" si="25"/>
        <v>4.9884446685982171</v>
      </c>
      <c r="BN16">
        <f t="shared" si="4"/>
        <v>0.25130249999999998</v>
      </c>
      <c r="BO16">
        <v>30</v>
      </c>
      <c r="BP16" t="s">
        <v>116</v>
      </c>
      <c r="BQ16">
        <v>154.99587050024383</v>
      </c>
      <c r="BR16">
        <v>0.41789999999999999</v>
      </c>
      <c r="BS16">
        <f t="shared" si="5"/>
        <v>6.4772774282051901E-2</v>
      </c>
      <c r="BT16">
        <f t="shared" si="47"/>
        <v>0.1222599459696163</v>
      </c>
      <c r="BU16">
        <f t="shared" si="48"/>
        <v>1.75911</v>
      </c>
      <c r="BV16" s="2">
        <f t="shared" si="49"/>
        <v>1.6368500540303836</v>
      </c>
      <c r="BW16" s="3">
        <f t="shared" si="26"/>
        <v>93.049897620409396</v>
      </c>
      <c r="BX16" s="3">
        <f t="shared" si="27"/>
        <v>3.6821332538642784</v>
      </c>
      <c r="BY16" s="3">
        <f t="shared" si="28"/>
        <v>3.2679691257263279</v>
      </c>
      <c r="CA16">
        <f t="shared" si="6"/>
        <v>0.33506999999999998</v>
      </c>
      <c r="CB16">
        <v>30</v>
      </c>
      <c r="CC16" t="s">
        <v>117</v>
      </c>
      <c r="CD16">
        <v>264.67525664677913</v>
      </c>
      <c r="CE16">
        <v>0.37519999999999998</v>
      </c>
      <c r="CF16">
        <f t="shared" si="7"/>
        <v>9.9306156293871531E-2</v>
      </c>
      <c r="CG16">
        <f t="shared" si="50"/>
        <v>0.15995876518612834</v>
      </c>
      <c r="CH16">
        <f t="shared" si="51"/>
        <v>2.0941799999999997</v>
      </c>
      <c r="CI16" s="2">
        <f t="shared" si="52"/>
        <v>1.9342212348138714</v>
      </c>
      <c r="CJ16" s="3">
        <f t="shared" si="29"/>
        <v>92.361747071114792</v>
      </c>
      <c r="CK16" s="3">
        <f t="shared" si="30"/>
        <v>4.7420067183275334</v>
      </c>
      <c r="CL16" s="3">
        <f t="shared" si="31"/>
        <v>2.8962462105576794</v>
      </c>
    </row>
    <row r="17" spans="1:90" x14ac:dyDescent="0.2">
      <c r="A17">
        <v>1.6753500000000001E-2</v>
      </c>
      <c r="B17">
        <v>30</v>
      </c>
      <c r="C17" t="s">
        <v>118</v>
      </c>
      <c r="D17">
        <v>83.677896994470672</v>
      </c>
      <c r="E17" s="1">
        <v>0.44230000000000003</v>
      </c>
      <c r="F17">
        <f t="shared" si="0"/>
        <v>3.7010733840654383E-2</v>
      </c>
      <c r="G17">
        <f t="shared" si="32"/>
        <v>7.8344336020248206E-2</v>
      </c>
      <c r="H17">
        <f t="shared" si="33"/>
        <v>0.8376674999999999</v>
      </c>
      <c r="I17" s="2">
        <f t="shared" si="34"/>
        <v>0.75932316397975175</v>
      </c>
      <c r="J17" s="3">
        <f t="shared" si="8"/>
        <v>90.647322950902577</v>
      </c>
      <c r="K17" s="3">
        <f t="shared" si="9"/>
        <v>4.4183084386889053</v>
      </c>
      <c r="L17" s="3">
        <f t="shared" si="10"/>
        <v>4.9343686104085247</v>
      </c>
      <c r="N17">
        <v>4.1883749999999997E-2</v>
      </c>
      <c r="O17">
        <v>30</v>
      </c>
      <c r="P17" t="s">
        <v>119</v>
      </c>
      <c r="Q17">
        <v>56.139892478211522</v>
      </c>
      <c r="R17">
        <v>0.4461</v>
      </c>
      <c r="S17">
        <f t="shared" si="11"/>
        <v>2.5044006034530161E-2</v>
      </c>
      <c r="T17">
        <f t="shared" si="35"/>
        <v>0.10677749611350595</v>
      </c>
      <c r="U17">
        <f t="shared" si="36"/>
        <v>0.96331875</v>
      </c>
      <c r="V17" s="2">
        <f t="shared" si="37"/>
        <v>0.85654125388649405</v>
      </c>
      <c r="W17" s="3">
        <f t="shared" si="12"/>
        <v>88.91566305405081</v>
      </c>
      <c r="X17" s="3">
        <f t="shared" si="13"/>
        <v>2.5997631660891227</v>
      </c>
      <c r="Y17" s="3">
        <f t="shared" si="14"/>
        <v>8.4845737798600709</v>
      </c>
      <c r="AA17">
        <f t="shared" si="1"/>
        <v>8.3767499999999995E-2</v>
      </c>
      <c r="AC17" t="s">
        <v>120</v>
      </c>
      <c r="AD17">
        <v>112.3841095291401</v>
      </c>
      <c r="AE17">
        <v>0.40860000000000002</v>
      </c>
      <c r="AF17">
        <f t="shared" si="15"/>
        <v>4.592014715360665E-2</v>
      </c>
      <c r="AG17">
        <f t="shared" si="38"/>
        <v>7.8680863302697523E-2</v>
      </c>
      <c r="AH17">
        <f t="shared" si="39"/>
        <v>1.1727375</v>
      </c>
      <c r="AI17" s="2">
        <f t="shared" si="40"/>
        <v>1.0940566366973026</v>
      </c>
      <c r="AJ17" s="3">
        <f t="shared" si="16"/>
        <v>93.290837608356739</v>
      </c>
      <c r="AK17" s="3">
        <f t="shared" si="17"/>
        <v>3.915637314710807</v>
      </c>
      <c r="AL17" s="3">
        <f t="shared" si="18"/>
        <v>2.793525076932466</v>
      </c>
      <c r="AN17">
        <f t="shared" si="2"/>
        <v>0.12565124999999999</v>
      </c>
      <c r="AP17" t="s">
        <v>121</v>
      </c>
      <c r="AQ17">
        <v>82.900069771357977</v>
      </c>
      <c r="AR17">
        <v>0.55649999999999999</v>
      </c>
      <c r="AS17">
        <f t="shared" si="19"/>
        <v>4.6133888827760712E-2</v>
      </c>
      <c r="AT17">
        <f t="shared" si="41"/>
        <v>0.1179989937591347</v>
      </c>
      <c r="AU17">
        <f t="shared" si="42"/>
        <v>1.38215625</v>
      </c>
      <c r="AV17" s="2">
        <f t="shared" si="43"/>
        <v>1.2641572562408654</v>
      </c>
      <c r="AW17" s="3">
        <f t="shared" si="20"/>
        <v>91.462687828591399</v>
      </c>
      <c r="AX17" s="3">
        <f t="shared" si="21"/>
        <v>3.3378200784289556</v>
      </c>
      <c r="AY17" s="3">
        <f t="shared" si="22"/>
        <v>5.1994920929796464</v>
      </c>
      <c r="BA17">
        <v>0.16753499999999999</v>
      </c>
      <c r="BC17" t="s">
        <v>122</v>
      </c>
      <c r="BD17">
        <v>157.24777808648517</v>
      </c>
      <c r="BE17">
        <v>0.57430000000000003</v>
      </c>
      <c r="BF17">
        <f t="shared" si="3"/>
        <v>9.0307398955068438E-2</v>
      </c>
      <c r="BG17">
        <f t="shared" si="44"/>
        <v>0.2312242431485188</v>
      </c>
      <c r="BH17">
        <f t="shared" si="45"/>
        <v>1.591575</v>
      </c>
      <c r="BI17" s="2">
        <f t="shared" si="46"/>
        <v>1.3603507568514812</v>
      </c>
      <c r="BJ17" s="3">
        <f t="shared" si="23"/>
        <v>85.47198572806694</v>
      </c>
      <c r="BK17" s="3">
        <f t="shared" si="24"/>
        <v>5.6740900651913009</v>
      </c>
      <c r="BL17" s="3">
        <f t="shared" si="25"/>
        <v>8.8539242067417714</v>
      </c>
      <c r="BN17">
        <f t="shared" si="4"/>
        <v>0.25130249999999998</v>
      </c>
      <c r="BP17" t="s">
        <v>123</v>
      </c>
      <c r="BQ17">
        <v>185.95396504737093</v>
      </c>
      <c r="BR17">
        <v>0.38229999999999997</v>
      </c>
      <c r="BS17">
        <f t="shared" si="5"/>
        <v>7.1090200837609904E-2</v>
      </c>
      <c r="BT17">
        <f t="shared" si="47"/>
        <v>0.14215274451167098</v>
      </c>
      <c r="BU17">
        <f t="shared" si="48"/>
        <v>2.0104125000000002</v>
      </c>
      <c r="BV17" s="2">
        <f t="shared" si="49"/>
        <v>1.8682597554883291</v>
      </c>
      <c r="BW17" s="3">
        <f t="shared" si="26"/>
        <v>92.929175255741242</v>
      </c>
      <c r="BX17" s="3">
        <f t="shared" si="27"/>
        <v>3.5361002201095495</v>
      </c>
      <c r="BY17" s="3">
        <f t="shared" si="28"/>
        <v>3.534724524149202</v>
      </c>
      <c r="CA17">
        <f t="shared" si="6"/>
        <v>0.33506999999999998</v>
      </c>
      <c r="CC17" t="s">
        <v>124</v>
      </c>
      <c r="CD17">
        <v>199.93091515544307</v>
      </c>
      <c r="CE17">
        <v>0.37769999999999998</v>
      </c>
      <c r="CF17">
        <f t="shared" si="7"/>
        <v>7.5513906654210844E-2</v>
      </c>
      <c r="CG17">
        <f t="shared" si="50"/>
        <v>0.16368447943902259</v>
      </c>
      <c r="CH17">
        <f t="shared" si="51"/>
        <v>2.4292499999999997</v>
      </c>
      <c r="CI17" s="2">
        <f t="shared" si="52"/>
        <v>2.265565520560977</v>
      </c>
      <c r="CJ17" s="3">
        <f t="shared" si="29"/>
        <v>93.261933541668313</v>
      </c>
      <c r="CK17" s="3">
        <f t="shared" si="30"/>
        <v>3.1085275971682971</v>
      </c>
      <c r="CL17" s="3">
        <f t="shared" si="31"/>
        <v>3.6295388611633941</v>
      </c>
    </row>
    <row r="18" spans="1:90" x14ac:dyDescent="0.2">
      <c r="A18">
        <v>1.6753500000000001E-2</v>
      </c>
      <c r="B18">
        <v>30</v>
      </c>
      <c r="C18" t="s">
        <v>125</v>
      </c>
      <c r="D18">
        <v>79.862966819323674</v>
      </c>
      <c r="E18" s="1">
        <v>0.43940000000000001</v>
      </c>
      <c r="F18">
        <f t="shared" si="0"/>
        <v>3.5091787620410826E-2</v>
      </c>
      <c r="G18">
        <f t="shared" si="32"/>
        <v>7.3726944942436187E-2</v>
      </c>
      <c r="H18">
        <f t="shared" si="33"/>
        <v>0.8376674999999999</v>
      </c>
      <c r="I18" s="2">
        <f t="shared" si="34"/>
        <v>0.76394055505756375</v>
      </c>
      <c r="J18" s="3">
        <f t="shared" si="8"/>
        <v>91.198542984843485</v>
      </c>
      <c r="K18" s="3">
        <f t="shared" si="9"/>
        <v>4.189226348212248</v>
      </c>
      <c r="L18" s="3">
        <f t="shared" si="10"/>
        <v>4.6122306669442672</v>
      </c>
      <c r="N18">
        <v>4.1883749999999997E-2</v>
      </c>
      <c r="O18">
        <v>30</v>
      </c>
      <c r="P18" t="s">
        <v>126</v>
      </c>
      <c r="Q18">
        <v>65.141046937515995</v>
      </c>
      <c r="R18">
        <v>0.73970000000000002</v>
      </c>
      <c r="S18">
        <f t="shared" si="11"/>
        <v>4.8184832419680579E-2</v>
      </c>
      <c r="T18">
        <f t="shared" si="35"/>
        <v>0.12376427374133529</v>
      </c>
      <c r="U18">
        <f t="shared" si="36"/>
        <v>0.96331875</v>
      </c>
      <c r="V18" s="2">
        <f t="shared" si="37"/>
        <v>0.83955447625866475</v>
      </c>
      <c r="W18" s="3">
        <f t="shared" si="12"/>
        <v>87.152303041819195</v>
      </c>
      <c r="X18" s="3">
        <f t="shared" si="13"/>
        <v>5.001961440040545</v>
      </c>
      <c r="Y18" s="3">
        <f t="shared" si="14"/>
        <v>7.8457355181402537</v>
      </c>
      <c r="AA18">
        <f t="shared" si="1"/>
        <v>8.3767499999999995E-2</v>
      </c>
      <c r="AC18" t="s">
        <v>127</v>
      </c>
      <c r="AD18">
        <v>106.37448194961803</v>
      </c>
      <c r="AE18">
        <v>0.46689999999999998</v>
      </c>
      <c r="AF18">
        <f t="shared" si="15"/>
        <v>4.9666245622276659E-2</v>
      </c>
      <c r="AG18">
        <f t="shared" si="38"/>
        <v>9.4998380235197105E-2</v>
      </c>
      <c r="AH18">
        <f t="shared" si="39"/>
        <v>1.1727375</v>
      </c>
      <c r="AI18" s="2">
        <f t="shared" si="40"/>
        <v>1.077739119764803</v>
      </c>
      <c r="AJ18" s="3">
        <f t="shared" si="16"/>
        <v>91.899433570155551</v>
      </c>
      <c r="AK18" s="3">
        <f t="shared" si="17"/>
        <v>4.2350692821093094</v>
      </c>
      <c r="AL18" s="3">
        <f t="shared" si="18"/>
        <v>3.8654971477351459</v>
      </c>
      <c r="AN18">
        <f t="shared" si="2"/>
        <v>0.12565124999999999</v>
      </c>
      <c r="AP18" t="s">
        <v>128</v>
      </c>
      <c r="AQ18">
        <v>69.347851066786347</v>
      </c>
      <c r="AR18">
        <v>0.72699999999999998</v>
      </c>
      <c r="AS18">
        <f t="shared" si="19"/>
        <v>5.0415887725553672E-2</v>
      </c>
      <c r="AT18">
        <f t="shared" si="41"/>
        <v>0.13480218289410412</v>
      </c>
      <c r="AU18">
        <f t="shared" si="42"/>
        <v>1.38215625</v>
      </c>
      <c r="AV18" s="2">
        <f t="shared" si="43"/>
        <v>1.2473540671058958</v>
      </c>
      <c r="AW18" s="3">
        <f t="shared" si="20"/>
        <v>90.246964994435018</v>
      </c>
      <c r="AX18" s="3">
        <f t="shared" si="21"/>
        <v>3.6476257822191718</v>
      </c>
      <c r="AY18" s="3">
        <f t="shared" si="22"/>
        <v>6.1054092233458013</v>
      </c>
      <c r="BA18">
        <v>0.16753499999999999</v>
      </c>
      <c r="BC18" t="s">
        <v>129</v>
      </c>
      <c r="BD18">
        <v>121.6480352180978</v>
      </c>
      <c r="BE18">
        <v>0.63</v>
      </c>
      <c r="BF18">
        <f t="shared" si="3"/>
        <v>7.6638262187401621E-2</v>
      </c>
      <c r="BG18">
        <f t="shared" si="44"/>
        <v>0.16472784240238075</v>
      </c>
      <c r="BH18">
        <f t="shared" si="45"/>
        <v>1.591575</v>
      </c>
      <c r="BI18" s="2">
        <f t="shared" si="46"/>
        <v>1.4268471575976192</v>
      </c>
      <c r="BJ18" s="3">
        <f t="shared" si="23"/>
        <v>89.65001068737692</v>
      </c>
      <c r="BK18" s="3">
        <f t="shared" si="24"/>
        <v>4.8152466699591052</v>
      </c>
      <c r="BL18" s="3">
        <f t="shared" si="25"/>
        <v>5.5347426426639732</v>
      </c>
      <c r="BN18">
        <f t="shared" si="4"/>
        <v>0.25130249999999998</v>
      </c>
      <c r="BP18" t="s">
        <v>130</v>
      </c>
      <c r="BQ18">
        <v>198.90794196382416</v>
      </c>
      <c r="BR18">
        <v>0.46350000000000002</v>
      </c>
      <c r="BS18">
        <f t="shared" si="5"/>
        <v>9.2193831100232507E-2</v>
      </c>
      <c r="BT18">
        <f t="shared" si="47"/>
        <v>0.1803092796332669</v>
      </c>
      <c r="BU18">
        <f t="shared" si="48"/>
        <v>2.0104125000000002</v>
      </c>
      <c r="BV18" s="2">
        <f t="shared" si="49"/>
        <v>1.8301032203667333</v>
      </c>
      <c r="BW18" s="3">
        <f t="shared" si="26"/>
        <v>91.031229678821305</v>
      </c>
      <c r="BX18" s="3">
        <f t="shared" si="27"/>
        <v>4.585816647092698</v>
      </c>
      <c r="BY18" s="3">
        <f t="shared" si="28"/>
        <v>4.3829536740860089</v>
      </c>
      <c r="CA18">
        <f t="shared" si="6"/>
        <v>0.33506999999999998</v>
      </c>
      <c r="CC18" t="s">
        <v>131</v>
      </c>
      <c r="CD18">
        <v>309.44474966915345</v>
      </c>
      <c r="CE18">
        <v>0.35260000000000002</v>
      </c>
      <c r="CF18">
        <f t="shared" si="7"/>
        <v>0.10911021873334352</v>
      </c>
      <c r="CG18">
        <f t="shared" si="50"/>
        <v>0.19180970458045088</v>
      </c>
      <c r="CH18">
        <f t="shared" si="51"/>
        <v>2.4292499999999997</v>
      </c>
      <c r="CI18" s="2">
        <f t="shared" si="52"/>
        <v>2.2374402954195487</v>
      </c>
      <c r="CJ18" s="3">
        <f t="shared" si="29"/>
        <v>92.10415953152409</v>
      </c>
      <c r="CK18" s="3">
        <f t="shared" si="30"/>
        <v>4.4915187293750556</v>
      </c>
      <c r="CL18" s="3">
        <f t="shared" si="31"/>
        <v>3.4043217391008489</v>
      </c>
    </row>
    <row r="19" spans="1:90" x14ac:dyDescent="0.2">
      <c r="A19">
        <v>1.6753500000000001E-2</v>
      </c>
      <c r="B19">
        <v>30</v>
      </c>
      <c r="C19" t="s">
        <v>132</v>
      </c>
      <c r="D19">
        <v>55.012911912250409</v>
      </c>
      <c r="E19" s="1">
        <v>0.5383</v>
      </c>
      <c r="F19">
        <f t="shared" si="0"/>
        <v>2.9613450482364394E-2</v>
      </c>
      <c r="G19">
        <f t="shared" si="32"/>
        <v>6.9071107305069254E-2</v>
      </c>
      <c r="H19">
        <f t="shared" si="33"/>
        <v>0.8376674999999999</v>
      </c>
      <c r="I19" s="2">
        <f t="shared" si="34"/>
        <v>0.76859639269493063</v>
      </c>
      <c r="J19" s="3">
        <f t="shared" si="8"/>
        <v>91.7543527348179</v>
      </c>
      <c r="K19" s="3">
        <f t="shared" si="9"/>
        <v>3.5352273404858607</v>
      </c>
      <c r="L19" s="3">
        <f t="shared" si="10"/>
        <v>4.7104199246962386</v>
      </c>
      <c r="N19">
        <v>4.1883749999999997E-2</v>
      </c>
      <c r="O19">
        <v>30</v>
      </c>
      <c r="P19" t="s">
        <v>133</v>
      </c>
      <c r="Q19">
        <v>66.060915679439205</v>
      </c>
      <c r="R19">
        <v>0.53490000000000004</v>
      </c>
      <c r="S19">
        <f t="shared" si="11"/>
        <v>3.5335983796932036E-2</v>
      </c>
      <c r="T19">
        <f t="shared" si="35"/>
        <v>8.9579122360362889E-2</v>
      </c>
      <c r="U19">
        <f t="shared" si="36"/>
        <v>0.96331875</v>
      </c>
      <c r="V19" s="2">
        <f t="shared" si="37"/>
        <v>0.87373962763963708</v>
      </c>
      <c r="W19" s="3">
        <f t="shared" si="12"/>
        <v>90.700988394509821</v>
      </c>
      <c r="X19" s="3">
        <f t="shared" si="13"/>
        <v>3.6681507337973063</v>
      </c>
      <c r="Y19" s="3">
        <f t="shared" si="14"/>
        <v>5.6308608716928692</v>
      </c>
      <c r="AA19">
        <f t="shared" si="1"/>
        <v>8.3767499999999995E-2</v>
      </c>
      <c r="AB19">
        <v>30</v>
      </c>
      <c r="AC19" t="s">
        <v>134</v>
      </c>
      <c r="AD19">
        <v>95.593172302371428</v>
      </c>
      <c r="AE19">
        <v>0.433</v>
      </c>
      <c r="AF19">
        <f t="shared" si="15"/>
        <v>4.1391843606926826E-2</v>
      </c>
      <c r="AG19">
        <f t="shared" si="38"/>
        <v>8.2330435937342378E-2</v>
      </c>
      <c r="AH19">
        <f t="shared" si="39"/>
        <v>1.1727375</v>
      </c>
      <c r="AI19" s="2">
        <f t="shared" si="40"/>
        <v>1.0904070640626575</v>
      </c>
      <c r="AJ19" s="3">
        <f t="shared" si="16"/>
        <v>92.979636454249786</v>
      </c>
      <c r="AK19" s="3">
        <f t="shared" si="17"/>
        <v>3.5295062711755039</v>
      </c>
      <c r="AL19" s="3">
        <f t="shared" si="18"/>
        <v>3.4908572745747062</v>
      </c>
      <c r="AN19">
        <f t="shared" si="2"/>
        <v>0.12565124999999999</v>
      </c>
      <c r="AO19">
        <v>30</v>
      </c>
      <c r="AP19" t="s">
        <v>135</v>
      </c>
      <c r="AQ19">
        <v>62.881380981387565</v>
      </c>
      <c r="AR19">
        <v>0.45900000000000002</v>
      </c>
      <c r="AS19">
        <f t="shared" si="19"/>
        <v>2.8862553870456893E-2</v>
      </c>
      <c r="AT19">
        <f t="shared" si="41"/>
        <v>8.1251590004042015E-2</v>
      </c>
      <c r="AU19">
        <f t="shared" si="42"/>
        <v>1.38215625</v>
      </c>
      <c r="AV19" s="2">
        <f t="shared" si="43"/>
        <v>1.3009046599959579</v>
      </c>
      <c r="AW19" s="3">
        <f t="shared" si="20"/>
        <v>94.121388952656986</v>
      </c>
      <c r="AX19" s="3">
        <f t="shared" si="21"/>
        <v>2.0882265569075056</v>
      </c>
      <c r="AY19" s="3">
        <f t="shared" si="22"/>
        <v>3.7903844904355153</v>
      </c>
      <c r="BA19">
        <v>0.16753499999999999</v>
      </c>
      <c r="BB19">
        <v>30</v>
      </c>
      <c r="BC19" t="s">
        <v>136</v>
      </c>
      <c r="BD19">
        <v>130.87511676441434</v>
      </c>
      <c r="BE19">
        <v>0.65180000000000005</v>
      </c>
      <c r="BF19">
        <f t="shared" si="3"/>
        <v>8.5304401107045277E-2</v>
      </c>
      <c r="BG19">
        <f t="shared" si="44"/>
        <v>0.22370494294618093</v>
      </c>
      <c r="BH19">
        <f t="shared" si="45"/>
        <v>1.591575</v>
      </c>
      <c r="BI19" s="2">
        <f t="shared" si="46"/>
        <v>1.3678700570538189</v>
      </c>
      <c r="BJ19" s="3">
        <f t="shared" si="23"/>
        <v>85.94442970352128</v>
      </c>
      <c r="BK19" s="3">
        <f t="shared" si="24"/>
        <v>5.3597474895650716</v>
      </c>
      <c r="BL19" s="3">
        <f t="shared" si="25"/>
        <v>8.6958228069136325</v>
      </c>
      <c r="BN19">
        <f t="shared" si="4"/>
        <v>0.25130249999999998</v>
      </c>
      <c r="BO19">
        <v>30</v>
      </c>
      <c r="BP19" t="s">
        <v>137</v>
      </c>
      <c r="BQ19">
        <v>158.37839759646346</v>
      </c>
      <c r="BR19">
        <v>0.38529999999999998</v>
      </c>
      <c r="BS19">
        <f t="shared" si="5"/>
        <v>6.1023196593917368E-2</v>
      </c>
      <c r="BT19">
        <f t="shared" si="47"/>
        <v>0.12467892435499953</v>
      </c>
      <c r="BU19">
        <f t="shared" si="48"/>
        <v>2.0104125000000002</v>
      </c>
      <c r="BV19" s="2">
        <f t="shared" si="49"/>
        <v>1.8857335756450007</v>
      </c>
      <c r="BW19" s="3">
        <f t="shared" si="26"/>
        <v>93.798341168541313</v>
      </c>
      <c r="BX19" s="3">
        <f t="shared" si="27"/>
        <v>3.0353570023026299</v>
      </c>
      <c r="BY19" s="3">
        <f t="shared" si="28"/>
        <v>3.1663018291560636</v>
      </c>
      <c r="CA19">
        <f t="shared" si="6"/>
        <v>0.33506999999999998</v>
      </c>
      <c r="CB19">
        <v>30</v>
      </c>
      <c r="CC19" t="s">
        <v>138</v>
      </c>
      <c r="CD19">
        <v>244.96933094389288</v>
      </c>
      <c r="CE19">
        <v>0.25940000000000002</v>
      </c>
      <c r="CF19">
        <f t="shared" si="7"/>
        <v>6.3545044446845819E-2</v>
      </c>
      <c r="CG19">
        <f t="shared" si="50"/>
        <v>0.10828068686646854</v>
      </c>
      <c r="CH19">
        <f t="shared" si="51"/>
        <v>2.4292499999999997</v>
      </c>
      <c r="CI19" s="2">
        <f t="shared" si="52"/>
        <v>2.3209693131335309</v>
      </c>
      <c r="CJ19" s="3">
        <f t="shared" si="29"/>
        <v>95.542628923887264</v>
      </c>
      <c r="CK19" s="3">
        <f t="shared" si="30"/>
        <v>2.6158297600842166</v>
      </c>
      <c r="CL19" s="3">
        <f t="shared" si="31"/>
        <v>1.8415413160285159</v>
      </c>
    </row>
    <row r="20" spans="1:90" x14ac:dyDescent="0.2">
      <c r="A20">
        <v>1.6753500000000001E-2</v>
      </c>
      <c r="B20">
        <v>30</v>
      </c>
      <c r="C20" t="s">
        <v>139</v>
      </c>
      <c r="D20">
        <v>64.66808426027967</v>
      </c>
      <c r="E20" s="1">
        <v>0.59060000000000001</v>
      </c>
      <c r="F20">
        <f t="shared" si="0"/>
        <v>3.8192970564121173E-2</v>
      </c>
      <c r="G20">
        <f t="shared" si="32"/>
        <v>0.10365658723755784</v>
      </c>
      <c r="H20">
        <f t="shared" si="33"/>
        <v>0.85442099999999988</v>
      </c>
      <c r="I20" s="2">
        <f t="shared" si="34"/>
        <v>0.75076441276244199</v>
      </c>
      <c r="J20" s="3">
        <f t="shared" si="8"/>
        <v>87.868206980217252</v>
      </c>
      <c r="K20" s="3">
        <f t="shared" si="9"/>
        <v>4.4700411815862644</v>
      </c>
      <c r="L20" s="3">
        <f t="shared" si="10"/>
        <v>7.661751838196472</v>
      </c>
      <c r="N20">
        <v>4.1883749999999997E-2</v>
      </c>
      <c r="O20">
        <v>30</v>
      </c>
      <c r="P20" t="s">
        <v>140</v>
      </c>
      <c r="Q20">
        <v>63.400764274425079</v>
      </c>
      <c r="R20">
        <v>0.68669999999999998</v>
      </c>
      <c r="S20">
        <f t="shared" si="11"/>
        <v>4.35373048272477E-2</v>
      </c>
      <c r="T20">
        <f t="shared" si="35"/>
        <v>0.11338430169033789</v>
      </c>
      <c r="U20">
        <f t="shared" si="36"/>
        <v>1.0052025</v>
      </c>
      <c r="V20" s="2">
        <f t="shared" si="37"/>
        <v>0.89181819830966214</v>
      </c>
      <c r="W20" s="3">
        <f t="shared" si="12"/>
        <v>88.72025271621014</v>
      </c>
      <c r="X20" s="3">
        <f t="shared" si="13"/>
        <v>4.3311974281050531</v>
      </c>
      <c r="Y20" s="3">
        <f t="shared" si="14"/>
        <v>6.9485498556848189</v>
      </c>
      <c r="AA20">
        <f t="shared" si="1"/>
        <v>8.3767499999999995E-2</v>
      </c>
      <c r="AC20" t="s">
        <v>141</v>
      </c>
      <c r="AD20">
        <v>91.747247363413209</v>
      </c>
      <c r="AE20">
        <v>0.56679999999999997</v>
      </c>
      <c r="AF20">
        <f t="shared" si="15"/>
        <v>5.2002339805582602E-2</v>
      </c>
      <c r="AG20">
        <f t="shared" si="38"/>
        <v>0.16445846660385388</v>
      </c>
      <c r="AH20">
        <f t="shared" si="39"/>
        <v>1.256505</v>
      </c>
      <c r="AI20" s="2">
        <f t="shared" si="40"/>
        <v>1.0920465333961462</v>
      </c>
      <c r="AJ20" s="3">
        <f t="shared" si="16"/>
        <v>86.911435561032093</v>
      </c>
      <c r="AK20" s="3">
        <f t="shared" si="17"/>
        <v>4.1386496516593727</v>
      </c>
      <c r="AL20" s="3">
        <f t="shared" si="18"/>
        <v>8.9499147873085487</v>
      </c>
      <c r="AN20">
        <f t="shared" si="2"/>
        <v>0.12565124999999999</v>
      </c>
      <c r="AP20" t="s">
        <v>142</v>
      </c>
      <c r="AQ20">
        <v>94.153369724057811</v>
      </c>
      <c r="AR20">
        <v>0.71279999999999999</v>
      </c>
      <c r="AS20">
        <f t="shared" si="19"/>
        <v>6.7112521939308403E-2</v>
      </c>
      <c r="AT20">
        <f t="shared" si="41"/>
        <v>0.15288710588939322</v>
      </c>
      <c r="AU20">
        <f t="shared" si="42"/>
        <v>1.5078075</v>
      </c>
      <c r="AV20" s="2">
        <f t="shared" si="43"/>
        <v>1.3549203941106067</v>
      </c>
      <c r="AW20" s="3">
        <f t="shared" si="20"/>
        <v>89.860303394870158</v>
      </c>
      <c r="AX20" s="3">
        <f t="shared" si="21"/>
        <v>4.451000670795735</v>
      </c>
      <c r="AY20" s="3">
        <f t="shared" si="22"/>
        <v>5.6886959343341124</v>
      </c>
      <c r="BA20">
        <v>0.16753499999999999</v>
      </c>
      <c r="BC20" t="s">
        <v>143</v>
      </c>
      <c r="BD20">
        <v>156.72979612666572</v>
      </c>
      <c r="BE20">
        <v>0.55289999999999995</v>
      </c>
      <c r="BF20">
        <f t="shared" si="3"/>
        <v>8.6655904278433463E-2</v>
      </c>
      <c r="BG20">
        <f t="shared" si="44"/>
        <v>0.18880596044538187</v>
      </c>
      <c r="BH20">
        <f t="shared" si="45"/>
        <v>1.75911</v>
      </c>
      <c r="BI20" s="2">
        <f t="shared" si="46"/>
        <v>1.5703040395546182</v>
      </c>
      <c r="BJ20" s="3">
        <f t="shared" si="23"/>
        <v>89.266961108436547</v>
      </c>
      <c r="BK20" s="3">
        <f t="shared" si="24"/>
        <v>4.9261219752280105</v>
      </c>
      <c r="BL20" s="3">
        <f t="shared" si="25"/>
        <v>5.8069169163354424</v>
      </c>
      <c r="BN20">
        <f t="shared" si="4"/>
        <v>0.25130249999999998</v>
      </c>
      <c r="BP20" t="s">
        <v>144</v>
      </c>
      <c r="BQ20">
        <v>293.80866367818248</v>
      </c>
      <c r="BR20">
        <v>0.4798</v>
      </c>
      <c r="BS20">
        <f t="shared" si="5"/>
        <v>0.14096939683279194</v>
      </c>
      <c r="BT20">
        <f t="shared" si="47"/>
        <v>0.24460887969194017</v>
      </c>
      <c r="BU20">
        <f t="shared" si="48"/>
        <v>2.2617150000000001</v>
      </c>
      <c r="BV20" s="2">
        <f t="shared" si="49"/>
        <v>2.01710612030806</v>
      </c>
      <c r="BW20" s="3">
        <f t="shared" si="26"/>
        <v>89.184805349394594</v>
      </c>
      <c r="BX20" s="3">
        <f t="shared" si="27"/>
        <v>6.2328541320543014</v>
      </c>
      <c r="BY20" s="3">
        <f t="shared" si="28"/>
        <v>4.5823405185511099</v>
      </c>
      <c r="CA20">
        <f t="shared" si="6"/>
        <v>0.33506999999999998</v>
      </c>
      <c r="CC20" t="s">
        <v>145</v>
      </c>
      <c r="CD20">
        <v>262.96091066366751</v>
      </c>
      <c r="CE20">
        <v>0.3921</v>
      </c>
      <c r="CF20">
        <f t="shared" si="7"/>
        <v>0.10310697307122403</v>
      </c>
      <c r="CG20">
        <f t="shared" si="50"/>
        <v>0.1707520627908572</v>
      </c>
      <c r="CH20">
        <f t="shared" si="51"/>
        <v>2.7643199999999997</v>
      </c>
      <c r="CI20" s="2">
        <f t="shared" si="52"/>
        <v>2.5935679372091425</v>
      </c>
      <c r="CJ20" s="3">
        <f t="shared" si="29"/>
        <v>93.822999407056457</v>
      </c>
      <c r="CK20" s="3">
        <f t="shared" si="30"/>
        <v>3.7299217554850399</v>
      </c>
      <c r="CL20" s="3">
        <f t="shared" si="31"/>
        <v>2.4470788374585131</v>
      </c>
    </row>
    <row r="21" spans="1:90" x14ac:dyDescent="0.2">
      <c r="A21">
        <v>1.6753500000000001E-2</v>
      </c>
      <c r="B21">
        <v>30</v>
      </c>
      <c r="C21" t="s">
        <v>146</v>
      </c>
      <c r="D21">
        <v>74.787019832212238</v>
      </c>
      <c r="E21" s="1">
        <v>0.62290000000000001</v>
      </c>
      <c r="F21">
        <f t="shared" si="0"/>
        <v>4.6584834653485001E-2</v>
      </c>
      <c r="G21">
        <f t="shared" si="32"/>
        <v>0.10226893057979947</v>
      </c>
      <c r="H21">
        <f t="shared" si="33"/>
        <v>0.85442099999999988</v>
      </c>
      <c r="I21" s="2">
        <f t="shared" si="34"/>
        <v>0.75215206942020041</v>
      </c>
      <c r="J21" s="3">
        <f t="shared" si="8"/>
        <v>88.030615986756004</v>
      </c>
      <c r="K21" s="3">
        <f t="shared" si="9"/>
        <v>5.45221087186352</v>
      </c>
      <c r="L21" s="3">
        <f t="shared" si="10"/>
        <v>6.517173141380475</v>
      </c>
      <c r="N21">
        <v>4.1883749999999997E-2</v>
      </c>
      <c r="O21">
        <v>30</v>
      </c>
      <c r="P21" t="s">
        <v>147</v>
      </c>
      <c r="Q21">
        <v>51.980496627635979</v>
      </c>
      <c r="R21">
        <v>0.80769999999999997</v>
      </c>
      <c r="S21">
        <f t="shared" si="11"/>
        <v>4.1984647126141583E-2</v>
      </c>
      <c r="T21">
        <f t="shared" si="35"/>
        <v>9.3661899361208362E-2</v>
      </c>
      <c r="U21">
        <f t="shared" si="36"/>
        <v>1.0052025</v>
      </c>
      <c r="V21" s="2">
        <f t="shared" si="37"/>
        <v>0.91154060063879161</v>
      </c>
      <c r="W21" s="3">
        <f t="shared" si="12"/>
        <v>90.682285473702223</v>
      </c>
      <c r="X21" s="3">
        <f t="shared" si="13"/>
        <v>4.1767352474890957</v>
      </c>
      <c r="Y21" s="3">
        <f t="shared" si="14"/>
        <v>5.1409792788086754</v>
      </c>
      <c r="AA21">
        <f t="shared" si="1"/>
        <v>8.3767499999999995E-2</v>
      </c>
      <c r="AC21" t="s">
        <v>148</v>
      </c>
      <c r="AD21">
        <v>103.65767807989167</v>
      </c>
      <c r="AE21">
        <v>0.5181</v>
      </c>
      <c r="AF21">
        <f t="shared" si="15"/>
        <v>5.3705043013191879E-2</v>
      </c>
      <c r="AG21">
        <f t="shared" si="38"/>
        <v>0.12534099600450571</v>
      </c>
      <c r="AH21">
        <f t="shared" si="39"/>
        <v>1.256505</v>
      </c>
      <c r="AI21" s="2">
        <f t="shared" si="40"/>
        <v>1.1311640039954942</v>
      </c>
      <c r="AJ21" s="3">
        <f t="shared" si="16"/>
        <v>90.024632134014126</v>
      </c>
      <c r="AK21" s="3">
        <f t="shared" si="17"/>
        <v>4.2741607087271341</v>
      </c>
      <c r="AL21" s="3">
        <f t="shared" si="18"/>
        <v>5.7012071572587333</v>
      </c>
      <c r="AN21">
        <f t="shared" si="2"/>
        <v>0.12565124999999999</v>
      </c>
      <c r="AP21" t="s">
        <v>149</v>
      </c>
      <c r="AQ21">
        <v>76.826029918535141</v>
      </c>
      <c r="AR21">
        <v>0.66959999999999997</v>
      </c>
      <c r="AS21">
        <f t="shared" si="19"/>
        <v>5.1442709633451128E-2</v>
      </c>
      <c r="AT21">
        <f t="shared" si="41"/>
        <v>0.12524885864503882</v>
      </c>
      <c r="AU21">
        <f t="shared" si="42"/>
        <v>1.5078075</v>
      </c>
      <c r="AV21" s="2">
        <f t="shared" si="43"/>
        <v>1.3825586413549611</v>
      </c>
      <c r="AW21" s="3">
        <f t="shared" si="20"/>
        <v>91.693312399292424</v>
      </c>
      <c r="AX21" s="3">
        <f t="shared" si="21"/>
        <v>3.4117557866936683</v>
      </c>
      <c r="AY21" s="3">
        <f t="shared" si="22"/>
        <v>4.894931814013904</v>
      </c>
      <c r="BA21">
        <v>0.16753499999999999</v>
      </c>
      <c r="BC21" t="s">
        <v>150</v>
      </c>
      <c r="BD21">
        <v>154.39057015619187</v>
      </c>
      <c r="BE21">
        <v>0.83479999999999999</v>
      </c>
      <c r="BF21">
        <f t="shared" si="3"/>
        <v>0.12888524796638895</v>
      </c>
      <c r="BG21">
        <f t="shared" si="44"/>
        <v>0.25066192180208857</v>
      </c>
      <c r="BH21">
        <f t="shared" si="45"/>
        <v>1.75911</v>
      </c>
      <c r="BI21" s="2">
        <f t="shared" si="46"/>
        <v>1.5084480781979113</v>
      </c>
      <c r="BJ21" s="3">
        <f t="shared" si="23"/>
        <v>85.750639709734543</v>
      </c>
      <c r="BK21" s="3">
        <f t="shared" si="24"/>
        <v>7.326730447009508</v>
      </c>
      <c r="BL21" s="3">
        <f t="shared" si="25"/>
        <v>6.9226298432559439</v>
      </c>
      <c r="BN21">
        <f t="shared" si="4"/>
        <v>0.25130249999999998</v>
      </c>
      <c r="BP21" t="s">
        <v>151</v>
      </c>
      <c r="BQ21">
        <v>245.20744428331446</v>
      </c>
      <c r="BR21">
        <v>0.55210000000000004</v>
      </c>
      <c r="BS21">
        <f t="shared" si="5"/>
        <v>0.13537902998881793</v>
      </c>
      <c r="BT21">
        <f t="shared" si="47"/>
        <v>0.26654488618646616</v>
      </c>
      <c r="BU21">
        <f t="shared" si="48"/>
        <v>2.2617150000000001</v>
      </c>
      <c r="BV21" s="2">
        <f t="shared" si="49"/>
        <v>1.995170113813534</v>
      </c>
      <c r="BW21" s="3">
        <f t="shared" si="26"/>
        <v>88.214921588862154</v>
      </c>
      <c r="BX21" s="3">
        <f t="shared" si="27"/>
        <v>5.9856803350032131</v>
      </c>
      <c r="BY21" s="3">
        <f t="shared" si="28"/>
        <v>5.799398076134624</v>
      </c>
      <c r="CA21">
        <f t="shared" si="6"/>
        <v>0.33506999999999998</v>
      </c>
      <c r="CC21" t="s">
        <v>152</v>
      </c>
      <c r="CD21">
        <v>332.9538758652406</v>
      </c>
      <c r="CE21">
        <v>0.4229</v>
      </c>
      <c r="CF21">
        <f t="shared" si="7"/>
        <v>0.14080619410341028</v>
      </c>
      <c r="CG21">
        <f t="shared" si="50"/>
        <v>0.21115072345402008</v>
      </c>
      <c r="CH21">
        <f t="shared" si="51"/>
        <v>2.7643199999999997</v>
      </c>
      <c r="CI21" s="2">
        <f t="shared" si="52"/>
        <v>2.5531692765459795</v>
      </c>
      <c r="CJ21" s="3">
        <f t="shared" si="29"/>
        <v>92.361567276797913</v>
      </c>
      <c r="CK21" s="3">
        <f t="shared" si="30"/>
        <v>5.0937009500857462</v>
      </c>
      <c r="CL21" s="3">
        <f t="shared" si="31"/>
        <v>2.5447317731163475</v>
      </c>
    </row>
    <row r="22" spans="1:90" x14ac:dyDescent="0.2">
      <c r="A22">
        <v>1.6753500000000001E-2</v>
      </c>
      <c r="B22">
        <v>30</v>
      </c>
      <c r="C22" t="s">
        <v>153</v>
      </c>
      <c r="D22">
        <v>66.686455631268402</v>
      </c>
      <c r="E22" s="1">
        <v>0.66059999999999997</v>
      </c>
      <c r="F22">
        <f t="shared" si="0"/>
        <v>4.4053072590015903E-2</v>
      </c>
      <c r="G22">
        <f t="shared" si="32"/>
        <v>0.10366897362084107</v>
      </c>
      <c r="H22">
        <f t="shared" si="33"/>
        <v>0.85442099999999988</v>
      </c>
      <c r="I22" s="2">
        <f t="shared" si="34"/>
        <v>0.75075202637915883</v>
      </c>
      <c r="J22" s="3">
        <f t="shared" si="8"/>
        <v>87.866757298703916</v>
      </c>
      <c r="K22" s="3">
        <f t="shared" si="9"/>
        <v>5.1558976886120433</v>
      </c>
      <c r="L22" s="3">
        <f t="shared" si="10"/>
        <v>6.9773450126840482</v>
      </c>
      <c r="N22">
        <v>4.1883749999999997E-2</v>
      </c>
      <c r="O22">
        <v>30</v>
      </c>
      <c r="P22" t="s">
        <v>154</v>
      </c>
      <c r="Q22">
        <v>52.972308642494326</v>
      </c>
      <c r="R22">
        <v>0.747</v>
      </c>
      <c r="S22">
        <f t="shared" si="11"/>
        <v>3.9570314555943266E-2</v>
      </c>
      <c r="T22">
        <f t="shared" si="35"/>
        <v>0.11324328525367325</v>
      </c>
      <c r="U22">
        <f t="shared" si="36"/>
        <v>1.0052025</v>
      </c>
      <c r="V22" s="2">
        <f t="shared" si="37"/>
        <v>0.89195921474632678</v>
      </c>
      <c r="W22" s="3">
        <f t="shared" si="12"/>
        <v>88.734281375775197</v>
      </c>
      <c r="X22" s="3">
        <f t="shared" si="13"/>
        <v>3.9365515461753495</v>
      </c>
      <c r="Y22" s="3">
        <f t="shared" si="14"/>
        <v>7.3291670780494451</v>
      </c>
      <c r="AA22">
        <f t="shared" si="1"/>
        <v>8.3767499999999995E-2</v>
      </c>
      <c r="AB22">
        <v>30</v>
      </c>
      <c r="AC22" t="s">
        <v>155</v>
      </c>
      <c r="AD22">
        <v>117.26929387121099</v>
      </c>
      <c r="AE22">
        <v>0.70640000000000003</v>
      </c>
      <c r="AF22">
        <f t="shared" si="15"/>
        <v>8.2839029190623456E-2</v>
      </c>
      <c r="AG22">
        <f t="shared" si="38"/>
        <v>0.18640282452718615</v>
      </c>
      <c r="AH22">
        <f t="shared" si="39"/>
        <v>1.256505</v>
      </c>
      <c r="AI22" s="2">
        <f t="shared" si="40"/>
        <v>1.0701021754728139</v>
      </c>
      <c r="AJ22" s="3">
        <f t="shared" si="16"/>
        <v>85.164975505295558</v>
      </c>
      <c r="AK22" s="3">
        <f t="shared" si="17"/>
        <v>6.5928133346563254</v>
      </c>
      <c r="AL22" s="3">
        <f t="shared" si="18"/>
        <v>8.2422111600481252</v>
      </c>
      <c r="AN22">
        <f t="shared" si="2"/>
        <v>0.12565124999999999</v>
      </c>
      <c r="AO22">
        <v>30</v>
      </c>
      <c r="AP22" t="s">
        <v>156</v>
      </c>
      <c r="AQ22">
        <v>137.80206349170683</v>
      </c>
      <c r="AR22">
        <v>0.70899999999999996</v>
      </c>
      <c r="AS22">
        <f t="shared" si="19"/>
        <v>9.7701663015620138E-2</v>
      </c>
      <c r="AT22">
        <f t="shared" si="41"/>
        <v>0.21301734272076073</v>
      </c>
      <c r="AU22">
        <f t="shared" si="42"/>
        <v>1.5078075</v>
      </c>
      <c r="AV22" s="2">
        <f t="shared" si="43"/>
        <v>1.2947901572792393</v>
      </c>
      <c r="AW22" s="3">
        <f t="shared" si="20"/>
        <v>85.872378090654095</v>
      </c>
      <c r="AX22" s="3">
        <f t="shared" si="21"/>
        <v>6.4797172726372656</v>
      </c>
      <c r="AY22" s="3">
        <f t="shared" si="22"/>
        <v>7.6479046367086374</v>
      </c>
      <c r="BA22">
        <v>0.16753499999999999</v>
      </c>
      <c r="BB22">
        <v>30</v>
      </c>
      <c r="BC22" t="s">
        <v>157</v>
      </c>
      <c r="BD22">
        <v>101.00964944022427</v>
      </c>
      <c r="BE22">
        <v>0.77459999999999996</v>
      </c>
      <c r="BF22">
        <f t="shared" si="3"/>
        <v>7.824207445639772E-2</v>
      </c>
      <c r="BG22">
        <f t="shared" si="44"/>
        <v>0.17653084092624316</v>
      </c>
      <c r="BH22">
        <f t="shared" si="45"/>
        <v>1.75911</v>
      </c>
      <c r="BI22" s="2">
        <f t="shared" si="46"/>
        <v>1.5825791590737568</v>
      </c>
      <c r="BJ22" s="3">
        <f t="shared" si="23"/>
        <v>89.964763947323178</v>
      </c>
      <c r="BK22" s="3">
        <f t="shared" si="24"/>
        <v>4.4478215948063351</v>
      </c>
      <c r="BL22" s="3">
        <f t="shared" si="25"/>
        <v>5.5874144578704819</v>
      </c>
      <c r="BN22">
        <f t="shared" si="4"/>
        <v>0.25130249999999998</v>
      </c>
      <c r="BO22">
        <v>30</v>
      </c>
      <c r="BP22" t="s">
        <v>158</v>
      </c>
      <c r="BQ22">
        <v>188.25241448322524</v>
      </c>
      <c r="BR22">
        <v>0.49719999999999998</v>
      </c>
      <c r="BS22">
        <f t="shared" si="5"/>
        <v>9.3599100481059586E-2</v>
      </c>
      <c r="BT22">
        <f t="shared" si="47"/>
        <v>0.19474839705136435</v>
      </c>
      <c r="BU22">
        <f t="shared" si="48"/>
        <v>2.2617150000000001</v>
      </c>
      <c r="BV22" s="2">
        <f t="shared" si="49"/>
        <v>2.0669666029486358</v>
      </c>
      <c r="BW22" s="3">
        <f t="shared" si="26"/>
        <v>91.389348478859432</v>
      </c>
      <c r="BX22" s="3">
        <f t="shared" si="27"/>
        <v>4.1384126859953438</v>
      </c>
      <c r="BY22" s="3">
        <f t="shared" si="28"/>
        <v>4.4722388351452214</v>
      </c>
      <c r="CA22">
        <f t="shared" si="6"/>
        <v>0.33506999999999998</v>
      </c>
      <c r="CB22">
        <v>30</v>
      </c>
      <c r="CC22" t="s">
        <v>159</v>
      </c>
      <c r="CD22">
        <v>318.76668979601453</v>
      </c>
      <c r="CE22">
        <v>0.37719999999999998</v>
      </c>
      <c r="CF22">
        <f t="shared" si="7"/>
        <v>0.12023879539105667</v>
      </c>
      <c r="CG22">
        <f t="shared" si="50"/>
        <v>0.19843663401721653</v>
      </c>
      <c r="CH22">
        <f t="shared" si="51"/>
        <v>2.7643199999999997</v>
      </c>
      <c r="CI22" s="2">
        <f t="shared" si="52"/>
        <v>2.5658833659827831</v>
      </c>
      <c r="CJ22" s="3">
        <f t="shared" si="29"/>
        <v>92.821502792107395</v>
      </c>
      <c r="CK22" s="3">
        <f t="shared" si="30"/>
        <v>4.3496699148816589</v>
      </c>
      <c r="CL22" s="3">
        <f t="shared" si="31"/>
        <v>2.8288272930109351</v>
      </c>
    </row>
    <row r="23" spans="1:90" x14ac:dyDescent="0.2">
      <c r="A23">
        <v>1.6753500000000001E-2</v>
      </c>
      <c r="B23">
        <v>30</v>
      </c>
      <c r="C23" t="s">
        <v>160</v>
      </c>
      <c r="D23">
        <v>62.211324276755576</v>
      </c>
      <c r="E23" s="1">
        <v>0.61580000000000001</v>
      </c>
      <c r="F23">
        <f t="shared" si="0"/>
        <v>3.8309733489626081E-2</v>
      </c>
      <c r="G23">
        <f t="shared" si="32"/>
        <v>9.3085952791859342E-2</v>
      </c>
      <c r="H23">
        <f t="shared" si="33"/>
        <v>0.87117449999999985</v>
      </c>
      <c r="I23" s="2">
        <f t="shared" si="34"/>
        <v>0.77808854720814047</v>
      </c>
      <c r="J23" s="3">
        <f t="shared" si="8"/>
        <v>89.314890094710137</v>
      </c>
      <c r="K23" s="3">
        <f t="shared" si="9"/>
        <v>4.3974810430776019</v>
      </c>
      <c r="L23" s="3">
        <f t="shared" si="10"/>
        <v>6.2876288622122507</v>
      </c>
      <c r="N23">
        <v>4.1883749999999997E-2</v>
      </c>
      <c r="O23">
        <v>30</v>
      </c>
      <c r="P23" t="s">
        <v>161</v>
      </c>
      <c r="Q23">
        <v>51.913201963470613</v>
      </c>
      <c r="R23">
        <v>0.50409999999999999</v>
      </c>
      <c r="S23">
        <f t="shared" si="11"/>
        <v>2.6169445109785534E-2</v>
      </c>
      <c r="T23">
        <f t="shared" si="35"/>
        <v>7.36939381110263E-2</v>
      </c>
      <c r="U23">
        <f t="shared" si="36"/>
        <v>1.04708625</v>
      </c>
      <c r="V23" s="2">
        <f t="shared" si="37"/>
        <v>0.97339231188897368</v>
      </c>
      <c r="W23" s="3">
        <f t="shared" si="12"/>
        <v>92.961999251635064</v>
      </c>
      <c r="X23" s="3">
        <f t="shared" si="13"/>
        <v>2.4992635620786285</v>
      </c>
      <c r="Y23" s="3">
        <f t="shared" si="14"/>
        <v>4.5387371862863031</v>
      </c>
      <c r="AA23">
        <f t="shared" si="1"/>
        <v>8.3767499999999995E-2</v>
      </c>
      <c r="AC23" t="s">
        <v>162</v>
      </c>
      <c r="AD23">
        <v>70.128954940134392</v>
      </c>
      <c r="AE23">
        <v>0.76790000000000003</v>
      </c>
      <c r="AF23">
        <f t="shared" si="15"/>
        <v>5.3852024498529202E-2</v>
      </c>
      <c r="AG23">
        <f>AF23+AF53</f>
        <v>0.11127928810458181</v>
      </c>
      <c r="AH23">
        <f t="shared" si="39"/>
        <v>1.3402725</v>
      </c>
      <c r="AI23" s="2">
        <f t="shared" si="40"/>
        <v>1.2289932118954181</v>
      </c>
      <c r="AJ23" s="3">
        <f t="shared" si="16"/>
        <v>91.697263944117196</v>
      </c>
      <c r="AK23" s="3">
        <f t="shared" si="17"/>
        <v>4.0179907070039267</v>
      </c>
      <c r="AL23" s="3">
        <f t="shared" si="18"/>
        <v>4.2847453488788743</v>
      </c>
      <c r="AN23">
        <f t="shared" si="2"/>
        <v>0.12565124999999999</v>
      </c>
      <c r="AP23" t="s">
        <v>163</v>
      </c>
      <c r="AQ23">
        <v>120.44442939123317</v>
      </c>
      <c r="AR23">
        <v>0.78349999999999997</v>
      </c>
      <c r="AS23">
        <f t="shared" si="19"/>
        <v>9.4368210428031188E-2</v>
      </c>
      <c r="AT23">
        <f t="shared" si="41"/>
        <v>0.17845766984849401</v>
      </c>
      <c r="AU23">
        <f t="shared" si="42"/>
        <v>1.63345875</v>
      </c>
      <c r="AV23" s="2">
        <f t="shared" si="43"/>
        <v>1.4550010801515059</v>
      </c>
      <c r="AW23" s="3">
        <f t="shared" si="20"/>
        <v>89.074859108104562</v>
      </c>
      <c r="AX23" s="3">
        <f t="shared" si="21"/>
        <v>5.7772019298333177</v>
      </c>
      <c r="AY23" s="3">
        <f t="shared" si="22"/>
        <v>5.147938962062117</v>
      </c>
      <c r="BA23">
        <v>0.16753499999999999</v>
      </c>
      <c r="BC23" t="s">
        <v>164</v>
      </c>
      <c r="BD23">
        <v>166.83711583543402</v>
      </c>
      <c r="BE23">
        <v>0.70889999999999997</v>
      </c>
      <c r="BF23">
        <f t="shared" si="3"/>
        <v>0.11827083141573917</v>
      </c>
      <c r="BG23">
        <f t="shared" si="44"/>
        <v>0.28035161462880792</v>
      </c>
      <c r="BH23">
        <f t="shared" si="45"/>
        <v>1.9266449999999999</v>
      </c>
      <c r="BI23" s="2">
        <f t="shared" si="46"/>
        <v>1.6462933853711921</v>
      </c>
      <c r="BJ23" s="3">
        <f t="shared" si="23"/>
        <v>85.448714494429026</v>
      </c>
      <c r="BK23" s="3">
        <f t="shared" si="24"/>
        <v>6.138693501695391</v>
      </c>
      <c r="BL23" s="3">
        <f t="shared" si="25"/>
        <v>8.4125920038755844</v>
      </c>
      <c r="BN23">
        <f t="shared" si="4"/>
        <v>0.25130249999999998</v>
      </c>
      <c r="BP23" t="s">
        <v>165</v>
      </c>
      <c r="BQ23">
        <v>243.73882333203775</v>
      </c>
      <c r="BR23">
        <v>0.55869999999999997</v>
      </c>
      <c r="BS23">
        <f t="shared" si="5"/>
        <v>0.13617688059560948</v>
      </c>
      <c r="BT23">
        <f t="shared" si="47"/>
        <v>0.24475244563656814</v>
      </c>
      <c r="BU23">
        <f t="shared" si="48"/>
        <v>2.5130175000000001</v>
      </c>
      <c r="BV23" s="2">
        <f t="shared" si="49"/>
        <v>2.268265054363432</v>
      </c>
      <c r="BW23" s="3">
        <f t="shared" si="26"/>
        <v>90.260615151443702</v>
      </c>
      <c r="BX23" s="3">
        <f t="shared" si="27"/>
        <v>5.4188592238458133</v>
      </c>
      <c r="BY23" s="3">
        <f t="shared" si="28"/>
        <v>4.3205256247104789</v>
      </c>
      <c r="CA23">
        <f t="shared" si="6"/>
        <v>0.33506999999999998</v>
      </c>
      <c r="CC23" t="s">
        <v>166</v>
      </c>
      <c r="CD23">
        <v>271.49204455164295</v>
      </c>
      <c r="CE23">
        <v>0.56499999999999995</v>
      </c>
      <c r="CF23">
        <f t="shared" si="7"/>
        <v>0.15339300517167825</v>
      </c>
      <c r="CG23">
        <f t="shared" si="50"/>
        <v>0.24621611841658059</v>
      </c>
      <c r="CH23">
        <f t="shared" si="51"/>
        <v>3.0993899999999996</v>
      </c>
      <c r="CI23" s="2">
        <f t="shared" si="52"/>
        <v>2.8531738815834191</v>
      </c>
      <c r="CJ23" s="3">
        <f t="shared" si="29"/>
        <v>92.055981389351444</v>
      </c>
      <c r="CK23" s="3">
        <f t="shared" si="30"/>
        <v>4.9491353192621217</v>
      </c>
      <c r="CL23" s="3">
        <f t="shared" si="31"/>
        <v>2.9948832913864449</v>
      </c>
    </row>
    <row r="24" spans="1:90" x14ac:dyDescent="0.2">
      <c r="A24">
        <v>1.6753500000000001E-2</v>
      </c>
      <c r="B24">
        <v>30</v>
      </c>
      <c r="C24" t="s">
        <v>167</v>
      </c>
      <c r="D24">
        <v>91.616251969324907</v>
      </c>
      <c r="E24" s="1">
        <v>0.63100000000000001</v>
      </c>
      <c r="F24">
        <f t="shared" si="0"/>
        <v>5.7809854992644023E-2</v>
      </c>
      <c r="G24">
        <f t="shared" si="32"/>
        <v>0.12105945748897529</v>
      </c>
      <c r="H24">
        <f t="shared" si="33"/>
        <v>0.87117449999999985</v>
      </c>
      <c r="I24" s="2">
        <f t="shared" si="34"/>
        <v>0.75011504251102457</v>
      </c>
      <c r="J24" s="3">
        <f t="shared" si="8"/>
        <v>86.103879591405018</v>
      </c>
      <c r="K24" s="3">
        <f t="shared" si="9"/>
        <v>6.6358525177956924</v>
      </c>
      <c r="L24" s="3">
        <f t="shared" si="10"/>
        <v>7.260267890799291</v>
      </c>
      <c r="N24">
        <v>4.1883749999999997E-2</v>
      </c>
      <c r="O24">
        <v>30</v>
      </c>
      <c r="P24" t="s">
        <v>168</v>
      </c>
      <c r="Q24">
        <v>82.524267681241469</v>
      </c>
      <c r="R24">
        <v>0.70469999999999999</v>
      </c>
      <c r="S24">
        <f t="shared" si="11"/>
        <v>5.8154851434970865E-2</v>
      </c>
      <c r="T24">
        <f t="shared" si="35"/>
        <v>0.12316849477452294</v>
      </c>
      <c r="U24">
        <f t="shared" si="36"/>
        <v>1.04708625</v>
      </c>
      <c r="V24" s="2">
        <f t="shared" si="37"/>
        <v>0.92391775522547703</v>
      </c>
      <c r="W24" s="3">
        <f t="shared" si="12"/>
        <v>88.237024908452099</v>
      </c>
      <c r="X24" s="3">
        <f t="shared" si="13"/>
        <v>5.5539695450084334</v>
      </c>
      <c r="Y24" s="3">
        <f t="shared" si="14"/>
        <v>6.2090055465394638</v>
      </c>
      <c r="AA24">
        <f t="shared" si="1"/>
        <v>8.3767499999999995E-2</v>
      </c>
      <c r="AC24" t="s">
        <v>169</v>
      </c>
      <c r="AD24">
        <v>93.156624992286353</v>
      </c>
      <c r="AE24">
        <v>0.61609999999999998</v>
      </c>
      <c r="AF24">
        <f t="shared" si="15"/>
        <v>5.7393796657747624E-2</v>
      </c>
      <c r="AG24">
        <f t="shared" si="38"/>
        <v>0.18258878920004129</v>
      </c>
      <c r="AH24">
        <f t="shared" si="39"/>
        <v>1.3402725</v>
      </c>
      <c r="AI24" s="2">
        <f t="shared" si="40"/>
        <v>1.1576837107999587</v>
      </c>
      <c r="AJ24" s="3">
        <f t="shared" si="16"/>
        <v>86.376741356698645</v>
      </c>
      <c r="AK24" s="3">
        <f t="shared" si="17"/>
        <v>4.2822483232139454</v>
      </c>
      <c r="AL24" s="3">
        <f t="shared" si="18"/>
        <v>9.3410103200874204</v>
      </c>
      <c r="AN24">
        <f t="shared" si="2"/>
        <v>0.12565124999999999</v>
      </c>
      <c r="AP24" t="s">
        <v>170</v>
      </c>
      <c r="AQ24">
        <v>96.422080306671347</v>
      </c>
      <c r="AR24">
        <v>0.80269999999999997</v>
      </c>
      <c r="AS24">
        <f t="shared" si="19"/>
        <v>7.7398003862165082E-2</v>
      </c>
      <c r="AT24">
        <f t="shared" si="41"/>
        <v>0.19502316818876297</v>
      </c>
      <c r="AU24">
        <f t="shared" si="42"/>
        <v>1.63345875</v>
      </c>
      <c r="AV24" s="2">
        <f t="shared" si="43"/>
        <v>1.4384355818112371</v>
      </c>
      <c r="AW24" s="3">
        <f t="shared" si="20"/>
        <v>88.060722795187644</v>
      </c>
      <c r="AX24" s="3">
        <f t="shared" si="21"/>
        <v>4.7382894647425333</v>
      </c>
      <c r="AY24" s="3">
        <f t="shared" si="22"/>
        <v>7.200987740069829</v>
      </c>
      <c r="BA24">
        <v>0.16753499999999999</v>
      </c>
      <c r="BC24" t="s">
        <v>171</v>
      </c>
      <c r="BD24">
        <v>134.69412634721334</v>
      </c>
      <c r="BE24">
        <v>0.84930000000000005</v>
      </c>
      <c r="BF24">
        <f t="shared" si="3"/>
        <v>0.11439572150668831</v>
      </c>
      <c r="BG24">
        <f t="shared" si="44"/>
        <v>0.27559925983792721</v>
      </c>
      <c r="BH24">
        <f t="shared" si="45"/>
        <v>1.9266449999999999</v>
      </c>
      <c r="BI24" s="2">
        <f t="shared" si="46"/>
        <v>1.6510457401620728</v>
      </c>
      <c r="BJ24" s="3">
        <f t="shared" si="23"/>
        <v>85.695379281708512</v>
      </c>
      <c r="BK24" s="3">
        <f t="shared" si="24"/>
        <v>5.9375609677282695</v>
      </c>
      <c r="BL24" s="3">
        <f t="shared" si="25"/>
        <v>8.3670597505632305</v>
      </c>
      <c r="BN24">
        <f t="shared" si="4"/>
        <v>0.25130249999999998</v>
      </c>
      <c r="BP24" t="s">
        <v>172</v>
      </c>
      <c r="BQ24">
        <v>279.03284552763961</v>
      </c>
      <c r="BR24">
        <v>0.52390000000000003</v>
      </c>
      <c r="BS24">
        <f t="shared" si="5"/>
        <v>0.14618530777193042</v>
      </c>
      <c r="BT24">
        <f t="shared" si="47"/>
        <v>0.24170246060809097</v>
      </c>
      <c r="BU24">
        <f t="shared" si="48"/>
        <v>2.5130175000000001</v>
      </c>
      <c r="BV24" s="2">
        <f t="shared" si="49"/>
        <v>2.2713150393919093</v>
      </c>
      <c r="BW24" s="3">
        <f t="shared" si="26"/>
        <v>90.381982592318167</v>
      </c>
      <c r="BX24" s="3">
        <f t="shared" si="27"/>
        <v>5.8171225537398934</v>
      </c>
      <c r="BY24" s="3">
        <f t="shared" si="28"/>
        <v>3.8008948539419456</v>
      </c>
      <c r="CA24">
        <f t="shared" si="6"/>
        <v>0.33506999999999998</v>
      </c>
      <c r="CC24" t="s">
        <v>173</v>
      </c>
      <c r="CD24">
        <v>309.58082334879003</v>
      </c>
      <c r="CE24">
        <v>0.49540000000000001</v>
      </c>
      <c r="CF24">
        <f t="shared" si="7"/>
        <v>0.15336633988699058</v>
      </c>
      <c r="CG24">
        <f t="shared" si="50"/>
        <v>0.23849213059366012</v>
      </c>
      <c r="CH24">
        <f t="shared" si="51"/>
        <v>3.0993899999999996</v>
      </c>
      <c r="CI24" s="2">
        <f t="shared" si="52"/>
        <v>2.8608978694063394</v>
      </c>
      <c r="CJ24" s="3">
        <f t="shared" si="29"/>
        <v>92.305191324949092</v>
      </c>
      <c r="CK24" s="3">
        <f t="shared" si="30"/>
        <v>4.948274979495662</v>
      </c>
      <c r="CL24" s="3">
        <f t="shared" si="31"/>
        <v>2.74653369555524</v>
      </c>
    </row>
    <row r="25" spans="1:90" x14ac:dyDescent="0.2">
      <c r="A25">
        <v>1.6753500000000001E-2</v>
      </c>
      <c r="B25">
        <v>30</v>
      </c>
      <c r="C25" t="s">
        <v>174</v>
      </c>
      <c r="D25">
        <v>82.032001461582325</v>
      </c>
      <c r="E25" s="1">
        <v>0.65720000000000001</v>
      </c>
      <c r="F25">
        <f t="shared" si="0"/>
        <v>5.3911431360551904E-2</v>
      </c>
      <c r="G25">
        <f t="shared" si="32"/>
        <v>0.10550695956928872</v>
      </c>
      <c r="H25">
        <f t="shared" si="33"/>
        <v>0.87117449999999985</v>
      </c>
      <c r="I25" s="2">
        <f t="shared" si="34"/>
        <v>0.76566754043071117</v>
      </c>
      <c r="J25" s="3">
        <f t="shared" si="8"/>
        <v>87.88911296539456</v>
      </c>
      <c r="K25" s="3">
        <f t="shared" si="9"/>
        <v>6.1883619596937143</v>
      </c>
      <c r="L25" s="3">
        <f t="shared" si="10"/>
        <v>5.9225250749117233</v>
      </c>
      <c r="N25">
        <v>4.1883749999999997E-2</v>
      </c>
      <c r="O25">
        <v>30</v>
      </c>
      <c r="P25" t="s">
        <v>175</v>
      </c>
      <c r="Q25">
        <v>56.585791499398304</v>
      </c>
      <c r="R25">
        <v>0.82110000000000005</v>
      </c>
      <c r="S25">
        <f t="shared" si="11"/>
        <v>4.6462593400155953E-2</v>
      </c>
      <c r="T25">
        <f t="shared" si="35"/>
        <v>0.12427248514643252</v>
      </c>
      <c r="U25">
        <f t="shared" si="36"/>
        <v>1.04708625</v>
      </c>
      <c r="V25" s="2">
        <f t="shared" si="37"/>
        <v>0.92281376485356748</v>
      </c>
      <c r="W25" s="3">
        <f t="shared" si="12"/>
        <v>88.131590387474517</v>
      </c>
      <c r="X25" s="3">
        <f t="shared" si="13"/>
        <v>4.4373224650935832</v>
      </c>
      <c r="Y25" s="3">
        <f t="shared" si="14"/>
        <v>7.4310871474318931</v>
      </c>
      <c r="AA25">
        <f t="shared" si="1"/>
        <v>8.3767499999999995E-2</v>
      </c>
      <c r="AB25">
        <v>30</v>
      </c>
      <c r="AC25" t="s">
        <v>176</v>
      </c>
      <c r="AD25">
        <v>88.656604745170583</v>
      </c>
      <c r="AE25">
        <v>0.70379999999999998</v>
      </c>
      <c r="AF25">
        <f t="shared" si="15"/>
        <v>6.2396518419651055E-2</v>
      </c>
      <c r="AG25">
        <f t="shared" si="38"/>
        <v>0.12661074033898784</v>
      </c>
      <c r="AH25">
        <f t="shared" si="39"/>
        <v>1.3402725</v>
      </c>
      <c r="AI25" s="2">
        <f t="shared" si="40"/>
        <v>1.2136617596610122</v>
      </c>
      <c r="AJ25" s="3">
        <f t="shared" si="16"/>
        <v>90.553358340263799</v>
      </c>
      <c r="AK25" s="3">
        <f t="shared" si="17"/>
        <v>4.6555098623340445</v>
      </c>
      <c r="AL25" s="3">
        <f t="shared" si="18"/>
        <v>4.791131797402155</v>
      </c>
      <c r="AN25">
        <f t="shared" si="2"/>
        <v>0.12565124999999999</v>
      </c>
      <c r="AO25">
        <v>30</v>
      </c>
      <c r="AP25" t="s">
        <v>177</v>
      </c>
      <c r="AQ25">
        <v>91.686150454270162</v>
      </c>
      <c r="AR25">
        <v>0.81789999999999996</v>
      </c>
      <c r="AS25">
        <f t="shared" si="19"/>
        <v>7.4990102456547567E-2</v>
      </c>
      <c r="AT25">
        <f t="shared" si="41"/>
        <v>0.22430600130574324</v>
      </c>
      <c r="AU25">
        <f t="shared" si="42"/>
        <v>1.63345875</v>
      </c>
      <c r="AV25" s="2">
        <f t="shared" si="43"/>
        <v>1.4091527486942568</v>
      </c>
      <c r="AW25" s="3">
        <f t="shared" si="20"/>
        <v>86.268033930716442</v>
      </c>
      <c r="AX25" s="3">
        <f t="shared" si="21"/>
        <v>4.5908782487802382</v>
      </c>
      <c r="AY25" s="3">
        <f t="shared" si="22"/>
        <v>9.1410878205033121</v>
      </c>
      <c r="BA25">
        <v>0.16753499999999999</v>
      </c>
      <c r="BB25">
        <v>30</v>
      </c>
      <c r="BC25" t="s">
        <v>178</v>
      </c>
      <c r="BD25">
        <v>145.99942869553641</v>
      </c>
      <c r="BE25">
        <v>0.8871</v>
      </c>
      <c r="BF25">
        <f t="shared" si="3"/>
        <v>0.12951609319581037</v>
      </c>
      <c r="BG25">
        <f t="shared" si="44"/>
        <v>0.30667829439581035</v>
      </c>
      <c r="BH25">
        <f t="shared" si="45"/>
        <v>1.9266449999999999</v>
      </c>
      <c r="BI25" s="2">
        <f t="shared" si="46"/>
        <v>1.6199667056041895</v>
      </c>
      <c r="BJ25" s="3">
        <f t="shared" si="23"/>
        <v>84.082262461646522</v>
      </c>
      <c r="BK25" s="3">
        <f t="shared" si="24"/>
        <v>6.7223641716979712</v>
      </c>
      <c r="BL25" s="3">
        <f t="shared" si="25"/>
        <v>9.1953733666555078</v>
      </c>
      <c r="BN25">
        <f t="shared" si="4"/>
        <v>0.25130249999999998</v>
      </c>
      <c r="BO25">
        <v>30</v>
      </c>
      <c r="BP25" t="s">
        <v>179</v>
      </c>
      <c r="BQ25">
        <v>191.64427686273538</v>
      </c>
      <c r="BR25">
        <v>0.54600000000000004</v>
      </c>
      <c r="BS25">
        <f t="shared" si="5"/>
        <v>0.10463777516705351</v>
      </c>
      <c r="BT25">
        <f t="shared" si="47"/>
        <v>0.19067227274819235</v>
      </c>
      <c r="BU25">
        <f t="shared" si="48"/>
        <v>2.5130175000000001</v>
      </c>
      <c r="BV25" s="2">
        <f t="shared" si="49"/>
        <v>2.3223452272518079</v>
      </c>
      <c r="BW25" s="3">
        <f t="shared" si="26"/>
        <v>92.412616595459752</v>
      </c>
      <c r="BX25" s="3">
        <f t="shared" si="27"/>
        <v>4.1638299441628845</v>
      </c>
      <c r="BY25" s="3">
        <f t="shared" si="28"/>
        <v>3.4235534603773683</v>
      </c>
      <c r="CA25">
        <f t="shared" si="6"/>
        <v>0.33506999999999998</v>
      </c>
      <c r="CB25">
        <v>30</v>
      </c>
      <c r="CC25" t="s">
        <v>180</v>
      </c>
      <c r="CD25">
        <v>331.30569530969098</v>
      </c>
      <c r="CE25">
        <v>0.59330000000000005</v>
      </c>
      <c r="CF25">
        <f t="shared" si="7"/>
        <v>0.19656366902723968</v>
      </c>
      <c r="CG25">
        <f t="shared" si="50"/>
        <v>0.30317820186061095</v>
      </c>
      <c r="CH25">
        <f t="shared" si="51"/>
        <v>3.0993899999999996</v>
      </c>
      <c r="CI25" s="2">
        <f t="shared" si="52"/>
        <v>2.7962117981393888</v>
      </c>
      <c r="CJ25" s="3">
        <f t="shared" si="29"/>
        <v>90.218133185542612</v>
      </c>
      <c r="CK25" s="3">
        <f t="shared" si="30"/>
        <v>6.3420114611984841</v>
      </c>
      <c r="CL25" s="3">
        <f t="shared" si="31"/>
        <v>3.439855353258908</v>
      </c>
    </row>
    <row r="26" spans="1:90" x14ac:dyDescent="0.2">
      <c r="A26">
        <v>1.6753500000000001E-2</v>
      </c>
      <c r="B26">
        <v>30</v>
      </c>
      <c r="C26" t="s">
        <v>181</v>
      </c>
      <c r="D26">
        <v>75.015010786344007</v>
      </c>
      <c r="E26" s="1">
        <v>0.82899999999999996</v>
      </c>
      <c r="F26">
        <f t="shared" si="0"/>
        <v>6.2187443941879181E-2</v>
      </c>
      <c r="G26">
        <f t="shared" si="32"/>
        <v>0.17692135361418454</v>
      </c>
      <c r="H26">
        <f t="shared" si="33"/>
        <v>0.88792799999999983</v>
      </c>
      <c r="I26" s="2">
        <f t="shared" si="34"/>
        <v>0.71100664638581534</v>
      </c>
      <c r="J26" s="3">
        <f t="shared" si="8"/>
        <v>80.074808586486228</v>
      </c>
      <c r="K26" s="3">
        <f t="shared" si="9"/>
        <v>7.0036583981898524</v>
      </c>
      <c r="L26" s="3">
        <f t="shared" si="10"/>
        <v>12.921533015323918</v>
      </c>
      <c r="N26">
        <v>4.1883749999999997E-2</v>
      </c>
      <c r="O26">
        <v>30</v>
      </c>
      <c r="P26" t="s">
        <v>182</v>
      </c>
      <c r="Q26">
        <v>70.646761603114371</v>
      </c>
      <c r="R26">
        <v>0.45300000000000001</v>
      </c>
      <c r="S26">
        <f t="shared" si="11"/>
        <v>3.2002983006210808E-2</v>
      </c>
      <c r="T26">
        <f t="shared" si="35"/>
        <v>7.2925389876557917E-2</v>
      </c>
      <c r="U26">
        <f t="shared" si="36"/>
        <v>1.08897</v>
      </c>
      <c r="V26" s="2">
        <f t="shared" si="37"/>
        <v>1.0160446101234422</v>
      </c>
      <c r="W26" s="3">
        <f t="shared" si="12"/>
        <v>93.303269155572906</v>
      </c>
      <c r="X26" s="3">
        <f t="shared" si="13"/>
        <v>2.9388305468663791</v>
      </c>
      <c r="Y26" s="3">
        <f t="shared" si="14"/>
        <v>3.7579002975607332</v>
      </c>
      <c r="AA26">
        <f t="shared" si="1"/>
        <v>8.3767499999999995E-2</v>
      </c>
      <c r="AC26" t="s">
        <v>183</v>
      </c>
      <c r="AD26">
        <v>93.34368906519623</v>
      </c>
      <c r="AE26">
        <v>0.79479999999999995</v>
      </c>
      <c r="AF26">
        <f t="shared" si="15"/>
        <v>7.4189564069017958E-2</v>
      </c>
      <c r="AG26">
        <f t="shared" si="38"/>
        <v>0.20170973902577993</v>
      </c>
      <c r="AH26">
        <f t="shared" si="39"/>
        <v>1.42404</v>
      </c>
      <c r="AI26" s="2">
        <f t="shared" si="40"/>
        <v>1.2223302609742199</v>
      </c>
      <c r="AJ26" s="3">
        <f t="shared" si="16"/>
        <v>85.835388119309854</v>
      </c>
      <c r="AK26" s="3">
        <f t="shared" si="17"/>
        <v>5.2097949544266982</v>
      </c>
      <c r="AL26" s="6">
        <f t="shared" si="18"/>
        <v>8.9548169262634474</v>
      </c>
      <c r="AN26">
        <f t="shared" si="2"/>
        <v>0.12565124999999999</v>
      </c>
      <c r="AP26" t="s">
        <v>184</v>
      </c>
      <c r="AQ26">
        <v>96.455072536237125</v>
      </c>
      <c r="AR26">
        <v>0.83630000000000004</v>
      </c>
      <c r="AS26">
        <f t="shared" si="19"/>
        <v>8.0665377162055102E-2</v>
      </c>
      <c r="AT26">
        <f t="shared" si="41"/>
        <v>0.18538000040706357</v>
      </c>
      <c r="AU26">
        <f t="shared" si="42"/>
        <v>1.75911</v>
      </c>
      <c r="AV26" s="2">
        <f t="shared" si="43"/>
        <v>1.5737299995929364</v>
      </c>
      <c r="AW26" s="3">
        <f t="shared" si="20"/>
        <v>89.461716413012056</v>
      </c>
      <c r="AX26" s="3">
        <f t="shared" si="21"/>
        <v>4.5855789099064364</v>
      </c>
      <c r="AY26" s="3">
        <f t="shared" si="22"/>
        <v>5.9527046770815053</v>
      </c>
      <c r="BA26">
        <v>0.16753499999999999</v>
      </c>
      <c r="BC26" t="s">
        <v>185</v>
      </c>
      <c r="BD26">
        <v>171.60549154770018</v>
      </c>
      <c r="BE26">
        <v>0.90569999999999995</v>
      </c>
      <c r="BF26">
        <f t="shared" si="3"/>
        <v>0.15542309369475205</v>
      </c>
      <c r="BG26">
        <f t="shared" si="44"/>
        <v>0.28011570741323005</v>
      </c>
      <c r="BH26">
        <f t="shared" si="45"/>
        <v>2.0941799999999997</v>
      </c>
      <c r="BI26" s="2">
        <f t="shared" si="46"/>
        <v>1.8140642925867696</v>
      </c>
      <c r="BJ26" s="3">
        <f t="shared" si="23"/>
        <v>86.624086400728203</v>
      </c>
      <c r="BK26" s="3">
        <f t="shared" si="24"/>
        <v>7.4216683233892047</v>
      </c>
      <c r="BL26" s="3">
        <f t="shared" si="25"/>
        <v>5.9542452758825908</v>
      </c>
      <c r="BN26">
        <f t="shared" si="4"/>
        <v>0.25130249999999998</v>
      </c>
      <c r="BP26" t="s">
        <v>186</v>
      </c>
      <c r="BQ26">
        <v>237.13092640515191</v>
      </c>
      <c r="BR26">
        <v>0.623</v>
      </c>
      <c r="BS26">
        <f t="shared" si="5"/>
        <v>0.14773256715040964</v>
      </c>
      <c r="BT26">
        <f t="shared" si="47"/>
        <v>0.26781112656597883</v>
      </c>
      <c r="BU26">
        <f t="shared" si="48"/>
        <v>2.7643200000000001</v>
      </c>
      <c r="BV26" s="2">
        <f t="shared" si="49"/>
        <v>2.4965088734340215</v>
      </c>
      <c r="BW26" s="3">
        <f t="shared" si="26"/>
        <v>90.311862354359178</v>
      </c>
      <c r="BX26" s="3">
        <f t="shared" si="27"/>
        <v>5.3442643091396667</v>
      </c>
      <c r="BY26" s="3">
        <f t="shared" si="28"/>
        <v>4.3438733365011712</v>
      </c>
      <c r="CA26">
        <f t="shared" si="6"/>
        <v>0.33506999999999998</v>
      </c>
      <c r="CC26" t="s">
        <v>187</v>
      </c>
      <c r="CD26">
        <v>230.26093741734127</v>
      </c>
      <c r="CE26">
        <v>0.63680000000000003</v>
      </c>
      <c r="CF26">
        <f t="shared" si="7"/>
        <v>0.14663016494736292</v>
      </c>
      <c r="CG26">
        <f t="shared" si="50"/>
        <v>0.26394666084564433</v>
      </c>
      <c r="CH26">
        <f t="shared" si="51"/>
        <v>3.4344599999999996</v>
      </c>
      <c r="CI26" s="2">
        <f t="shared" si="52"/>
        <v>3.1705133391543554</v>
      </c>
      <c r="CJ26" s="3">
        <f t="shared" si="29"/>
        <v>92.314755133393774</v>
      </c>
      <c r="CK26" s="3">
        <f t="shared" si="30"/>
        <v>4.2693804833179865</v>
      </c>
      <c r="CL26" s="3">
        <f t="shared" si="31"/>
        <v>3.4158643832882438</v>
      </c>
    </row>
    <row r="27" spans="1:90" x14ac:dyDescent="0.2">
      <c r="A27">
        <v>1.6753500000000001E-2</v>
      </c>
      <c r="B27">
        <v>30</v>
      </c>
      <c r="C27" t="s">
        <v>188</v>
      </c>
      <c r="D27">
        <v>68.857567635680553</v>
      </c>
      <c r="E27" s="1">
        <v>0.79279999999999995</v>
      </c>
      <c r="F27">
        <f t="shared" si="0"/>
        <v>5.4590279621567539E-2</v>
      </c>
      <c r="G27">
        <f t="shared" si="32"/>
        <v>0.1152139666193028</v>
      </c>
      <c r="H27">
        <f t="shared" si="33"/>
        <v>0.88792799999999983</v>
      </c>
      <c r="I27" s="2">
        <f t="shared" si="34"/>
        <v>0.772714033380697</v>
      </c>
      <c r="J27" s="3">
        <f t="shared" si="8"/>
        <v>87.024402134035313</v>
      </c>
      <c r="K27" s="3">
        <f t="shared" si="9"/>
        <v>6.1480525021812076</v>
      </c>
      <c r="L27" s="3">
        <f t="shared" si="10"/>
        <v>6.8275453637834671</v>
      </c>
      <c r="N27">
        <v>4.1883749999999997E-2</v>
      </c>
      <c r="O27">
        <v>30</v>
      </c>
      <c r="P27" t="s">
        <v>189</v>
      </c>
      <c r="Q27">
        <v>97.850668262578267</v>
      </c>
      <c r="R27">
        <v>0.79120000000000001</v>
      </c>
      <c r="S27">
        <f t="shared" si="11"/>
        <v>7.7419448729351928E-2</v>
      </c>
      <c r="T27">
        <f t="shared" si="35"/>
        <v>0.19630587794089754</v>
      </c>
      <c r="U27">
        <f t="shared" si="36"/>
        <v>1.08897</v>
      </c>
      <c r="V27" s="2">
        <f t="shared" si="37"/>
        <v>0.8926641220591025</v>
      </c>
      <c r="W27" s="3">
        <f t="shared" si="12"/>
        <v>81.973251977474362</v>
      </c>
      <c r="X27" s="3">
        <f t="shared" si="13"/>
        <v>7.1094197938742054</v>
      </c>
      <c r="Y27" s="3">
        <f t="shared" si="14"/>
        <v>10.917328228651444</v>
      </c>
      <c r="AA27">
        <f t="shared" si="1"/>
        <v>8.3767499999999995E-2</v>
      </c>
      <c r="AC27" t="s">
        <v>190</v>
      </c>
      <c r="AD27">
        <v>111.07207701035705</v>
      </c>
      <c r="AE27">
        <v>0.69230000000000003</v>
      </c>
      <c r="AF27">
        <f t="shared" si="15"/>
        <v>7.6895198914270185E-2</v>
      </c>
      <c r="AG27">
        <f t="shared" si="38"/>
        <v>0.20167986483666939</v>
      </c>
      <c r="AH27">
        <f t="shared" si="39"/>
        <v>1.42404</v>
      </c>
      <c r="AI27" s="2">
        <f t="shared" si="40"/>
        <v>1.2223601351633306</v>
      </c>
      <c r="AJ27" s="3">
        <f t="shared" si="16"/>
        <v>85.837485966920212</v>
      </c>
      <c r="AK27" s="3">
        <f t="shared" si="17"/>
        <v>5.3997920644272766</v>
      </c>
      <c r="AL27" s="6">
        <f t="shared" si="18"/>
        <v>8.7627219686525102</v>
      </c>
      <c r="AN27">
        <f t="shared" si="2"/>
        <v>0.12565124999999999</v>
      </c>
      <c r="AP27" t="s">
        <v>191</v>
      </c>
      <c r="AQ27">
        <v>97.847889225494526</v>
      </c>
      <c r="AR27">
        <v>1.0342</v>
      </c>
      <c r="AS27">
        <f t="shared" si="19"/>
        <v>0.10119428703700645</v>
      </c>
      <c r="AT27">
        <f t="shared" si="41"/>
        <v>0.22017571324149937</v>
      </c>
      <c r="AU27">
        <f t="shared" si="42"/>
        <v>1.75911</v>
      </c>
      <c r="AV27" s="2">
        <f t="shared" si="43"/>
        <v>1.5389342867585005</v>
      </c>
      <c r="AW27" s="3">
        <f t="shared" si="20"/>
        <v>87.483687021192566</v>
      </c>
      <c r="AX27" s="3">
        <f t="shared" si="21"/>
        <v>5.7525843771569969</v>
      </c>
      <c r="AY27" s="3">
        <f t="shared" si="22"/>
        <v>6.763728601650433</v>
      </c>
      <c r="BA27">
        <v>0.16753499999999999</v>
      </c>
      <c r="BC27" t="s">
        <v>192</v>
      </c>
      <c r="BD27">
        <v>145.41015457132767</v>
      </c>
      <c r="BE27">
        <v>0.9456</v>
      </c>
      <c r="BF27">
        <f t="shared" si="3"/>
        <v>0.13749984216264743</v>
      </c>
      <c r="BG27">
        <f t="shared" si="44"/>
        <v>0.2972092284187301</v>
      </c>
      <c r="BH27">
        <f t="shared" si="45"/>
        <v>2.0941799999999997</v>
      </c>
      <c r="BI27" s="2">
        <f t="shared" si="46"/>
        <v>1.7969707715812695</v>
      </c>
      <c r="BJ27" s="3">
        <f t="shared" si="23"/>
        <v>85.807847060962743</v>
      </c>
      <c r="BK27" s="3">
        <f t="shared" si="24"/>
        <v>6.5658081999946258</v>
      </c>
      <c r="BL27" s="3">
        <f t="shared" si="25"/>
        <v>7.6263447390426178</v>
      </c>
      <c r="BN27">
        <f t="shared" si="4"/>
        <v>0.25130249999999998</v>
      </c>
      <c r="BP27" t="s">
        <v>193</v>
      </c>
      <c r="BQ27">
        <v>263.16886857388522</v>
      </c>
      <c r="BR27">
        <v>0.50080000000000002</v>
      </c>
      <c r="BS27">
        <f t="shared" si="5"/>
        <v>0.13179496938180174</v>
      </c>
      <c r="BT27">
        <f t="shared" si="47"/>
        <v>0.24354071031830923</v>
      </c>
      <c r="BU27">
        <f t="shared" si="48"/>
        <v>2.7643200000000001</v>
      </c>
      <c r="BV27" s="2">
        <f t="shared" si="49"/>
        <v>2.5207792896816907</v>
      </c>
      <c r="BW27" s="3">
        <f t="shared" si="26"/>
        <v>91.189851018756528</v>
      </c>
      <c r="BX27" s="3">
        <f t="shared" si="27"/>
        <v>4.7677175356616353</v>
      </c>
      <c r="BY27" s="3">
        <f t="shared" si="28"/>
        <v>4.0424314455818244</v>
      </c>
      <c r="CA27">
        <f t="shared" si="6"/>
        <v>0.33506999999999998</v>
      </c>
      <c r="CC27" t="s">
        <v>194</v>
      </c>
      <c r="CD27">
        <v>251.09522605794817</v>
      </c>
      <c r="CE27">
        <v>0.44779999999999998</v>
      </c>
      <c r="CF27">
        <f t="shared" si="7"/>
        <v>0.11244044222874917</v>
      </c>
      <c r="CG27">
        <f t="shared" si="50"/>
        <v>0.19744093867782186</v>
      </c>
      <c r="CH27">
        <f t="shared" si="51"/>
        <v>3.4344599999999996</v>
      </c>
      <c r="CI27" s="2">
        <f t="shared" si="52"/>
        <v>3.2370190613221776</v>
      </c>
      <c r="CJ27" s="3">
        <f t="shared" si="29"/>
        <v>94.251179554345597</v>
      </c>
      <c r="CK27" s="3">
        <f t="shared" si="30"/>
        <v>3.2738899922767821</v>
      </c>
      <c r="CL27" s="3">
        <f t="shared" si="31"/>
        <v>2.4749304533776111</v>
      </c>
    </row>
    <row r="28" spans="1:90" x14ac:dyDescent="0.2">
      <c r="A28">
        <v>1.6753500000000001E-2</v>
      </c>
      <c r="B28">
        <v>30</v>
      </c>
      <c r="C28" t="s">
        <v>195</v>
      </c>
      <c r="D28">
        <v>79.217206933714166</v>
      </c>
      <c r="E28" s="1">
        <v>0.66549999999999998</v>
      </c>
      <c r="F28">
        <f t="shared" si="0"/>
        <v>5.2719051214386775E-2</v>
      </c>
      <c r="G28">
        <f t="shared" si="32"/>
        <v>0.11123648669579608</v>
      </c>
      <c r="H28">
        <f t="shared" si="33"/>
        <v>0.88792799999999983</v>
      </c>
      <c r="I28" s="2">
        <f t="shared" si="34"/>
        <v>0.77669151330420372</v>
      </c>
      <c r="J28" s="3">
        <f t="shared" si="8"/>
        <v>87.472352860164776</v>
      </c>
      <c r="K28" s="3">
        <f t="shared" si="9"/>
        <v>5.9373114953449813</v>
      </c>
      <c r="L28" s="3">
        <f t="shared" si="10"/>
        <v>6.5903356444902421</v>
      </c>
      <c r="N28">
        <v>4.1883749999999997E-2</v>
      </c>
      <c r="O28">
        <v>30</v>
      </c>
      <c r="P28" t="s">
        <v>196</v>
      </c>
      <c r="Q28">
        <v>64.898157109870866</v>
      </c>
      <c r="R28">
        <v>0.70350000000000001</v>
      </c>
      <c r="S28">
        <f t="shared" si="11"/>
        <v>4.5655853526794153E-2</v>
      </c>
      <c r="T28">
        <f t="shared" si="35"/>
        <v>0.14352944371797671</v>
      </c>
      <c r="U28">
        <f t="shared" si="36"/>
        <v>1.08897</v>
      </c>
      <c r="V28" s="2">
        <f t="shared" si="37"/>
        <v>0.94544055628202328</v>
      </c>
      <c r="W28" s="3">
        <f t="shared" si="12"/>
        <v>86.81970635389618</v>
      </c>
      <c r="X28" s="3">
        <f t="shared" si="13"/>
        <v>4.1925722037149002</v>
      </c>
      <c r="Y28" s="3">
        <f t="shared" si="14"/>
        <v>8.9877214423889136</v>
      </c>
      <c r="AA28">
        <f t="shared" si="1"/>
        <v>8.3767499999999995E-2</v>
      </c>
      <c r="AB28">
        <v>30</v>
      </c>
      <c r="AC28" t="s">
        <v>197</v>
      </c>
      <c r="AD28">
        <v>94.113798274052755</v>
      </c>
      <c r="AE28">
        <v>0.65010000000000001</v>
      </c>
      <c r="AF28">
        <f t="shared" si="15"/>
        <v>6.1183380257961696E-2</v>
      </c>
      <c r="AG28">
        <f t="shared" si="38"/>
        <v>0.12641668835141112</v>
      </c>
      <c r="AH28">
        <f t="shared" si="39"/>
        <v>1.42404</v>
      </c>
      <c r="AI28" s="2">
        <f t="shared" si="40"/>
        <v>1.2976233116485889</v>
      </c>
      <c r="AJ28" s="3">
        <f t="shared" si="16"/>
        <v>91.122672933947712</v>
      </c>
      <c r="AK28" s="3">
        <f t="shared" si="17"/>
        <v>4.2964650050533484</v>
      </c>
      <c r="AL28" s="6">
        <f t="shared" si="18"/>
        <v>4.5808620609989488</v>
      </c>
      <c r="AN28">
        <f t="shared" si="2"/>
        <v>0.12565124999999999</v>
      </c>
      <c r="AO28">
        <v>30</v>
      </c>
      <c r="AP28" t="s">
        <v>198</v>
      </c>
      <c r="AQ28">
        <v>96.347395763568557</v>
      </c>
      <c r="AR28">
        <v>0.85219999999999996</v>
      </c>
      <c r="AS28">
        <f t="shared" si="19"/>
        <v>8.2107250669713125E-2</v>
      </c>
      <c r="AT28">
        <f t="shared" si="41"/>
        <v>0.18347345658175218</v>
      </c>
      <c r="AU28">
        <f t="shared" si="42"/>
        <v>1.75911</v>
      </c>
      <c r="AV28" s="2">
        <f t="shared" si="43"/>
        <v>1.5756365434182478</v>
      </c>
      <c r="AW28" s="3">
        <f t="shared" si="20"/>
        <v>89.570097573105016</v>
      </c>
      <c r="AX28" s="3">
        <f t="shared" si="21"/>
        <v>4.6675449897796684</v>
      </c>
      <c r="AY28" s="3">
        <f t="shared" si="22"/>
        <v>5.7623574371153055</v>
      </c>
      <c r="BA28">
        <v>0.16753499999999999</v>
      </c>
      <c r="BB28">
        <v>30</v>
      </c>
      <c r="BC28" t="s">
        <v>199</v>
      </c>
      <c r="BD28">
        <v>161.88914727721718</v>
      </c>
      <c r="BE28">
        <v>0.90859999999999996</v>
      </c>
      <c r="BF28">
        <f t="shared" si="3"/>
        <v>0.14709247921607951</v>
      </c>
      <c r="BG28">
        <f t="shared" si="44"/>
        <v>0.28665414242143883</v>
      </c>
      <c r="BH28">
        <f t="shared" si="45"/>
        <v>2.0941799999999997</v>
      </c>
      <c r="BI28" s="2">
        <f t="shared" si="46"/>
        <v>1.8075258575785609</v>
      </c>
      <c r="BJ28" s="3">
        <f t="shared" si="23"/>
        <v>86.311867059114363</v>
      </c>
      <c r="BK28" s="3">
        <f t="shared" si="24"/>
        <v>7.0238699259891471</v>
      </c>
      <c r="BL28" s="3">
        <f t="shared" si="25"/>
        <v>6.6642630148964903</v>
      </c>
      <c r="BN28">
        <f t="shared" si="4"/>
        <v>0.25130249999999998</v>
      </c>
      <c r="BO28">
        <v>30</v>
      </c>
      <c r="BP28" t="s">
        <v>200</v>
      </c>
      <c r="BQ28">
        <v>289.27758366621572</v>
      </c>
      <c r="BR28">
        <v>0.74809999999999999</v>
      </c>
      <c r="BS28">
        <f t="shared" si="5"/>
        <v>0.21640856034069597</v>
      </c>
      <c r="BT28">
        <f t="shared" si="47"/>
        <v>0.30402629001330472</v>
      </c>
      <c r="BU28">
        <f t="shared" si="48"/>
        <v>2.7643200000000001</v>
      </c>
      <c r="BV28" s="2">
        <f t="shared" si="49"/>
        <v>2.4602937099866953</v>
      </c>
      <c r="BW28" s="3">
        <f t="shared" si="26"/>
        <v>89.001769331578657</v>
      </c>
      <c r="BX28" s="3">
        <f t="shared" si="27"/>
        <v>7.8286363496518474</v>
      </c>
      <c r="BY28" s="3">
        <f t="shared" si="28"/>
        <v>3.169594318769489</v>
      </c>
      <c r="CA28">
        <f t="shared" si="6"/>
        <v>0.33506999999999998</v>
      </c>
      <c r="CB28">
        <v>30</v>
      </c>
      <c r="CC28" t="s">
        <v>201</v>
      </c>
      <c r="CD28">
        <v>400.97207708898878</v>
      </c>
      <c r="CE28">
        <v>0.44440000000000002</v>
      </c>
      <c r="CF28">
        <f t="shared" si="7"/>
        <v>0.17819199105834663</v>
      </c>
      <c r="CG28">
        <f t="shared" si="50"/>
        <v>0.27604312942691661</v>
      </c>
      <c r="CH28">
        <f t="shared" si="51"/>
        <v>3.4344599999999996</v>
      </c>
      <c r="CI28" s="2">
        <f t="shared" si="52"/>
        <v>3.1584168705730828</v>
      </c>
      <c r="CJ28" s="3">
        <f t="shared" si="29"/>
        <v>91.962546384965421</v>
      </c>
      <c r="CK28" s="3">
        <f t="shared" si="30"/>
        <v>5.1883554054595677</v>
      </c>
      <c r="CL28" s="3">
        <f t="shared" si="31"/>
        <v>2.849098209575013</v>
      </c>
    </row>
    <row r="29" spans="1:90" s="5" customFormat="1" x14ac:dyDescent="0.2">
      <c r="A29" s="5">
        <v>1.6753500000000001E-2</v>
      </c>
      <c r="B29" s="5">
        <v>30</v>
      </c>
      <c r="C29" s="5" t="s">
        <v>202</v>
      </c>
      <c r="D29" s="5">
        <f>AVERAGE(D30:D31)</f>
        <v>56.922698737861161</v>
      </c>
      <c r="E29" s="5">
        <v>0.82040000000000002</v>
      </c>
      <c r="F29" s="5">
        <f t="shared" si="0"/>
        <v>4.6699382044541292E-2</v>
      </c>
      <c r="G29" s="5">
        <f t="shared" si="32"/>
        <v>0.12421075282695268</v>
      </c>
      <c r="H29" s="5">
        <f t="shared" si="33"/>
        <v>0.90468149999999981</v>
      </c>
      <c r="I29" s="4">
        <f t="shared" si="34"/>
        <v>0.7804707471730471</v>
      </c>
      <c r="J29" s="3">
        <f t="shared" si="8"/>
        <v>86.270222964993465</v>
      </c>
      <c r="K29" s="3">
        <f t="shared" si="9"/>
        <v>5.1619693830968467</v>
      </c>
      <c r="L29" s="3">
        <f t="shared" si="10"/>
        <v>8.5678076519096944</v>
      </c>
      <c r="N29" s="5">
        <v>4.1883749999999997E-2</v>
      </c>
      <c r="O29" s="5">
        <v>30</v>
      </c>
      <c r="P29" s="5" t="s">
        <v>203</v>
      </c>
      <c r="Q29" s="5">
        <v>71.469303442797852</v>
      </c>
      <c r="R29" s="5">
        <v>0.9234</v>
      </c>
      <c r="S29" s="5">
        <f t="shared" si="11"/>
        <v>6.5994754799079527E-2</v>
      </c>
      <c r="T29" s="5">
        <f t="shared" si="35"/>
        <v>0.15319137145861539</v>
      </c>
      <c r="U29" s="5">
        <f t="shared" si="36"/>
        <v>1.13085375</v>
      </c>
      <c r="V29" s="4">
        <f t="shared" si="37"/>
        <v>0.9776623785413846</v>
      </c>
      <c r="W29" s="7">
        <f t="shared" si="12"/>
        <v>86.453476282090818</v>
      </c>
      <c r="X29" s="7">
        <f t="shared" si="13"/>
        <v>5.8358346337074565</v>
      </c>
      <c r="Y29" s="7">
        <f t="shared" si="14"/>
        <v>7.7106890842017233</v>
      </c>
      <c r="AA29" s="5">
        <f t="shared" si="1"/>
        <v>8.3767499999999995E-2</v>
      </c>
      <c r="AC29" s="5" t="s">
        <v>204</v>
      </c>
      <c r="AD29" s="5">
        <v>68.286346074000647</v>
      </c>
      <c r="AE29" s="5">
        <v>0.85409999999999997</v>
      </c>
      <c r="AF29" s="5">
        <f t="shared" si="15"/>
        <v>5.8323368181803947E-2</v>
      </c>
      <c r="AG29" s="5">
        <f t="shared" si="38"/>
        <v>0.13161218226802879</v>
      </c>
      <c r="AH29" s="5">
        <f t="shared" si="39"/>
        <v>1.5078075</v>
      </c>
      <c r="AI29" s="4">
        <f t="shared" si="40"/>
        <v>1.3761953177319712</v>
      </c>
      <c r="AJ29" s="7">
        <f t="shared" si="16"/>
        <v>91.271287464213529</v>
      </c>
      <c r="AK29" s="7">
        <f t="shared" si="17"/>
        <v>3.8680911311161372</v>
      </c>
      <c r="AL29" s="7">
        <f t="shared" si="18"/>
        <v>4.8606214046703462</v>
      </c>
      <c r="AN29" s="5">
        <f t="shared" si="2"/>
        <v>0.12565124999999999</v>
      </c>
      <c r="AP29" s="5" t="s">
        <v>205</v>
      </c>
      <c r="AQ29" s="5">
        <v>115.88736711982595</v>
      </c>
      <c r="AR29" s="5">
        <v>0.94989999999999997</v>
      </c>
      <c r="AS29" s="5">
        <f t="shared" si="19"/>
        <v>0.11008141002712267</v>
      </c>
      <c r="AT29" s="5">
        <f t="shared" si="41"/>
        <v>0.22780194421277861</v>
      </c>
      <c r="AU29" s="5">
        <f t="shared" si="42"/>
        <v>1.8847612499999999</v>
      </c>
      <c r="AV29" s="4">
        <f t="shared" si="43"/>
        <v>1.6569593057872214</v>
      </c>
      <c r="AW29" s="7">
        <f t="shared" si="20"/>
        <v>87.913485370479762</v>
      </c>
      <c r="AX29" s="7">
        <f t="shared" si="21"/>
        <v>5.8406023588994449</v>
      </c>
      <c r="AY29" s="7">
        <f t="shared" si="22"/>
        <v>6.2459122706207983</v>
      </c>
      <c r="BA29" s="5">
        <v>0.16753499999999999</v>
      </c>
      <c r="BC29" s="5" t="s">
        <v>206</v>
      </c>
      <c r="BD29" s="5">
        <v>119.33274056972655</v>
      </c>
      <c r="BE29" s="5">
        <v>1.05</v>
      </c>
      <c r="BF29" s="5">
        <f t="shared" si="3"/>
        <v>0.12529937759821289</v>
      </c>
      <c r="BG29" s="5">
        <f t="shared" si="44"/>
        <v>0.29266521475907581</v>
      </c>
      <c r="BH29" s="5">
        <f t="shared" si="45"/>
        <v>2.2617149999999997</v>
      </c>
      <c r="BI29" s="4">
        <f t="shared" si="46"/>
        <v>1.9690497852409239</v>
      </c>
      <c r="BJ29" s="7">
        <f t="shared" si="23"/>
        <v>87.060031225902662</v>
      </c>
      <c r="BK29" s="7">
        <f t="shared" si="24"/>
        <v>5.5400162088597771</v>
      </c>
      <c r="BL29" s="7">
        <f t="shared" si="25"/>
        <v>7.3999525652375704</v>
      </c>
      <c r="BN29" s="5">
        <f t="shared" si="4"/>
        <v>0.25130249999999998</v>
      </c>
      <c r="BP29" s="5" t="s">
        <v>207</v>
      </c>
      <c r="BQ29" s="5">
        <v>310.58108348641287</v>
      </c>
      <c r="BR29" s="5">
        <v>0.64180000000000004</v>
      </c>
      <c r="BS29" s="5">
        <f t="shared" si="5"/>
        <v>0.19933093938157978</v>
      </c>
      <c r="BT29" s="5">
        <f t="shared" si="47"/>
        <v>0.3738080674530313</v>
      </c>
      <c r="BU29" s="5">
        <f t="shared" si="48"/>
        <v>3.0156225000000001</v>
      </c>
      <c r="BV29" s="4">
        <f t="shared" si="49"/>
        <v>2.641814432546969</v>
      </c>
      <c r="BW29" s="7">
        <f t="shared" si="26"/>
        <v>87.604281787490606</v>
      </c>
      <c r="BX29" s="7">
        <f t="shared" si="27"/>
        <v>6.6099433659743481</v>
      </c>
      <c r="BY29" s="7">
        <f t="shared" si="28"/>
        <v>5.7857748465350518</v>
      </c>
      <c r="CA29" s="5">
        <f t="shared" si="6"/>
        <v>0.33506999999999998</v>
      </c>
      <c r="CC29" s="5" t="s">
        <v>208</v>
      </c>
      <c r="CD29" s="5">
        <v>375.60741253568835</v>
      </c>
      <c r="CE29" s="5">
        <v>0.53739999999999999</v>
      </c>
      <c r="CF29" s="5">
        <f t="shared" si="7"/>
        <v>0.20185142349667889</v>
      </c>
      <c r="CG29" s="5">
        <f t="shared" si="50"/>
        <v>0.31087573128479623</v>
      </c>
      <c r="CH29" s="5">
        <f t="shared" si="51"/>
        <v>3.7695299999999996</v>
      </c>
      <c r="CI29" s="4">
        <f t="shared" si="52"/>
        <v>3.4586542687152035</v>
      </c>
      <c r="CJ29" s="7">
        <f t="shared" si="29"/>
        <v>91.752931233209551</v>
      </c>
      <c r="CK29" s="7">
        <f t="shared" si="30"/>
        <v>5.3548167409910228</v>
      </c>
      <c r="CL29" s="7">
        <f t="shared" si="31"/>
        <v>2.8922520257994329</v>
      </c>
    </row>
    <row r="30" spans="1:90" x14ac:dyDescent="0.2">
      <c r="A30">
        <v>1.6753500000000001E-2</v>
      </c>
      <c r="B30">
        <v>30</v>
      </c>
      <c r="C30" t="s">
        <v>209</v>
      </c>
      <c r="D30">
        <v>58.454703926821061</v>
      </c>
      <c r="E30" s="1">
        <v>0.90039999999999998</v>
      </c>
      <c r="F30">
        <f t="shared" si="0"/>
        <v>5.2632615415709683E-2</v>
      </c>
      <c r="G30">
        <f t="shared" si="32"/>
        <v>0.12878780742660884</v>
      </c>
      <c r="H30">
        <f t="shared" si="33"/>
        <v>0.90468149999999981</v>
      </c>
      <c r="I30" s="2">
        <f t="shared" si="34"/>
        <v>0.77589369257339103</v>
      </c>
      <c r="J30" s="3">
        <f t="shared" si="8"/>
        <v>85.764293021730992</v>
      </c>
      <c r="K30" s="3">
        <f t="shared" si="9"/>
        <v>5.8178060915039929</v>
      </c>
      <c r="L30" s="3">
        <f t="shared" si="10"/>
        <v>8.4179008867650289</v>
      </c>
      <c r="N30">
        <v>4.1883749999999997E-2</v>
      </c>
      <c r="O30">
        <v>30</v>
      </c>
      <c r="P30" t="s">
        <v>210</v>
      </c>
      <c r="Q30">
        <v>95.357984149505697</v>
      </c>
      <c r="R30">
        <v>0.98770000000000002</v>
      </c>
      <c r="S30">
        <f t="shared" si="11"/>
        <v>9.4185080944466773E-2</v>
      </c>
      <c r="T30">
        <f t="shared" si="35"/>
        <v>0.23885468123762899</v>
      </c>
      <c r="U30">
        <f t="shared" si="36"/>
        <v>1.13085375</v>
      </c>
      <c r="V30" s="2">
        <f t="shared" si="37"/>
        <v>0.89199906876237101</v>
      </c>
      <c r="W30" s="3">
        <f t="shared" si="12"/>
        <v>78.878375631010726</v>
      </c>
      <c r="X30" s="3">
        <f t="shared" si="13"/>
        <v>8.3286703470246941</v>
      </c>
      <c r="Y30" s="3">
        <f t="shared" si="14"/>
        <v>12.792954021964572</v>
      </c>
      <c r="AA30">
        <f t="shared" si="1"/>
        <v>8.3767499999999995E-2</v>
      </c>
      <c r="AC30" t="s">
        <v>211</v>
      </c>
      <c r="AD30">
        <v>42.091460173748445</v>
      </c>
      <c r="AE30">
        <v>0.70150000000000001</v>
      </c>
      <c r="AF30">
        <f t="shared" si="15"/>
        <v>2.9527159311884536E-2</v>
      </c>
      <c r="AG30">
        <f t="shared" si="38"/>
        <v>0.15481991467400363</v>
      </c>
      <c r="AH30">
        <f t="shared" si="39"/>
        <v>1.5078075</v>
      </c>
      <c r="AI30" s="2">
        <f t="shared" si="40"/>
        <v>1.3529875853259963</v>
      </c>
      <c r="AJ30" s="3">
        <f t="shared" si="16"/>
        <v>89.732116687706906</v>
      </c>
      <c r="AK30" s="3">
        <f t="shared" si="17"/>
        <v>1.9582844170681295</v>
      </c>
      <c r="AL30" s="3">
        <f t="shared" si="18"/>
        <v>8.3095988952249602</v>
      </c>
      <c r="AN30">
        <f t="shared" si="2"/>
        <v>0.12565124999999999</v>
      </c>
      <c r="AP30" t="s">
        <v>212</v>
      </c>
      <c r="AQ30">
        <v>95.676295246721267</v>
      </c>
      <c r="AR30">
        <v>1.1359999999999999</v>
      </c>
      <c r="AS30">
        <f t="shared" si="19"/>
        <v>0.10868827140027536</v>
      </c>
      <c r="AT30">
        <f t="shared" si="41"/>
        <v>0.24175008637212819</v>
      </c>
      <c r="AU30">
        <f t="shared" si="42"/>
        <v>1.8847612499999999</v>
      </c>
      <c r="AV30" s="2">
        <f t="shared" si="43"/>
        <v>1.6430111636278717</v>
      </c>
      <c r="AW30" s="3">
        <f t="shared" si="20"/>
        <v>87.173437146369153</v>
      </c>
      <c r="AX30" s="3">
        <f t="shared" si="21"/>
        <v>5.7666864384162908</v>
      </c>
      <c r="AY30" s="3">
        <f t="shared" si="22"/>
        <v>7.0598764152145455</v>
      </c>
      <c r="BA30">
        <v>0.16753499999999999</v>
      </c>
      <c r="BC30" t="s">
        <v>213</v>
      </c>
      <c r="BD30">
        <v>181.76448622703046</v>
      </c>
      <c r="BE30">
        <v>0.86019999999999996</v>
      </c>
      <c r="BF30">
        <f t="shared" si="3"/>
        <v>0.1563538110524916</v>
      </c>
      <c r="BG30">
        <f t="shared" si="44"/>
        <v>0.30181710856333266</v>
      </c>
      <c r="BH30">
        <f t="shared" si="45"/>
        <v>2.2617149999999997</v>
      </c>
      <c r="BI30" s="2">
        <f t="shared" si="46"/>
        <v>1.9598978914366669</v>
      </c>
      <c r="BJ30" s="3">
        <f t="shared" si="23"/>
        <v>86.655387236529236</v>
      </c>
      <c r="BK30" s="3">
        <f t="shared" si="24"/>
        <v>6.9130642478159992</v>
      </c>
      <c r="BL30" s="3">
        <f t="shared" si="25"/>
        <v>6.4315485156547609</v>
      </c>
      <c r="BN30">
        <f t="shared" si="4"/>
        <v>0.25130249999999998</v>
      </c>
      <c r="BP30" t="s">
        <v>214</v>
      </c>
      <c r="BQ30">
        <v>328.551948214314</v>
      </c>
      <c r="BR30">
        <v>0.70960000000000001</v>
      </c>
      <c r="BS30">
        <f t="shared" si="5"/>
        <v>0.23314046245287723</v>
      </c>
      <c r="BT30">
        <f t="shared" si="47"/>
        <v>0.35884749979740904</v>
      </c>
      <c r="BU30">
        <f t="shared" si="48"/>
        <v>3.0156225000000001</v>
      </c>
      <c r="BV30" s="2">
        <f t="shared" si="49"/>
        <v>2.6567750002025909</v>
      </c>
      <c r="BW30" s="3">
        <f t="shared" si="26"/>
        <v>88.100383924134761</v>
      </c>
      <c r="BX30" s="3">
        <f t="shared" si="27"/>
        <v>7.7310891019309356</v>
      </c>
      <c r="BY30" s="3">
        <f t="shared" si="28"/>
        <v>4.1685269739342976</v>
      </c>
      <c r="CA30">
        <f t="shared" si="6"/>
        <v>0.33506999999999998</v>
      </c>
      <c r="CC30" t="s">
        <v>215</v>
      </c>
      <c r="CD30">
        <v>487.1564317360922</v>
      </c>
      <c r="CE30">
        <v>0.6804</v>
      </c>
      <c r="CF30">
        <f t="shared" si="7"/>
        <v>0.33146123615323708</v>
      </c>
      <c r="CG30">
        <f t="shared" si="50"/>
        <v>0.47806294773015912</v>
      </c>
      <c r="CH30">
        <f t="shared" si="51"/>
        <v>3.7695299999999996</v>
      </c>
      <c r="CI30" s="2">
        <f t="shared" si="52"/>
        <v>3.2914670522698404</v>
      </c>
      <c r="CJ30" s="3">
        <f t="shared" si="29"/>
        <v>87.317704124117341</v>
      </c>
      <c r="CK30" s="3">
        <f t="shared" si="30"/>
        <v>8.793171460453614</v>
      </c>
      <c r="CL30" s="3">
        <f t="shared" si="31"/>
        <v>3.8891244154290341</v>
      </c>
    </row>
    <row r="31" spans="1:90" s="8" customFormat="1" x14ac:dyDescent="0.2">
      <c r="A31" s="8">
        <v>1.6753500000000001E-2</v>
      </c>
      <c r="B31" s="8">
        <v>30</v>
      </c>
      <c r="C31" s="8" t="s">
        <v>216</v>
      </c>
      <c r="D31" s="8">
        <v>55.390693548901261</v>
      </c>
      <c r="E31" s="8">
        <v>0.76470000000000005</v>
      </c>
      <c r="F31" s="8">
        <f t="shared" si="0"/>
        <v>4.2357263356844796E-2</v>
      </c>
      <c r="G31" s="8">
        <f t="shared" si="32"/>
        <v>0.10370463818906875</v>
      </c>
      <c r="H31" s="8">
        <f t="shared" si="33"/>
        <v>0.90468149999999981</v>
      </c>
      <c r="I31" s="9">
        <f t="shared" si="34"/>
        <v>0.80097686181093108</v>
      </c>
      <c r="J31" s="10">
        <f t="shared" si="8"/>
        <v>88.536889702169347</v>
      </c>
      <c r="K31" s="10">
        <f t="shared" si="9"/>
        <v>4.6820083484458124</v>
      </c>
      <c r="L31" s="3">
        <f t="shared" si="10"/>
        <v>6.7811019493848352</v>
      </c>
      <c r="M31" s="5"/>
      <c r="N31" s="8">
        <v>4.1883749999999997E-2</v>
      </c>
      <c r="O31" s="8">
        <v>30</v>
      </c>
      <c r="P31" s="8" t="s">
        <v>217</v>
      </c>
      <c r="Q31" s="8">
        <v>60.405825484838495</v>
      </c>
      <c r="R31" s="8">
        <v>0.93920000000000003</v>
      </c>
      <c r="S31" s="8">
        <f t="shared" si="11"/>
        <v>5.6733151295360315E-2</v>
      </c>
      <c r="T31" s="8">
        <f t="shared" si="35"/>
        <v>0.21460256180263365</v>
      </c>
      <c r="U31" s="8">
        <f t="shared" si="36"/>
        <v>1.13085375</v>
      </c>
      <c r="V31" s="9">
        <f t="shared" si="37"/>
        <v>0.91625118819736628</v>
      </c>
      <c r="W31" s="10">
        <f t="shared" si="12"/>
        <v>81.022960590382823</v>
      </c>
      <c r="X31" s="10">
        <f t="shared" si="13"/>
        <v>5.016842478115346</v>
      </c>
      <c r="Y31" s="10">
        <f t="shared" si="14"/>
        <v>13.960196931501828</v>
      </c>
      <c r="Z31" s="5"/>
      <c r="AA31" s="8">
        <f t="shared" si="1"/>
        <v>8.3767499999999995E-2</v>
      </c>
      <c r="AB31" s="8">
        <v>30</v>
      </c>
      <c r="AC31" s="8" t="s">
        <v>218</v>
      </c>
      <c r="AD31" s="8">
        <v>122.26316920506009</v>
      </c>
      <c r="AE31" s="8">
        <v>0.98909999999999998</v>
      </c>
      <c r="AF31" s="8">
        <f t="shared" si="15"/>
        <v>0.12093050066072493</v>
      </c>
      <c r="AG31" s="8">
        <f t="shared" si="38"/>
        <v>0.2432100228906815</v>
      </c>
      <c r="AH31" s="8">
        <f t="shared" si="39"/>
        <v>1.5078075</v>
      </c>
      <c r="AI31" s="9">
        <f t="shared" si="40"/>
        <v>1.2645974771093185</v>
      </c>
      <c r="AJ31" s="10">
        <f t="shared" si="16"/>
        <v>83.869955356324894</v>
      </c>
      <c r="AK31" s="10">
        <f t="shared" si="17"/>
        <v>8.0202877794894203</v>
      </c>
      <c r="AL31" s="10">
        <f t="shared" si="18"/>
        <v>8.1097568641856856</v>
      </c>
      <c r="AM31" s="5"/>
      <c r="AN31" s="8">
        <f t="shared" si="2"/>
        <v>0.12565124999999999</v>
      </c>
      <c r="AO31" s="8">
        <v>30</v>
      </c>
      <c r="AP31" s="8" t="s">
        <v>219</v>
      </c>
      <c r="AQ31" s="8">
        <v>156.62207453582062</v>
      </c>
      <c r="AR31" s="8">
        <v>0.87139999999999995</v>
      </c>
      <c r="AS31" s="8">
        <f t="shared" si="19"/>
        <v>0.13648047575051409</v>
      </c>
      <c r="AT31" s="8">
        <f t="shared" si="41"/>
        <v>0.26531904611044277</v>
      </c>
      <c r="AU31" s="8">
        <f t="shared" si="42"/>
        <v>1.8847612499999999</v>
      </c>
      <c r="AV31" s="9">
        <f t="shared" si="43"/>
        <v>1.6194422038895571</v>
      </c>
      <c r="AW31" s="10">
        <f t="shared" si="20"/>
        <v>85.922936068934845</v>
      </c>
      <c r="AX31" s="10">
        <f t="shared" si="21"/>
        <v>7.2412607034718111</v>
      </c>
      <c r="AY31" s="10">
        <f t="shared" si="22"/>
        <v>6.8358032275933445</v>
      </c>
      <c r="AZ31" s="5"/>
      <c r="BA31" s="8">
        <v>0.16753499999999999</v>
      </c>
      <c r="BB31" s="8">
        <v>30</v>
      </c>
      <c r="BC31" s="8" t="s">
        <v>220</v>
      </c>
      <c r="BD31" s="8">
        <v>155.63734353565232</v>
      </c>
      <c r="BE31" s="8">
        <v>0.91059999999999997</v>
      </c>
      <c r="BF31" s="8">
        <f t="shared" si="3"/>
        <v>0.141723365023565</v>
      </c>
      <c r="BG31" s="8">
        <f t="shared" si="44"/>
        <v>0.26218616815010032</v>
      </c>
      <c r="BH31" s="8">
        <f t="shared" si="45"/>
        <v>2.2617149999999997</v>
      </c>
      <c r="BI31" s="9">
        <f t="shared" si="46"/>
        <v>1.9995288318498994</v>
      </c>
      <c r="BJ31" s="10">
        <f t="shared" si="23"/>
        <v>88.407638975286446</v>
      </c>
      <c r="BK31" s="10">
        <f t="shared" si="24"/>
        <v>6.2661902593193668</v>
      </c>
      <c r="BL31" s="10">
        <f t="shared" si="25"/>
        <v>5.3261707653941945</v>
      </c>
      <c r="BM31" s="5"/>
      <c r="BN31" s="8">
        <f t="shared" si="4"/>
        <v>0.25130249999999998</v>
      </c>
      <c r="BO31" s="8">
        <v>30</v>
      </c>
      <c r="BP31" s="8" t="s">
        <v>221</v>
      </c>
      <c r="BQ31" s="8">
        <v>240.63183701139303</v>
      </c>
      <c r="BR31" s="8">
        <v>0.61299999999999999</v>
      </c>
      <c r="BS31" s="8">
        <f t="shared" si="5"/>
        <v>0.14750731608798393</v>
      </c>
      <c r="BT31" s="8">
        <f t="shared" si="47"/>
        <v>0.25244292687484837</v>
      </c>
      <c r="BU31" s="8">
        <f t="shared" si="48"/>
        <v>3.0156225000000001</v>
      </c>
      <c r="BV31" s="9">
        <f t="shared" si="49"/>
        <v>2.7631795731251518</v>
      </c>
      <c r="BW31" s="10">
        <f t="shared" si="26"/>
        <v>91.62882864566609</v>
      </c>
      <c r="BX31" s="10">
        <f t="shared" si="27"/>
        <v>4.8914383709494116</v>
      </c>
      <c r="BY31" s="10">
        <f t="shared" si="28"/>
        <v>3.4797329833845065</v>
      </c>
      <c r="BZ31" s="5"/>
      <c r="CA31" s="8">
        <f t="shared" si="6"/>
        <v>0.33506999999999998</v>
      </c>
      <c r="CB31" s="8">
        <v>30</v>
      </c>
      <c r="CC31" s="8" t="s">
        <v>222</v>
      </c>
      <c r="CD31" s="8">
        <v>485.67869551588899</v>
      </c>
      <c r="CE31" s="8">
        <v>0.57599999999999996</v>
      </c>
      <c r="CF31" s="8">
        <f t="shared" si="7"/>
        <v>0.27975092861715206</v>
      </c>
      <c r="CG31" s="8">
        <f t="shared" si="50"/>
        <v>0.38978252894994303</v>
      </c>
      <c r="CH31" s="8">
        <f t="shared" si="51"/>
        <v>3.7695299999999996</v>
      </c>
      <c r="CI31" s="9">
        <f t="shared" si="52"/>
        <v>3.3797474710500568</v>
      </c>
      <c r="CJ31" s="10">
        <f t="shared" si="29"/>
        <v>89.659651761626975</v>
      </c>
      <c r="CK31" s="10">
        <f t="shared" si="30"/>
        <v>7.4213742460506245</v>
      </c>
      <c r="CL31" s="10">
        <f t="shared" si="31"/>
        <v>2.9189739923224112</v>
      </c>
    </row>
    <row r="32" spans="1:90" x14ac:dyDescent="0.2">
      <c r="B32" t="s">
        <v>223</v>
      </c>
      <c r="C32" t="s">
        <v>224</v>
      </c>
      <c r="D32">
        <v>332.90518303251503</v>
      </c>
      <c r="E32" s="1">
        <v>8.1600000000000006E-2</v>
      </c>
      <c r="F32">
        <f t="shared" si="0"/>
        <v>2.7165062935453229E-2</v>
      </c>
      <c r="O32" t="s">
        <v>223</v>
      </c>
      <c r="P32" t="s">
        <v>225</v>
      </c>
      <c r="Q32">
        <v>426.83317298238455</v>
      </c>
      <c r="R32">
        <v>5.9299999999999999E-2</v>
      </c>
      <c r="S32">
        <f t="shared" si="11"/>
        <v>2.5311207157855405E-2</v>
      </c>
      <c r="AB32" t="s">
        <v>223</v>
      </c>
      <c r="AC32" t="s">
        <v>226</v>
      </c>
      <c r="AD32">
        <v>285.47149674510621</v>
      </c>
      <c r="AE32">
        <v>8.4199999999999997E-2</v>
      </c>
      <c r="AF32">
        <f>(AE32*AD32)/1000</f>
        <v>2.4036700025937944E-2</v>
      </c>
      <c r="AO32" t="s">
        <v>223</v>
      </c>
      <c r="AP32" t="s">
        <v>227</v>
      </c>
      <c r="AQ32">
        <v>504.28136850125833</v>
      </c>
      <c r="AR32">
        <v>1.0999999999999999E-2</v>
      </c>
      <c r="AS32">
        <f t="shared" si="19"/>
        <v>5.5470950535138411E-3</v>
      </c>
      <c r="BB32" t="s">
        <v>223</v>
      </c>
      <c r="BC32" t="s">
        <v>228</v>
      </c>
      <c r="BD32">
        <v>329.28802694467805</v>
      </c>
      <c r="BE32">
        <v>0.1011</v>
      </c>
      <c r="BF32">
        <f t="shared" si="3"/>
        <v>3.329101952410695E-2</v>
      </c>
      <c r="BO32" t="s">
        <v>223</v>
      </c>
      <c r="BP32" t="s">
        <v>229</v>
      </c>
      <c r="BQ32">
        <v>322.4047093513592</v>
      </c>
      <c r="BR32">
        <v>8.9599999999999999E-2</v>
      </c>
      <c r="BS32">
        <f t="shared" si="5"/>
        <v>2.8887461957881784E-2</v>
      </c>
      <c r="CB32" t="s">
        <v>223</v>
      </c>
      <c r="CC32" t="s">
        <v>230</v>
      </c>
      <c r="CD32">
        <v>282.48778955436489</v>
      </c>
      <c r="CE32">
        <v>8.1600000000000006E-2</v>
      </c>
      <c r="CF32">
        <f t="shared" si="7"/>
        <v>2.3051003627636176E-2</v>
      </c>
    </row>
    <row r="33" spans="1:85" x14ac:dyDescent="0.2">
      <c r="A33">
        <f>H4+(A31*9)</f>
        <v>0.90468150000000003</v>
      </c>
      <c r="C33" t="s">
        <v>231</v>
      </c>
      <c r="D33">
        <v>351.03558654436534</v>
      </c>
      <c r="E33" s="1">
        <v>7.3099999999999998E-2</v>
      </c>
      <c r="F33">
        <f t="shared" si="0"/>
        <v>2.5660701376393105E-2</v>
      </c>
      <c r="P33" t="s">
        <v>232</v>
      </c>
      <c r="Q33">
        <v>229.92859984308751</v>
      </c>
      <c r="R33">
        <v>2.6800000000000001E-2</v>
      </c>
      <c r="S33">
        <f t="shared" si="11"/>
        <v>6.1620864757947454E-3</v>
      </c>
      <c r="AC33" t="s">
        <v>233</v>
      </c>
      <c r="AD33">
        <v>286.53424405296676</v>
      </c>
      <c r="AE33">
        <v>7.85E-2</v>
      </c>
      <c r="AF33">
        <f t="shared" ref="AF33:AF61" si="53">(AE33*AD33)/1000</f>
        <v>2.249293815815789E-2</v>
      </c>
      <c r="AP33" t="s">
        <v>234</v>
      </c>
      <c r="AQ33">
        <v>540.56897131774917</v>
      </c>
      <c r="AR33">
        <v>0.1164</v>
      </c>
      <c r="AS33">
        <f t="shared" si="19"/>
        <v>6.2922228261386007E-2</v>
      </c>
      <c r="BC33" t="s">
        <v>235</v>
      </c>
      <c r="BD33">
        <v>255.88088827811742</v>
      </c>
      <c r="BE33">
        <v>9.8299999999999998E-2</v>
      </c>
      <c r="BF33">
        <f t="shared" si="3"/>
        <v>2.5153091317738942E-2</v>
      </c>
      <c r="BP33" t="s">
        <v>236</v>
      </c>
      <c r="BQ33">
        <v>545.68339798906163</v>
      </c>
      <c r="BR33">
        <v>6.3E-2</v>
      </c>
      <c r="BS33">
        <f t="shared" si="5"/>
        <v>3.4378054073310883E-2</v>
      </c>
      <c r="CC33" t="s">
        <v>237</v>
      </c>
      <c r="CD33">
        <v>350.34762326833504</v>
      </c>
      <c r="CE33">
        <v>7.3099999999999998E-2</v>
      </c>
      <c r="CF33">
        <f t="shared" si="7"/>
        <v>2.5610411260915292E-2</v>
      </c>
    </row>
    <row r="34" spans="1:85" x14ac:dyDescent="0.2">
      <c r="C34" t="s">
        <v>238</v>
      </c>
      <c r="D34">
        <v>266.16225816486059</v>
      </c>
      <c r="E34" s="1">
        <v>6.9699999999999998E-2</v>
      </c>
      <c r="F34">
        <f t="shared" si="0"/>
        <v>1.8551509394090782E-2</v>
      </c>
      <c r="G34">
        <f>AVERAGE(F32:F34)</f>
        <v>2.3792424568645706E-2</v>
      </c>
      <c r="P34" t="s">
        <v>239</v>
      </c>
      <c r="Q34">
        <v>521.8711463363137</v>
      </c>
      <c r="R34">
        <v>4.2299999999999997E-2</v>
      </c>
      <c r="S34">
        <f>(R34*Q34)/1000</f>
        <v>2.2075149490026067E-2</v>
      </c>
      <c r="T34">
        <f>AVERAGE(S32:S34)</f>
        <v>1.7849481041225409E-2</v>
      </c>
      <c r="AC34" t="s">
        <v>240</v>
      </c>
      <c r="AD34">
        <v>570.57838919788355</v>
      </c>
      <c r="AE34">
        <v>9.4299999999999995E-2</v>
      </c>
      <c r="AF34">
        <f t="shared" si="53"/>
        <v>5.3805542101360418E-2</v>
      </c>
      <c r="AG34">
        <f>AVERAGE(AF32:AF34)</f>
        <v>3.3445060095152086E-2</v>
      </c>
      <c r="AP34" t="s">
        <v>241</v>
      </c>
      <c r="AQ34">
        <v>244.19640555838711</v>
      </c>
      <c r="AR34">
        <v>7.0999999999999994E-2</v>
      </c>
      <c r="AS34">
        <f t="shared" si="19"/>
        <v>1.7337944794645482E-2</v>
      </c>
      <c r="AT34">
        <f>AVERAGE(AS32:AS34)</f>
        <v>2.8602422703181779E-2</v>
      </c>
      <c r="BC34" t="s">
        <v>242</v>
      </c>
      <c r="BD34">
        <v>346.30609375671963</v>
      </c>
      <c r="BE34">
        <v>7.0900000000000005E-2</v>
      </c>
      <c r="BF34">
        <f t="shared" si="3"/>
        <v>2.4553102047351422E-2</v>
      </c>
      <c r="BG34">
        <f>AVERAGE(BF32:BF34)</f>
        <v>2.7665737629732439E-2</v>
      </c>
      <c r="BP34" t="s">
        <v>243</v>
      </c>
      <c r="BQ34">
        <v>302.31726709037241</v>
      </c>
      <c r="BR34">
        <v>6.6199999999999995E-2</v>
      </c>
      <c r="BS34">
        <f t="shared" si="5"/>
        <v>2.0013403081382653E-2</v>
      </c>
      <c r="BT34">
        <f>AVERAGE(BS32:BS34)</f>
        <v>2.7759639704191773E-2</v>
      </c>
      <c r="CC34" t="s">
        <v>244</v>
      </c>
      <c r="CD34">
        <v>313.29255154600224</v>
      </c>
      <c r="CE34">
        <v>6.9699999999999998E-2</v>
      </c>
      <c r="CF34">
        <f t="shared" si="7"/>
        <v>2.1836490842756354E-2</v>
      </c>
      <c r="CG34">
        <f>AVERAGE(CF32:CF34)</f>
        <v>2.3499301910435939E-2</v>
      </c>
    </row>
    <row r="35" spans="1:85" x14ac:dyDescent="0.2">
      <c r="A35">
        <f>A31*9</f>
        <v>0.15078150000000001</v>
      </c>
      <c r="C35" t="s">
        <v>245</v>
      </c>
      <c r="D35">
        <v>286.15233730607395</v>
      </c>
      <c r="E35" s="1">
        <v>8.5800000000000001E-2</v>
      </c>
      <c r="F35">
        <f t="shared" si="0"/>
        <v>2.4551870540861144E-2</v>
      </c>
      <c r="P35" t="s">
        <v>246</v>
      </c>
      <c r="Q35">
        <v>203.86532695729807</v>
      </c>
      <c r="R35">
        <v>9.5100000000000004E-2</v>
      </c>
      <c r="S35">
        <f t="shared" si="11"/>
        <v>1.9387592593639046E-2</v>
      </c>
      <c r="AC35" t="s">
        <v>247</v>
      </c>
      <c r="AD35">
        <v>366.21676009126099</v>
      </c>
      <c r="AE35">
        <v>8.8999999999999996E-2</v>
      </c>
      <c r="AF35">
        <f t="shared" si="53"/>
        <v>3.2593291648122226E-2</v>
      </c>
      <c r="AP35" t="s">
        <v>248</v>
      </c>
      <c r="AQ35">
        <v>313.38332982835931</v>
      </c>
      <c r="AR35">
        <v>0.14149999999999999</v>
      </c>
      <c r="AS35">
        <f t="shared" si="19"/>
        <v>4.4343741170712839E-2</v>
      </c>
      <c r="BC35" t="s">
        <v>249</v>
      </c>
      <c r="BD35">
        <v>316.26648944234898</v>
      </c>
      <c r="BE35">
        <v>0.1681</v>
      </c>
      <c r="BF35">
        <f t="shared" si="3"/>
        <v>5.3164396875258868E-2</v>
      </c>
      <c r="BP35" t="s">
        <v>250</v>
      </c>
      <c r="BQ35">
        <v>249.43814969175563</v>
      </c>
      <c r="BR35">
        <v>8.2299999999999998E-2</v>
      </c>
      <c r="BS35">
        <f t="shared" si="5"/>
        <v>2.0528759719631487E-2</v>
      </c>
      <c r="CC35" t="s">
        <v>251</v>
      </c>
      <c r="CD35">
        <v>208.70608138950018</v>
      </c>
      <c r="CE35">
        <v>8.6499999999999994E-2</v>
      </c>
      <c r="CF35">
        <f t="shared" si="7"/>
        <v>1.8053076040191764E-2</v>
      </c>
    </row>
    <row r="36" spans="1:85" x14ac:dyDescent="0.2">
      <c r="A36">
        <f>A31*5</f>
        <v>8.3767500000000009E-2</v>
      </c>
      <c r="C36" t="s">
        <v>252</v>
      </c>
      <c r="D36">
        <v>311.7256412651866</v>
      </c>
      <c r="E36" s="1">
        <v>8.0100000000000005E-2</v>
      </c>
      <c r="F36">
        <f t="shared" si="0"/>
        <v>2.4969223865341447E-2</v>
      </c>
      <c r="P36" t="s">
        <v>253</v>
      </c>
      <c r="Q36">
        <v>171.69007112243378</v>
      </c>
      <c r="R36">
        <v>9.6199999999999994E-2</v>
      </c>
      <c r="S36">
        <f t="shared" si="11"/>
        <v>1.651658484197813E-2</v>
      </c>
      <c r="AC36" t="s">
        <v>254</v>
      </c>
      <c r="AD36">
        <v>540.58812812146812</v>
      </c>
      <c r="AE36">
        <v>9.6000000000000002E-2</v>
      </c>
      <c r="AF36">
        <f t="shared" si="53"/>
        <v>5.189646029966094E-2</v>
      </c>
      <c r="AP36" t="s">
        <v>255</v>
      </c>
      <c r="AQ36">
        <v>287.81755170763427</v>
      </c>
      <c r="AR36">
        <v>0.1065</v>
      </c>
      <c r="AS36">
        <f t="shared" si="19"/>
        <v>3.0652569256863049E-2</v>
      </c>
      <c r="BC36" t="s">
        <v>256</v>
      </c>
      <c r="BD36">
        <v>336.10060655340646</v>
      </c>
      <c r="BE36">
        <v>0.13650000000000001</v>
      </c>
      <c r="BF36">
        <f t="shared" si="3"/>
        <v>4.5877732794539987E-2</v>
      </c>
      <c r="BP36" t="s">
        <v>257</v>
      </c>
      <c r="BQ36">
        <v>343.83179648619011</v>
      </c>
      <c r="BR36">
        <v>9.3200000000000005E-2</v>
      </c>
      <c r="BS36">
        <f t="shared" si="5"/>
        <v>3.2045123432512923E-2</v>
      </c>
      <c r="CC36" t="s">
        <v>258</v>
      </c>
      <c r="CD36">
        <v>235.86061205497282</v>
      </c>
      <c r="CE36">
        <v>9.7799999999999998E-2</v>
      </c>
      <c r="CF36">
        <f t="shared" si="7"/>
        <v>2.3067167858976341E-2</v>
      </c>
    </row>
    <row r="37" spans="1:85" x14ac:dyDescent="0.2">
      <c r="A37">
        <f>A36*9</f>
        <v>0.75390750000000006</v>
      </c>
      <c r="C37" t="s">
        <v>259</v>
      </c>
      <c r="D37">
        <v>138.54932498021549</v>
      </c>
      <c r="E37" s="1">
        <v>0.12540000000000001</v>
      </c>
      <c r="F37">
        <f t="shared" si="0"/>
        <v>1.7374085352519025E-2</v>
      </c>
      <c r="G37">
        <f>AVERAGE(F35:F37)</f>
        <v>2.2298393252907205E-2</v>
      </c>
      <c r="P37" t="s">
        <v>260</v>
      </c>
      <c r="Q37">
        <v>170.3804055305107</v>
      </c>
      <c r="R37">
        <v>6.2700000000000006E-2</v>
      </c>
      <c r="S37">
        <f t="shared" si="11"/>
        <v>1.0682851426763023E-2</v>
      </c>
      <c r="T37">
        <f>AVERAGE(S35:S37)</f>
        <v>1.5529009620793399E-2</v>
      </c>
      <c r="AC37" t="s">
        <v>261</v>
      </c>
      <c r="AD37">
        <v>250.62493280031572</v>
      </c>
      <c r="AE37">
        <v>0.12039999999999999</v>
      </c>
      <c r="AF37">
        <f t="shared" si="53"/>
        <v>3.0175241909158011E-2</v>
      </c>
      <c r="AG37">
        <f>AVERAGE(AF35:AF37)</f>
        <v>3.822166461898039E-2</v>
      </c>
      <c r="AP37" t="s">
        <v>262</v>
      </c>
      <c r="AQ37">
        <v>331.86317837355074</v>
      </c>
      <c r="AR37">
        <v>0.1106</v>
      </c>
      <c r="AS37">
        <f t="shared" si="19"/>
        <v>3.6704067528114712E-2</v>
      </c>
      <c r="AT37">
        <f>AVERAGE(AS35:AS37)</f>
        <v>3.7233459318563533E-2</v>
      </c>
      <c r="BC37" t="s">
        <v>263</v>
      </c>
      <c r="BD37">
        <v>257.33985055569815</v>
      </c>
      <c r="BE37">
        <v>0.10539999999999999</v>
      </c>
      <c r="BF37">
        <f t="shared" si="3"/>
        <v>2.7123620248570582E-2</v>
      </c>
      <c r="BG37">
        <f>AVERAGE(BF35:BF37)</f>
        <v>4.205524997278981E-2</v>
      </c>
      <c r="BP37" t="s">
        <v>264</v>
      </c>
      <c r="BQ37">
        <v>349.55324846870866</v>
      </c>
      <c r="BR37">
        <v>0.111</v>
      </c>
      <c r="BS37">
        <f t="shared" si="5"/>
        <v>3.8800410580026666E-2</v>
      </c>
      <c r="BT37">
        <f>AVERAGE(BS35:BS37)</f>
        <v>3.0458097910723691E-2</v>
      </c>
      <c r="CC37" t="s">
        <v>265</v>
      </c>
      <c r="CD37">
        <v>314.60720450584409</v>
      </c>
      <c r="CE37">
        <v>9.06E-2</v>
      </c>
      <c r="CF37">
        <f t="shared" si="7"/>
        <v>2.8503412728229476E-2</v>
      </c>
      <c r="CG37">
        <f>AVERAGE(CF35:CF37)</f>
        <v>2.3207885542465861E-2</v>
      </c>
    </row>
    <row r="38" spans="1:85" x14ac:dyDescent="0.2">
      <c r="C38" t="s">
        <v>266</v>
      </c>
      <c r="D38">
        <v>256.24921078105945</v>
      </c>
      <c r="E38" s="1">
        <v>0.1055</v>
      </c>
      <c r="F38">
        <f t="shared" si="0"/>
        <v>2.703429173740177E-2</v>
      </c>
      <c r="P38" t="s">
        <v>267</v>
      </c>
      <c r="Q38">
        <v>305.77744560703178</v>
      </c>
      <c r="R38">
        <v>0.14119999999999999</v>
      </c>
      <c r="S38">
        <f t="shared" si="11"/>
        <v>4.3175775319712881E-2</v>
      </c>
      <c r="AC38" t="s">
        <v>268</v>
      </c>
      <c r="AD38">
        <v>233.69044753759729</v>
      </c>
      <c r="AE38">
        <v>0.11310000000000001</v>
      </c>
      <c r="AF38">
        <f t="shared" si="53"/>
        <v>2.6430389616502254E-2</v>
      </c>
      <c r="AP38" t="s">
        <v>269</v>
      </c>
      <c r="AQ38">
        <v>401.13616659276653</v>
      </c>
      <c r="AR38">
        <v>0.13189999999999999</v>
      </c>
      <c r="AS38">
        <f t="shared" si="19"/>
        <v>5.2909860373585901E-2</v>
      </c>
      <c r="BC38" t="s">
        <v>270</v>
      </c>
      <c r="BD38">
        <v>444.05521036419879</v>
      </c>
      <c r="BE38">
        <v>0.1229</v>
      </c>
      <c r="BF38">
        <f t="shared" si="3"/>
        <v>5.4574385353760031E-2</v>
      </c>
      <c r="BP38" t="s">
        <v>271</v>
      </c>
      <c r="BQ38">
        <v>410.59245678648455</v>
      </c>
      <c r="BR38">
        <v>0.1043</v>
      </c>
      <c r="BS38">
        <f t="shared" si="5"/>
        <v>4.2824793242830339E-2</v>
      </c>
      <c r="CC38" t="s">
        <v>272</v>
      </c>
      <c r="CD38">
        <v>292.39947074620113</v>
      </c>
      <c r="CE38">
        <v>0.1057</v>
      </c>
      <c r="CF38">
        <f t="shared" si="7"/>
        <v>3.090662405787346E-2</v>
      </c>
    </row>
    <row r="39" spans="1:85" x14ac:dyDescent="0.2">
      <c r="C39" t="s">
        <v>273</v>
      </c>
      <c r="D39">
        <v>276.86814621832576</v>
      </c>
      <c r="E39" s="1">
        <v>0.124</v>
      </c>
      <c r="F39">
        <f t="shared" si="0"/>
        <v>3.4331650131072394E-2</v>
      </c>
      <c r="P39" t="s">
        <v>274</v>
      </c>
      <c r="Q39">
        <v>225.99437843052957</v>
      </c>
      <c r="R39">
        <v>0.16420000000000001</v>
      </c>
      <c r="S39">
        <f t="shared" si="11"/>
        <v>3.710827693829296E-2</v>
      </c>
      <c r="AC39" t="s">
        <v>275</v>
      </c>
      <c r="AD39">
        <v>278.73910124969319</v>
      </c>
      <c r="AE39">
        <v>0.14149999999999999</v>
      </c>
      <c r="AF39">
        <f t="shared" si="53"/>
        <v>3.9441582826831585E-2</v>
      </c>
      <c r="AP39" t="s">
        <v>276</v>
      </c>
      <c r="AQ39">
        <v>326.59340188160581</v>
      </c>
      <c r="AR39">
        <v>0.13350000000000001</v>
      </c>
      <c r="AS39">
        <f t="shared" si="19"/>
        <v>4.3600219151194379E-2</v>
      </c>
      <c r="BC39" t="s">
        <v>277</v>
      </c>
      <c r="BD39">
        <v>337.5564801624742</v>
      </c>
      <c r="BE39">
        <v>0.22070000000000001</v>
      </c>
      <c r="BF39">
        <f t="shared" si="3"/>
        <v>7.4498715171858049E-2</v>
      </c>
      <c r="BP39" t="s">
        <v>278</v>
      </c>
      <c r="BQ39">
        <v>298.25641670530524</v>
      </c>
      <c r="BR39">
        <v>7.7799999999999994E-2</v>
      </c>
      <c r="BS39">
        <f t="shared" si="5"/>
        <v>2.3204349219672748E-2</v>
      </c>
      <c r="CC39" t="s">
        <v>279</v>
      </c>
      <c r="CD39">
        <v>244.47873884019364</v>
      </c>
      <c r="CE39">
        <v>8.1000000000000003E-2</v>
      </c>
      <c r="CF39">
        <f t="shared" si="7"/>
        <v>1.9802777846055688E-2</v>
      </c>
    </row>
    <row r="40" spans="1:85" x14ac:dyDescent="0.2">
      <c r="C40" t="s">
        <v>280</v>
      </c>
      <c r="D40">
        <v>169.00855565646347</v>
      </c>
      <c r="E40" s="1">
        <v>0.1048</v>
      </c>
      <c r="F40">
        <f t="shared" si="0"/>
        <v>1.7712096632797374E-2</v>
      </c>
      <c r="G40">
        <f>AVERAGE(F38:F40)</f>
        <v>2.6359346167090514E-2</v>
      </c>
      <c r="P40" t="s">
        <v>281</v>
      </c>
      <c r="Q40">
        <v>245.20594478693735</v>
      </c>
      <c r="R40">
        <v>0.1144</v>
      </c>
      <c r="S40">
        <f t="shared" si="11"/>
        <v>2.8051560083625634E-2</v>
      </c>
      <c r="T40">
        <f>AVERAGE(S38:S40)</f>
        <v>3.6111870780543821E-2</v>
      </c>
      <c r="AC40" t="s">
        <v>282</v>
      </c>
      <c r="AD40">
        <v>315.97267723886296</v>
      </c>
      <c r="AE40">
        <v>0.12470000000000001</v>
      </c>
      <c r="AF40">
        <f t="shared" si="53"/>
        <v>3.9401792851686213E-2</v>
      </c>
      <c r="AG40">
        <f>AVERAGE(AF38:AF40)</f>
        <v>3.5091255098340018E-2</v>
      </c>
      <c r="AP40" t="s">
        <v>283</v>
      </c>
      <c r="AQ40">
        <v>206.48757484542958</v>
      </c>
      <c r="AR40">
        <v>0.13339999999999999</v>
      </c>
      <c r="AS40">
        <f t="shared" si="19"/>
        <v>2.7545442484380303E-2</v>
      </c>
      <c r="AT40">
        <f>AVERAGE(AS38:AS40)</f>
        <v>4.135184066972019E-2</v>
      </c>
      <c r="BC40" t="s">
        <v>284</v>
      </c>
      <c r="BD40">
        <v>312.60202954572037</v>
      </c>
      <c r="BE40">
        <v>0.18060000000000001</v>
      </c>
      <c r="BF40">
        <f t="shared" si="3"/>
        <v>5.6455926535957102E-2</v>
      </c>
      <c r="BG40">
        <f>AVERAGE(BF38:BF40)</f>
        <v>6.1843009020525058E-2</v>
      </c>
      <c r="BP40" t="s">
        <v>285</v>
      </c>
      <c r="BQ40">
        <v>258.39319771584184</v>
      </c>
      <c r="BR40">
        <v>9.9099999999999994E-2</v>
      </c>
      <c r="BS40">
        <f t="shared" si="5"/>
        <v>2.5606765893639923E-2</v>
      </c>
      <c r="BT40">
        <f>AVERAGE(BS38:BS40)</f>
        <v>3.0545302785381007E-2</v>
      </c>
      <c r="CC40" t="s">
        <v>286</v>
      </c>
      <c r="CD40">
        <v>354.15919464738408</v>
      </c>
      <c r="CE40">
        <v>0.10349999999999999</v>
      </c>
      <c r="CF40">
        <f t="shared" si="7"/>
        <v>3.6655476646004256E-2</v>
      </c>
      <c r="CG40">
        <f>AVERAGE(CF38:CF40)</f>
        <v>2.9121626183311138E-2</v>
      </c>
    </row>
    <row r="41" spans="1:85" x14ac:dyDescent="0.2">
      <c r="C41" t="s">
        <v>287</v>
      </c>
      <c r="D41">
        <v>213.40424427988643</v>
      </c>
      <c r="E41" s="1">
        <v>0.1681</v>
      </c>
      <c r="F41">
        <f t="shared" si="0"/>
        <v>3.5873253463448912E-2</v>
      </c>
      <c r="P41" t="s">
        <v>288</v>
      </c>
      <c r="Q41">
        <v>316.95429462465916</v>
      </c>
      <c r="R41">
        <v>0.1933</v>
      </c>
      <c r="S41">
        <f t="shared" si="11"/>
        <v>6.1267265150946611E-2</v>
      </c>
      <c r="AC41" t="s">
        <v>289</v>
      </c>
      <c r="AD41">
        <v>250.2475325532223</v>
      </c>
      <c r="AE41">
        <v>0.16769999999999999</v>
      </c>
      <c r="AF41">
        <f t="shared" si="53"/>
        <v>4.1966511209175376E-2</v>
      </c>
      <c r="AP41" t="s">
        <v>290</v>
      </c>
      <c r="AQ41">
        <v>379.77163797363335</v>
      </c>
      <c r="AR41">
        <v>0.24149999999999999</v>
      </c>
      <c r="AS41">
        <f t="shared" si="19"/>
        <v>9.1714850570632445E-2</v>
      </c>
      <c r="BC41" t="s">
        <v>291</v>
      </c>
      <c r="BD41">
        <v>252.84776999383806</v>
      </c>
      <c r="BE41">
        <v>0.2167</v>
      </c>
      <c r="BF41">
        <f t="shared" si="3"/>
        <v>5.4792111757664706E-2</v>
      </c>
      <c r="BP41" t="s">
        <v>292</v>
      </c>
      <c r="BQ41">
        <v>382.57001915398376</v>
      </c>
      <c r="BR41">
        <v>0.16969999999999999</v>
      </c>
      <c r="BS41">
        <f t="shared" si="5"/>
        <v>6.4922132250431044E-2</v>
      </c>
      <c r="CC41" t="s">
        <v>293</v>
      </c>
      <c r="CD41">
        <v>499.74834105105884</v>
      </c>
      <c r="CE41">
        <v>0.14080000000000001</v>
      </c>
      <c r="CF41">
        <f t="shared" si="7"/>
        <v>7.0364566419989089E-2</v>
      </c>
    </row>
    <row r="42" spans="1:85" x14ac:dyDescent="0.2">
      <c r="C42" t="s">
        <v>294</v>
      </c>
      <c r="D42">
        <v>254.72371883703323</v>
      </c>
      <c r="E42" s="1">
        <v>0.13600000000000001</v>
      </c>
      <c r="F42">
        <f t="shared" si="0"/>
        <v>3.4642425761836522E-2</v>
      </c>
      <c r="P42" t="s">
        <v>295</v>
      </c>
      <c r="Q42">
        <v>300.7833479994307</v>
      </c>
      <c r="R42">
        <v>0.17019999999999999</v>
      </c>
      <c r="S42">
        <f t="shared" si="11"/>
        <v>5.1193325829503103E-2</v>
      </c>
      <c r="AC42" t="s">
        <v>296</v>
      </c>
      <c r="AD42">
        <v>298.65031002344125</v>
      </c>
      <c r="AE42">
        <v>0.16470000000000001</v>
      </c>
      <c r="AF42">
        <f t="shared" si="53"/>
        <v>4.9187706060860779E-2</v>
      </c>
      <c r="AP42" t="s">
        <v>297</v>
      </c>
      <c r="AQ42">
        <v>232.76142384229257</v>
      </c>
      <c r="AR42">
        <v>0.19750000000000001</v>
      </c>
      <c r="AS42">
        <f t="shared" si="19"/>
        <v>4.5970381208852787E-2</v>
      </c>
      <c r="BC42" t="s">
        <v>298</v>
      </c>
      <c r="BD42">
        <v>263.54611867747934</v>
      </c>
      <c r="BE42">
        <v>0.1764</v>
      </c>
      <c r="BF42">
        <f t="shared" si="3"/>
        <v>4.6489535334707358E-2</v>
      </c>
      <c r="BP42" t="s">
        <v>299</v>
      </c>
      <c r="BQ42">
        <v>325.21842464960326</v>
      </c>
      <c r="BR42">
        <v>0.1145</v>
      </c>
      <c r="BS42">
        <f t="shared" si="5"/>
        <v>3.7237509622379573E-2</v>
      </c>
      <c r="CC42" t="s">
        <v>300</v>
      </c>
      <c r="CD42">
        <v>450.36452193098745</v>
      </c>
      <c r="CE42">
        <v>0.1618</v>
      </c>
      <c r="CF42">
        <f t="shared" si="7"/>
        <v>7.2868979648433765E-2</v>
      </c>
    </row>
    <row r="43" spans="1:85" x14ac:dyDescent="0.2">
      <c r="C43" t="s">
        <v>301</v>
      </c>
      <c r="D43">
        <v>244.94531880563565</v>
      </c>
      <c r="E43" s="1">
        <v>0.15659999999999999</v>
      </c>
      <c r="F43">
        <f t="shared" si="0"/>
        <v>3.835843692496254E-2</v>
      </c>
      <c r="G43">
        <f>AVERAGE(F41:F43)</f>
        <v>3.6291372050082656E-2</v>
      </c>
      <c r="P43" t="s">
        <v>302</v>
      </c>
      <c r="Q43">
        <v>436.59332005307414</v>
      </c>
      <c r="R43">
        <v>0.1658</v>
      </c>
      <c r="S43">
        <f t="shared" si="11"/>
        <v>7.2387172464799684E-2</v>
      </c>
      <c r="T43">
        <f>AVERAGE(S41:S43)</f>
        <v>6.1615921148416464E-2</v>
      </c>
      <c r="AC43" t="s">
        <v>303</v>
      </c>
      <c r="AD43">
        <v>238.64343370640947</v>
      </c>
      <c r="AE43">
        <v>0.16020000000000001</v>
      </c>
      <c r="AF43">
        <f t="shared" si="53"/>
        <v>3.8230678079766794E-2</v>
      </c>
      <c r="AG43">
        <f>AVERAGE(AF41:AF43)</f>
        <v>4.3128298449934321E-2</v>
      </c>
      <c r="AP43" t="s">
        <v>304</v>
      </c>
      <c r="AQ43">
        <v>520.27174353610383</v>
      </c>
      <c r="AR43">
        <v>0.22559999999999999</v>
      </c>
      <c r="AS43">
        <f t="shared" si="19"/>
        <v>0.11737330534174502</v>
      </c>
      <c r="AT43">
        <f>AVERAGE(AS41:AS43)</f>
        <v>8.5019512373743403E-2</v>
      </c>
      <c r="BC43" t="s">
        <v>305</v>
      </c>
      <c r="BD43">
        <v>409.35718007108449</v>
      </c>
      <c r="BE43">
        <v>0.18740000000000001</v>
      </c>
      <c r="BF43">
        <f t="shared" si="3"/>
        <v>7.6713535545321232E-2</v>
      </c>
      <c r="BG43">
        <f>AVERAGE(BF41:BF43)</f>
        <v>5.9331727545897765E-2</v>
      </c>
      <c r="BP43" t="s">
        <v>306</v>
      </c>
      <c r="BQ43">
        <v>337.45397495619028</v>
      </c>
      <c r="BR43">
        <v>0.13589999999999999</v>
      </c>
      <c r="BS43">
        <f t="shared" si="5"/>
        <v>4.5859995196546259E-2</v>
      </c>
      <c r="BT43">
        <f>AVERAGE(BS41:BS43)</f>
        <v>4.9339879023118961E-2</v>
      </c>
      <c r="CC43" t="s">
        <v>307</v>
      </c>
      <c r="CD43">
        <v>342.82680068167474</v>
      </c>
      <c r="CE43">
        <v>8.3000000000000004E-2</v>
      </c>
      <c r="CF43">
        <f t="shared" si="7"/>
        <v>2.8454624456579005E-2</v>
      </c>
      <c r="CG43">
        <f>AVERAGE(CF41:CF43)</f>
        <v>5.7229390175000623E-2</v>
      </c>
    </row>
    <row r="44" spans="1:85" x14ac:dyDescent="0.2">
      <c r="C44" t="s">
        <v>308</v>
      </c>
      <c r="D44">
        <v>248.87555324826218</v>
      </c>
      <c r="E44" s="1">
        <v>0.17169999999999999</v>
      </c>
      <c r="F44">
        <f t="shared" si="0"/>
        <v>4.2731932492726617E-2</v>
      </c>
      <c r="P44" t="s">
        <v>309</v>
      </c>
      <c r="Q44">
        <v>227.58752861170257</v>
      </c>
      <c r="R44">
        <v>0.1585</v>
      </c>
      <c r="S44">
        <f t="shared" si="11"/>
        <v>3.6072623284954856E-2</v>
      </c>
      <c r="AC44" t="s">
        <v>310</v>
      </c>
      <c r="AD44">
        <v>354.55664159733647</v>
      </c>
      <c r="AE44">
        <v>0.16919999999999999</v>
      </c>
      <c r="AF44">
        <f t="shared" si="53"/>
        <v>5.999098375826932E-2</v>
      </c>
      <c r="AP44" t="s">
        <v>311</v>
      </c>
      <c r="AQ44">
        <v>312.16969286766255</v>
      </c>
      <c r="AR44">
        <v>0.29189999999999999</v>
      </c>
      <c r="AS44">
        <f t="shared" si="19"/>
        <v>9.1122333348070697E-2</v>
      </c>
      <c r="BC44" t="s">
        <v>312</v>
      </c>
      <c r="BD44">
        <v>360.76261096218803</v>
      </c>
      <c r="BE44">
        <v>0.25559999999999999</v>
      </c>
      <c r="BF44">
        <f t="shared" si="3"/>
        <v>9.221092336193526E-2</v>
      </c>
      <c r="BP44" t="s">
        <v>313</v>
      </c>
      <c r="BQ44">
        <v>271.48543064113943</v>
      </c>
      <c r="BR44">
        <v>0.13900000000000001</v>
      </c>
      <c r="BS44">
        <f t="shared" si="5"/>
        <v>3.773647485911838E-2</v>
      </c>
      <c r="CC44" t="s">
        <v>314</v>
      </c>
      <c r="CD44">
        <v>407.37965568079352</v>
      </c>
      <c r="CE44">
        <v>0.1358</v>
      </c>
      <c r="CF44">
        <f t="shared" si="7"/>
        <v>5.5322157241451765E-2</v>
      </c>
    </row>
    <row r="45" spans="1:85" x14ac:dyDescent="0.2">
      <c r="C45" t="s">
        <v>315</v>
      </c>
      <c r="D45">
        <v>251.25843801510979</v>
      </c>
      <c r="E45" s="1">
        <v>0.17810000000000001</v>
      </c>
      <c r="F45">
        <f t="shared" si="0"/>
        <v>4.4749127810491056E-2</v>
      </c>
      <c r="P45" t="s">
        <v>316</v>
      </c>
      <c r="Q45">
        <v>224.83159758532557</v>
      </c>
      <c r="R45">
        <v>0.24399999999999999</v>
      </c>
      <c r="S45">
        <f t="shared" si="11"/>
        <v>5.4858909810819444E-2</v>
      </c>
      <c r="AC45" t="s">
        <v>317</v>
      </c>
      <c r="AD45">
        <v>321.59876908845791</v>
      </c>
      <c r="AE45">
        <v>0.19359999999999999</v>
      </c>
      <c r="AF45">
        <f t="shared" si="53"/>
        <v>6.226152169552545E-2</v>
      </c>
      <c r="AP45" t="s">
        <v>318</v>
      </c>
      <c r="AQ45">
        <v>334.21655803110497</v>
      </c>
      <c r="AR45">
        <v>0.1827</v>
      </c>
      <c r="AS45">
        <f t="shared" si="19"/>
        <v>6.1061365152282873E-2</v>
      </c>
      <c r="BC45" t="s">
        <v>319</v>
      </c>
      <c r="BD45">
        <v>329.00781614390769</v>
      </c>
      <c r="BE45">
        <v>0.26629999999999998</v>
      </c>
      <c r="BF45">
        <f t="shared" si="3"/>
        <v>8.7614781439122616E-2</v>
      </c>
      <c r="BP45" t="s">
        <v>320</v>
      </c>
      <c r="BQ45">
        <v>429.95136454171012</v>
      </c>
      <c r="BR45">
        <v>0.14990000000000001</v>
      </c>
      <c r="BS45">
        <f t="shared" si="5"/>
        <v>6.444970954480235E-2</v>
      </c>
      <c r="CC45" t="s">
        <v>321</v>
      </c>
      <c r="CD45">
        <v>379.74014482677529</v>
      </c>
      <c r="CE45">
        <v>0.16189999999999999</v>
      </c>
      <c r="CF45">
        <f t="shared" si="7"/>
        <v>6.1479929447454916E-2</v>
      </c>
    </row>
    <row r="46" spans="1:85" x14ac:dyDescent="0.2">
      <c r="C46" t="s">
        <v>322</v>
      </c>
      <c r="D46">
        <v>221.9406779531715</v>
      </c>
      <c r="E46" s="1">
        <v>0.15540000000000001</v>
      </c>
      <c r="F46">
        <f t="shared" si="0"/>
        <v>3.4489581353922855E-2</v>
      </c>
      <c r="G46">
        <f>AVERAGE(F44:F46)</f>
        <v>4.0656880552380176E-2</v>
      </c>
      <c r="P46" t="s">
        <v>323</v>
      </c>
      <c r="Q46">
        <v>242.12670219357352</v>
      </c>
      <c r="R46">
        <v>0.30480000000000002</v>
      </c>
      <c r="S46">
        <f t="shared" si="11"/>
        <v>7.3800218828601216E-2</v>
      </c>
      <c r="T46">
        <f>AVERAGE(S44:S46)</f>
        <v>5.4910583974791836E-2</v>
      </c>
      <c r="AC46" t="s">
        <v>324</v>
      </c>
      <c r="AD46">
        <v>285.9343797420089</v>
      </c>
      <c r="AE46">
        <v>0.19439999999999999</v>
      </c>
      <c r="AF46">
        <f t="shared" si="53"/>
        <v>5.5585643421846527E-2</v>
      </c>
      <c r="AG46">
        <f>AVERAGE(AF44:AF46)</f>
        <v>5.9279382958547094E-2</v>
      </c>
      <c r="AP46" t="s">
        <v>325</v>
      </c>
      <c r="AQ46">
        <v>397.11044631869777</v>
      </c>
      <c r="AR46">
        <v>0.20030000000000001</v>
      </c>
      <c r="AS46">
        <f t="shared" si="19"/>
        <v>7.954122239763517E-2</v>
      </c>
      <c r="AT46">
        <f>AVERAGE(AS44:AS46)</f>
        <v>7.7241640299329575E-2</v>
      </c>
      <c r="BC46" t="s">
        <v>326</v>
      </c>
      <c r="BD46">
        <v>290.89863824203951</v>
      </c>
      <c r="BE46">
        <v>0.2442</v>
      </c>
      <c r="BF46">
        <f t="shared" si="3"/>
        <v>7.1037447458706049E-2</v>
      </c>
      <c r="BG46">
        <f>AVERAGE(BF44:BF46)</f>
        <v>8.3621050753254642E-2</v>
      </c>
      <c r="BP46" t="s">
        <v>327</v>
      </c>
      <c r="BQ46">
        <v>322.41823717086038</v>
      </c>
      <c r="BR46">
        <v>0.17829999999999999</v>
      </c>
      <c r="BS46">
        <f t="shared" si="5"/>
        <v>5.7487171687564398E-2</v>
      </c>
      <c r="BT46">
        <f>AVERAGE(BS44:BS46)</f>
        <v>5.3224452030495049E-2</v>
      </c>
      <c r="CC46" t="s">
        <v>328</v>
      </c>
      <c r="CD46">
        <v>405.97462444616332</v>
      </c>
      <c r="CE46">
        <v>0.14940000000000001</v>
      </c>
      <c r="CF46">
        <f t="shared" si="7"/>
        <v>6.06526088922568E-2</v>
      </c>
      <c r="CG46">
        <f>AVERAGE(CF44:CF46)</f>
        <v>5.915156519372116E-2</v>
      </c>
    </row>
    <row r="47" spans="1:85" x14ac:dyDescent="0.2">
      <c r="C47" t="s">
        <v>329</v>
      </c>
      <c r="D47">
        <v>228.36244298118137</v>
      </c>
      <c r="E47" s="1">
        <v>0.18099999999999999</v>
      </c>
      <c r="F47">
        <f t="shared" si="0"/>
        <v>4.1333602179593823E-2</v>
      </c>
      <c r="P47" t="s">
        <v>330</v>
      </c>
      <c r="Q47">
        <v>353.36571586241155</v>
      </c>
      <c r="R47">
        <v>0.23130000000000001</v>
      </c>
      <c r="S47">
        <f t="shared" si="11"/>
        <v>8.173349007897579E-2</v>
      </c>
      <c r="AC47" t="s">
        <v>331</v>
      </c>
      <c r="AD47">
        <v>232.01640332217335</v>
      </c>
      <c r="AE47">
        <v>0.14119999999999999</v>
      </c>
      <c r="AF47">
        <f t="shared" si="53"/>
        <v>3.2760716149090874E-2</v>
      </c>
      <c r="AP47" t="s">
        <v>332</v>
      </c>
      <c r="AQ47">
        <v>313.82141891429688</v>
      </c>
      <c r="AR47">
        <v>0.22900000000000001</v>
      </c>
      <c r="AS47">
        <f t="shared" si="19"/>
        <v>7.1865104931373991E-2</v>
      </c>
      <c r="BC47" t="s">
        <v>333</v>
      </c>
      <c r="BD47">
        <v>507.44272305887768</v>
      </c>
      <c r="BE47">
        <v>0.2777</v>
      </c>
      <c r="BF47">
        <f t="shared" si="3"/>
        <v>0.14091684419345035</v>
      </c>
      <c r="BP47" t="s">
        <v>334</v>
      </c>
      <c r="BQ47">
        <v>473.75029116040719</v>
      </c>
      <c r="BR47">
        <v>0.15</v>
      </c>
      <c r="BS47">
        <f t="shared" si="5"/>
        <v>7.1062543674061077E-2</v>
      </c>
      <c r="CC47" t="s">
        <v>335</v>
      </c>
      <c r="CD47">
        <v>476.85545043164814</v>
      </c>
      <c r="CE47">
        <v>0.18490000000000001</v>
      </c>
      <c r="CF47">
        <f t="shared" si="7"/>
        <v>8.8170572784811746E-2</v>
      </c>
    </row>
    <row r="48" spans="1:85" x14ac:dyDescent="0.2">
      <c r="C48" t="s">
        <v>336</v>
      </c>
      <c r="D48">
        <v>224.623007686194</v>
      </c>
      <c r="E48" s="1">
        <v>0.17199999999999999</v>
      </c>
      <c r="F48">
        <f t="shared" si="0"/>
        <v>3.8635157322025361E-2</v>
      </c>
      <c r="P48" t="s">
        <v>337</v>
      </c>
      <c r="Q48">
        <v>317.82775997331669</v>
      </c>
      <c r="R48">
        <v>0.23780000000000001</v>
      </c>
      <c r="S48">
        <f t="shared" si="11"/>
        <v>7.5579441321654714E-2</v>
      </c>
      <c r="AC48" t="s">
        <v>338</v>
      </c>
      <c r="AD48">
        <v>255.10486557636722</v>
      </c>
      <c r="AE48">
        <v>0.1777</v>
      </c>
      <c r="AF48">
        <f t="shared" si="53"/>
        <v>4.5332134612920454E-2</v>
      </c>
      <c r="AP48" t="s">
        <v>339</v>
      </c>
      <c r="AQ48">
        <v>314.63943015865192</v>
      </c>
      <c r="AR48">
        <v>0.26819999999999999</v>
      </c>
      <c r="AS48">
        <f t="shared" si="19"/>
        <v>8.4386295168550451E-2</v>
      </c>
      <c r="BC48" t="s">
        <v>340</v>
      </c>
      <c r="BD48">
        <v>335.96331126994335</v>
      </c>
      <c r="BE48">
        <v>0.26219999999999999</v>
      </c>
      <c r="BF48">
        <f t="shared" si="3"/>
        <v>8.8089580214979132E-2</v>
      </c>
      <c r="BP48" t="s">
        <v>341</v>
      </c>
      <c r="BQ48">
        <v>444.57844870350351</v>
      </c>
      <c r="BR48">
        <v>0.19819999999999999</v>
      </c>
      <c r="BS48">
        <f t="shared" si="5"/>
        <v>8.8115448533034393E-2</v>
      </c>
      <c r="CC48" t="s">
        <v>342</v>
      </c>
      <c r="CD48">
        <v>420.43460013781061</v>
      </c>
      <c r="CE48">
        <v>0.19670000000000001</v>
      </c>
      <c r="CF48">
        <f t="shared" si="7"/>
        <v>8.269948584710736E-2</v>
      </c>
    </row>
    <row r="49" spans="3:85" x14ac:dyDescent="0.2">
      <c r="C49" t="s">
        <v>343</v>
      </c>
      <c r="D49">
        <v>208.11000433916067</v>
      </c>
      <c r="E49" s="1">
        <v>0.18959999999999999</v>
      </c>
      <c r="F49">
        <f t="shared" si="0"/>
        <v>3.9457656822704863E-2</v>
      </c>
      <c r="G49">
        <f>AVERAGE(F47:F49)</f>
        <v>3.9808805441441351E-2</v>
      </c>
      <c r="P49" t="s">
        <v>344</v>
      </c>
      <c r="Q49">
        <v>249.05022297259345</v>
      </c>
      <c r="R49">
        <v>0.21779999999999999</v>
      </c>
      <c r="S49">
        <f t="shared" si="11"/>
        <v>5.4243138563430854E-2</v>
      </c>
      <c r="T49">
        <f>AVERAGE(S47:S49)</f>
        <v>7.0518689988020453E-2</v>
      </c>
      <c r="AC49" t="s">
        <v>345</v>
      </c>
      <c r="AD49">
        <v>270.75788578317162</v>
      </c>
      <c r="AE49">
        <v>0.1512</v>
      </c>
      <c r="AF49">
        <f t="shared" si="53"/>
        <v>4.0938592330415545E-2</v>
      </c>
      <c r="AG49">
        <f>AVERAGE(AF47:AF49)</f>
        <v>3.9677147697475629E-2</v>
      </c>
      <c r="AP49" t="s">
        <v>346</v>
      </c>
      <c r="AQ49">
        <v>327.22695898554105</v>
      </c>
      <c r="AR49">
        <v>0.16009999999999999</v>
      </c>
      <c r="AS49">
        <f t="shared" si="19"/>
        <v>5.2389036133585122E-2</v>
      </c>
      <c r="AT49">
        <f>AVERAGE(AS47:AS49)</f>
        <v>6.9546812077836515E-2</v>
      </c>
      <c r="BC49" t="s">
        <v>347</v>
      </c>
      <c r="BD49">
        <v>471.87365100284916</v>
      </c>
      <c r="BE49">
        <v>0.29330000000000001</v>
      </c>
      <c r="BF49">
        <f t="shared" si="3"/>
        <v>0.13840054183913567</v>
      </c>
      <c r="BG49">
        <f>AVERAGE(BF47:BF49)</f>
        <v>0.12246898874918839</v>
      </c>
      <c r="BP49" t="s">
        <v>348</v>
      </c>
      <c r="BQ49">
        <v>397.8482985067634</v>
      </c>
      <c r="BR49">
        <v>0.16</v>
      </c>
      <c r="BS49">
        <f t="shared" si="5"/>
        <v>6.3655727761082151E-2</v>
      </c>
      <c r="BT49">
        <f>AVERAGE(BS47:BS49)</f>
        <v>7.4277906656059212E-2</v>
      </c>
      <c r="CC49" t="s">
        <v>349</v>
      </c>
      <c r="CD49">
        <v>367.58950221547019</v>
      </c>
      <c r="CE49">
        <v>0.1217</v>
      </c>
      <c r="CF49">
        <f t="shared" si="7"/>
        <v>4.4735642419622718E-2</v>
      </c>
      <c r="CG49">
        <f>AVERAGE(CF47:CF49)</f>
        <v>7.1868567017180612E-2</v>
      </c>
    </row>
    <row r="50" spans="3:85" x14ac:dyDescent="0.2">
      <c r="C50" t="s">
        <v>350</v>
      </c>
      <c r="D50">
        <v>254.32640510270656</v>
      </c>
      <c r="E50" s="1">
        <v>0.25740000000000002</v>
      </c>
      <c r="F50">
        <f t="shared" si="0"/>
        <v>6.546361667343667E-2</v>
      </c>
      <c r="P50" t="s">
        <v>351</v>
      </c>
      <c r="Q50">
        <v>232.74574096331293</v>
      </c>
      <c r="R50">
        <v>0.30009999999999998</v>
      </c>
      <c r="S50">
        <f t="shared" si="11"/>
        <v>6.9846996863090191E-2</v>
      </c>
      <c r="AC50" t="s">
        <v>352</v>
      </c>
      <c r="AD50">
        <v>397.79316164935011</v>
      </c>
      <c r="AE50">
        <v>0.28270000000000001</v>
      </c>
      <c r="AF50">
        <f t="shared" si="53"/>
        <v>0.11245612679827129</v>
      </c>
      <c r="AP50" t="s">
        <v>353</v>
      </c>
      <c r="AQ50">
        <v>330.79284207514394</v>
      </c>
      <c r="AR50">
        <v>0.25929999999999997</v>
      </c>
      <c r="AS50">
        <f t="shared" si="19"/>
        <v>8.5774583950084818E-2</v>
      </c>
      <c r="BC50" t="s">
        <v>354</v>
      </c>
      <c r="BD50">
        <v>509.22261299575473</v>
      </c>
      <c r="BE50">
        <v>0.2006</v>
      </c>
      <c r="BF50">
        <f t="shared" si="3"/>
        <v>0.1021500561669484</v>
      </c>
      <c r="BP50" t="s">
        <v>355</v>
      </c>
      <c r="BQ50">
        <v>447.68675101143941</v>
      </c>
      <c r="BR50">
        <v>0.23150000000000001</v>
      </c>
      <c r="BS50">
        <f t="shared" si="5"/>
        <v>0.10363948285914823</v>
      </c>
      <c r="CC50" t="s">
        <v>356</v>
      </c>
      <c r="CD50">
        <v>421.46473345565835</v>
      </c>
      <c r="CE50">
        <v>0.1605</v>
      </c>
      <c r="CF50">
        <f t="shared" si="7"/>
        <v>6.7645089719633164E-2</v>
      </c>
    </row>
    <row r="51" spans="3:85" x14ac:dyDescent="0.2">
      <c r="C51" t="s">
        <v>357</v>
      </c>
      <c r="D51">
        <v>207.1580949639675</v>
      </c>
      <c r="E51" s="1">
        <v>0.26879999999999998</v>
      </c>
      <c r="F51">
        <f t="shared" si="0"/>
        <v>5.5684095926314466E-2</v>
      </c>
      <c r="P51" t="s">
        <v>358</v>
      </c>
      <c r="Q51">
        <v>232.04873028768196</v>
      </c>
      <c r="R51">
        <v>0.22270000000000001</v>
      </c>
      <c r="S51">
        <f t="shared" si="11"/>
        <v>5.1677252235066772E-2</v>
      </c>
      <c r="AC51" t="s">
        <v>359</v>
      </c>
      <c r="AD51">
        <v>330.72923818704453</v>
      </c>
      <c r="AE51">
        <v>0.21659999999999999</v>
      </c>
      <c r="AF51">
        <f t="shared" si="53"/>
        <v>7.1635952991313839E-2</v>
      </c>
      <c r="AP51" t="s">
        <v>360</v>
      </c>
      <c r="AQ51">
        <v>302.98090727252747</v>
      </c>
      <c r="AR51">
        <v>0.24360000000000001</v>
      </c>
      <c r="AS51">
        <f t="shared" si="19"/>
        <v>7.3806149011587691E-2</v>
      </c>
      <c r="BC51" t="s">
        <v>361</v>
      </c>
      <c r="BD51">
        <v>372.9760301246543</v>
      </c>
      <c r="BE51">
        <v>0.32650000000000001</v>
      </c>
      <c r="BF51">
        <f t="shared" si="3"/>
        <v>0.12177667383569964</v>
      </c>
      <c r="BP51" t="s">
        <v>362</v>
      </c>
      <c r="BQ51">
        <v>580.12320299711735</v>
      </c>
      <c r="BR51">
        <v>0.2261</v>
      </c>
      <c r="BS51">
        <f t="shared" si="5"/>
        <v>0.13116585619764823</v>
      </c>
      <c r="CC51" t="s">
        <v>363</v>
      </c>
      <c r="CD51">
        <v>515.72235594288713</v>
      </c>
      <c r="CE51">
        <v>0.13639999999999999</v>
      </c>
      <c r="CF51">
        <f t="shared" si="7"/>
        <v>7.0344529350609808E-2</v>
      </c>
    </row>
    <row r="52" spans="3:85" x14ac:dyDescent="0.2">
      <c r="C52" t="s">
        <v>364</v>
      </c>
      <c r="D52">
        <v>219.98487465249136</v>
      </c>
      <c r="E52" s="1">
        <v>0.27100000000000002</v>
      </c>
      <c r="F52">
        <f t="shared" si="0"/>
        <v>5.9615901030825161E-2</v>
      </c>
      <c r="G52">
        <f>AVERAGE(F50:F52)</f>
        <v>6.025453787685877E-2</v>
      </c>
      <c r="P52" t="s">
        <v>365</v>
      </c>
      <c r="Q52">
        <v>240.7613421494444</v>
      </c>
      <c r="R52">
        <v>0.30599999999999999</v>
      </c>
      <c r="S52">
        <f t="shared" si="11"/>
        <v>7.3672970697729975E-2</v>
      </c>
      <c r="T52">
        <f>AVERAGE(S50:S52)</f>
        <v>6.506573993196231E-2</v>
      </c>
      <c r="AC52" t="s">
        <v>366</v>
      </c>
      <c r="AD52">
        <v>334.07675915020224</v>
      </c>
      <c r="AE52">
        <v>0.31</v>
      </c>
      <c r="AF52">
        <f t="shared" si="53"/>
        <v>0.10356379533656269</v>
      </c>
      <c r="AG52">
        <f>AVERAGE(AF50:AF52)</f>
        <v>9.5885291708715945E-2</v>
      </c>
      <c r="AP52" t="s">
        <v>367</v>
      </c>
      <c r="AQ52">
        <v>390.76814539186921</v>
      </c>
      <c r="AR52">
        <v>0.29509999999999997</v>
      </c>
      <c r="AS52">
        <f t="shared" si="19"/>
        <v>0.11531567970514059</v>
      </c>
      <c r="AT52">
        <f>AVERAGE(AS50:AS52)</f>
        <v>9.1632137555604357E-2</v>
      </c>
      <c r="BC52" t="s">
        <v>368</v>
      </c>
      <c r="BD52">
        <v>313.22105312251574</v>
      </c>
      <c r="BE52">
        <v>0.31380000000000002</v>
      </c>
      <c r="BF52">
        <f t="shared" si="3"/>
        <v>9.828876646984544E-2</v>
      </c>
      <c r="BG52">
        <f>AVERAGE(BF50:BF52)</f>
        <v>0.10740516549083116</v>
      </c>
      <c r="BP52" t="s">
        <v>369</v>
      </c>
      <c r="BQ52">
        <v>483.73647331566116</v>
      </c>
      <c r="BR52">
        <v>0.20910000000000001</v>
      </c>
      <c r="BS52">
        <f t="shared" si="5"/>
        <v>0.10114929657030476</v>
      </c>
      <c r="BT52">
        <f>AVERAGE(BS50:BS52)</f>
        <v>0.11198487854236706</v>
      </c>
      <c r="CC52" t="s">
        <v>370</v>
      </c>
      <c r="CD52">
        <v>533.04593473864941</v>
      </c>
      <c r="CE52">
        <v>0.1467</v>
      </c>
      <c r="CF52">
        <f t="shared" si="7"/>
        <v>7.8197838626159866E-2</v>
      </c>
      <c r="CG52">
        <f>AVERAGE(CF50:CF52)</f>
        <v>7.2062485898800946E-2</v>
      </c>
    </row>
    <row r="53" spans="3:85" x14ac:dyDescent="0.2">
      <c r="C53" t="s">
        <v>371</v>
      </c>
      <c r="D53">
        <v>212.47563732441142</v>
      </c>
      <c r="E53" s="1">
        <v>0.25779999999999997</v>
      </c>
      <c r="F53">
        <f t="shared" si="0"/>
        <v>5.477621930223326E-2</v>
      </c>
      <c r="P53" t="s">
        <v>372</v>
      </c>
      <c r="Q53">
        <v>228.70304620423849</v>
      </c>
      <c r="R53">
        <v>0.20780000000000001</v>
      </c>
      <c r="S53">
        <f t="shared" si="11"/>
        <v>4.7524493001240765E-2</v>
      </c>
      <c r="AC53" t="s">
        <v>373</v>
      </c>
      <c r="AD53">
        <v>221.29966707534723</v>
      </c>
      <c r="AE53">
        <v>0.25950000000000001</v>
      </c>
      <c r="AF53">
        <f t="shared" si="53"/>
        <v>5.7427263606052603E-2</v>
      </c>
      <c r="AP53" t="s">
        <v>374</v>
      </c>
      <c r="AQ53">
        <v>291.26934333378182</v>
      </c>
      <c r="AR53">
        <v>0.28870000000000001</v>
      </c>
      <c r="AS53">
        <f t="shared" si="19"/>
        <v>8.4089459420462823E-2</v>
      </c>
      <c r="BC53" t="s">
        <v>375</v>
      </c>
      <c r="BD53">
        <v>407.75039802029869</v>
      </c>
      <c r="BE53">
        <v>0.39750000000000002</v>
      </c>
      <c r="BF53">
        <f t="shared" si="3"/>
        <v>0.16208078321306874</v>
      </c>
      <c r="BP53" t="s">
        <v>376</v>
      </c>
      <c r="BQ53">
        <v>503.13051455495213</v>
      </c>
      <c r="BR53">
        <v>0.21579999999999999</v>
      </c>
      <c r="BS53">
        <f t="shared" si="5"/>
        <v>0.10857556504095867</v>
      </c>
      <c r="CC53" t="s">
        <v>377</v>
      </c>
      <c r="CD53">
        <v>409.27298608863458</v>
      </c>
      <c r="CE53">
        <v>0.2268</v>
      </c>
      <c r="CF53">
        <f t="shared" si="7"/>
        <v>9.2823113244902333E-2</v>
      </c>
    </row>
    <row r="54" spans="3:85" x14ac:dyDescent="0.2">
      <c r="C54" t="s">
        <v>378</v>
      </c>
      <c r="D54">
        <v>265.97814338238538</v>
      </c>
      <c r="E54" s="1">
        <v>0.23780000000000001</v>
      </c>
      <c r="F54">
        <f t="shared" si="0"/>
        <v>6.3249602496331256E-2</v>
      </c>
      <c r="P54" t="s">
        <v>379</v>
      </c>
      <c r="Q54">
        <v>208.71153560048822</v>
      </c>
      <c r="R54">
        <v>0.3115</v>
      </c>
      <c r="S54">
        <f t="shared" si="11"/>
        <v>6.5013643339552077E-2</v>
      </c>
      <c r="AC54" t="s">
        <v>380</v>
      </c>
      <c r="AD54">
        <v>479.67430092832819</v>
      </c>
      <c r="AE54">
        <v>0.26100000000000001</v>
      </c>
      <c r="AF54">
        <f t="shared" si="53"/>
        <v>0.12519499254229366</v>
      </c>
      <c r="AP54" t="s">
        <v>381</v>
      </c>
      <c r="AQ54">
        <v>374.60243416113974</v>
      </c>
      <c r="AR54">
        <v>0.314</v>
      </c>
      <c r="AS54">
        <f t="shared" si="19"/>
        <v>0.11762516432659788</v>
      </c>
      <c r="BC54" t="s">
        <v>382</v>
      </c>
      <c r="BD54">
        <v>455.50590090771107</v>
      </c>
      <c r="BE54">
        <v>0.35389999999999999</v>
      </c>
      <c r="BF54">
        <f t="shared" si="3"/>
        <v>0.16120353833123893</v>
      </c>
      <c r="BP54" t="s">
        <v>383</v>
      </c>
      <c r="BQ54">
        <v>428.90504192258879</v>
      </c>
      <c r="BR54">
        <v>0.22270000000000001</v>
      </c>
      <c r="BS54">
        <f t="shared" si="5"/>
        <v>9.5517152836160538E-2</v>
      </c>
      <c r="CC54" t="s">
        <v>384</v>
      </c>
      <c r="CD54">
        <v>415.24775954472949</v>
      </c>
      <c r="CE54">
        <v>0.20499999999999999</v>
      </c>
      <c r="CF54">
        <f t="shared" si="7"/>
        <v>8.5125790706669535E-2</v>
      </c>
    </row>
    <row r="55" spans="3:85" x14ac:dyDescent="0.2">
      <c r="C55" t="s">
        <v>385</v>
      </c>
      <c r="D55">
        <v>202.81261088339946</v>
      </c>
      <c r="E55" s="1">
        <v>0.25440000000000002</v>
      </c>
      <c r="F55">
        <f t="shared" si="0"/>
        <v>5.1595528208736821E-2</v>
      </c>
      <c r="G55">
        <f>AVERAGE(F53:F55)</f>
        <v>5.6540450002433774E-2</v>
      </c>
      <c r="P55" t="s">
        <v>386</v>
      </c>
      <c r="Q55">
        <v>247.80220301361967</v>
      </c>
      <c r="R55">
        <v>0.314</v>
      </c>
      <c r="S55">
        <f t="shared" si="11"/>
        <v>7.7809891746276574E-2</v>
      </c>
      <c r="T55">
        <f>AVERAGE(S53:S55)</f>
        <v>6.3449342695689803E-2</v>
      </c>
      <c r="AC55" t="s">
        <v>387</v>
      </c>
      <c r="AD55">
        <v>268.22983257868333</v>
      </c>
      <c r="AE55">
        <v>0.2394</v>
      </c>
      <c r="AF55">
        <f t="shared" si="53"/>
        <v>6.4214221919336789E-2</v>
      </c>
      <c r="AG55">
        <f>AVERAGE(AF53:AF55)</f>
        <v>8.2278826022561022E-2</v>
      </c>
      <c r="AP55" t="s">
        <v>388</v>
      </c>
      <c r="AQ55">
        <v>419.78042971379159</v>
      </c>
      <c r="AR55">
        <v>0.35570000000000002</v>
      </c>
      <c r="AS55">
        <f t="shared" si="19"/>
        <v>0.14931589884919566</v>
      </c>
      <c r="AT55">
        <f>AVERAGE(AS53:AS55)</f>
        <v>0.11701017419875211</v>
      </c>
      <c r="BC55" t="s">
        <v>389</v>
      </c>
      <c r="BD55">
        <v>520.45299999999997</v>
      </c>
      <c r="BE55">
        <v>0.34039999999999998</v>
      </c>
      <c r="BF55">
        <f t="shared" si="3"/>
        <v>0.17716220119999998</v>
      </c>
      <c r="BG55">
        <f>AVERAGE(BF53:BF55)</f>
        <v>0.16681550758143585</v>
      </c>
      <c r="BP55" t="s">
        <v>390</v>
      </c>
      <c r="BQ55">
        <v>499.04000917133897</v>
      </c>
      <c r="BR55">
        <v>0.1724</v>
      </c>
      <c r="BS55">
        <f t="shared" si="5"/>
        <v>8.6034497581138833E-2</v>
      </c>
      <c r="BT55">
        <f>AVERAGE(BS53:BS55)</f>
        <v>9.6709071819419345E-2</v>
      </c>
      <c r="CC55" t="s">
        <v>391</v>
      </c>
      <c r="CD55">
        <v>474.89769636245546</v>
      </c>
      <c r="CE55">
        <v>0.22450000000000001</v>
      </c>
      <c r="CF55">
        <f t="shared" si="7"/>
        <v>0.10661453283337126</v>
      </c>
      <c r="CG55">
        <f>AVERAGE(CF53:CF55)</f>
        <v>9.4854478928314376E-2</v>
      </c>
    </row>
    <row r="56" spans="3:85" x14ac:dyDescent="0.2">
      <c r="C56" t="s">
        <v>392</v>
      </c>
      <c r="D56">
        <v>327.15685677874347</v>
      </c>
      <c r="E56" s="1">
        <v>0.35070000000000001</v>
      </c>
      <c r="F56">
        <f t="shared" si="0"/>
        <v>0.11473390967230535</v>
      </c>
      <c r="P56" t="s">
        <v>393</v>
      </c>
      <c r="Q56">
        <v>224.60157448050009</v>
      </c>
      <c r="R56">
        <v>0.1822</v>
      </c>
      <c r="S56">
        <f t="shared" si="11"/>
        <v>4.0922406870347115E-2</v>
      </c>
      <c r="AC56" t="s">
        <v>394</v>
      </c>
      <c r="AD56">
        <v>354.32113074954708</v>
      </c>
      <c r="AE56" s="11">
        <v>0.3599</v>
      </c>
      <c r="AF56">
        <f t="shared" si="53"/>
        <v>0.12752017495676199</v>
      </c>
      <c r="AP56" t="s">
        <v>395</v>
      </c>
      <c r="AQ56">
        <v>378.85174835386567</v>
      </c>
      <c r="AR56">
        <v>0.27639999999999998</v>
      </c>
      <c r="AS56">
        <f t="shared" si="19"/>
        <v>0.10471462324500846</v>
      </c>
      <c r="BC56" t="s">
        <v>396</v>
      </c>
      <c r="BD56">
        <v>351.04902510832773</v>
      </c>
      <c r="BE56">
        <v>0.35520000000000002</v>
      </c>
      <c r="BF56">
        <f t="shared" si="3"/>
        <v>0.12469261371847802</v>
      </c>
      <c r="BP56" t="s">
        <v>397</v>
      </c>
      <c r="BQ56">
        <v>417.51933037402353</v>
      </c>
      <c r="BR56">
        <v>0.28760000000000002</v>
      </c>
      <c r="BS56">
        <f t="shared" si="5"/>
        <v>0.12007855941556918</v>
      </c>
      <c r="CC56" t="s">
        <v>398</v>
      </c>
      <c r="CD56">
        <v>490.65870304592812</v>
      </c>
      <c r="CE56">
        <v>0.23910000000000001</v>
      </c>
      <c r="CF56">
        <f t="shared" si="7"/>
        <v>0.11731649589828141</v>
      </c>
    </row>
    <row r="57" spans="3:85" x14ac:dyDescent="0.2">
      <c r="C57" t="s">
        <v>399</v>
      </c>
      <c r="D57">
        <v>210.71841153192651</v>
      </c>
      <c r="E57" s="1">
        <v>0.28770000000000001</v>
      </c>
      <c r="F57">
        <f t="shared" si="0"/>
        <v>6.0623686997735259E-2</v>
      </c>
      <c r="P57" t="s">
        <v>400</v>
      </c>
      <c r="Q57">
        <v>338.61130507418289</v>
      </c>
      <c r="R57">
        <v>0.35110000000000002</v>
      </c>
      <c r="S57">
        <f t="shared" si="11"/>
        <v>0.11888642921154562</v>
      </c>
      <c r="AC57" t="s">
        <v>401</v>
      </c>
      <c r="AD57">
        <v>420.71701255023333</v>
      </c>
      <c r="AE57" s="11">
        <v>0.29659999999999997</v>
      </c>
      <c r="AF57">
        <f t="shared" si="53"/>
        <v>0.1247846659223992</v>
      </c>
      <c r="AP57" t="s">
        <v>402</v>
      </c>
      <c r="AQ57">
        <v>325.97651014929573</v>
      </c>
      <c r="AR57">
        <v>0.36499999999999999</v>
      </c>
      <c r="AS57">
        <f t="shared" si="19"/>
        <v>0.11898142620449294</v>
      </c>
      <c r="BC57" t="s">
        <v>403</v>
      </c>
      <c r="BD57">
        <v>430.36751887923111</v>
      </c>
      <c r="BE57">
        <v>0.37109999999999999</v>
      </c>
      <c r="BF57">
        <f t="shared" si="3"/>
        <v>0.15970938625608266</v>
      </c>
      <c r="BP57" t="s">
        <v>404</v>
      </c>
      <c r="BQ57">
        <v>479.59545466312227</v>
      </c>
      <c r="BR57">
        <v>0.23300000000000001</v>
      </c>
      <c r="BS57">
        <f t="shared" si="5"/>
        <v>0.11174574093650749</v>
      </c>
      <c r="CC57" t="s">
        <v>405</v>
      </c>
      <c r="CD57">
        <v>505.3537244296831</v>
      </c>
      <c r="CE57">
        <v>0.16819999999999999</v>
      </c>
      <c r="CF57">
        <f t="shared" si="7"/>
        <v>8.5000496449072691E-2</v>
      </c>
    </row>
    <row r="58" spans="3:85" x14ac:dyDescent="0.2">
      <c r="C58" t="s">
        <v>406</v>
      </c>
      <c r="D58">
        <v>225.84884400389541</v>
      </c>
      <c r="E58" s="1">
        <v>0.2591</v>
      </c>
      <c r="F58">
        <f t="shared" si="0"/>
        <v>5.8517435481409301E-2</v>
      </c>
      <c r="G58">
        <f>AVERAGE(F56:F58)</f>
        <v>7.7958344050483311E-2</v>
      </c>
      <c r="P58" t="s">
        <v>407</v>
      </c>
      <c r="Q58">
        <v>253.88739349204297</v>
      </c>
      <c r="R58">
        <v>0.38550000000000001</v>
      </c>
      <c r="S58">
        <f t="shared" si="11"/>
        <v>9.7873590191182566E-2</v>
      </c>
      <c r="T58">
        <f>AVERAGE(S56:S58)</f>
        <v>8.5894142091025097E-2</v>
      </c>
      <c r="AC58" t="s">
        <v>408</v>
      </c>
      <c r="AD58">
        <v>275.36221229822468</v>
      </c>
      <c r="AE58" s="11">
        <v>0.2369</v>
      </c>
      <c r="AF58">
        <f t="shared" si="53"/>
        <v>6.5233308093449419E-2</v>
      </c>
      <c r="AG58">
        <f>AVERAGE(AF56:AF58)</f>
        <v>0.10584604965753686</v>
      </c>
      <c r="AP58" t="s">
        <v>409</v>
      </c>
      <c r="AQ58">
        <v>322.51417725752162</v>
      </c>
      <c r="AR58">
        <v>0.31430000000000002</v>
      </c>
      <c r="AS58">
        <f t="shared" si="19"/>
        <v>0.10136620591203906</v>
      </c>
      <c r="AT58">
        <f>AVERAGE(AS56:AS58)</f>
        <v>0.10835408512051348</v>
      </c>
      <c r="BC58" t="s">
        <v>410</v>
      </c>
      <c r="BD58">
        <v>392.79950240742841</v>
      </c>
      <c r="BE58">
        <v>0.3553</v>
      </c>
      <c r="BF58">
        <f t="shared" si="3"/>
        <v>0.13956166320535932</v>
      </c>
      <c r="BG58">
        <f>AVERAGE(BF56:BF58)</f>
        <v>0.14132122105997333</v>
      </c>
      <c r="BP58" t="s">
        <v>411</v>
      </c>
      <c r="BQ58">
        <v>383.61527877674587</v>
      </c>
      <c r="BR58">
        <v>0.22839999999999999</v>
      </c>
      <c r="BS58">
        <f t="shared" si="5"/>
        <v>8.7617729672608752E-2</v>
      </c>
      <c r="BT58">
        <f>AVERAGE(BS56:BS58)</f>
        <v>0.10648067667489514</v>
      </c>
      <c r="CC58" t="s">
        <v>412</v>
      </c>
      <c r="CD58">
        <v>583.83734110125295</v>
      </c>
      <c r="CE58">
        <v>0.1676</v>
      </c>
      <c r="CF58">
        <f t="shared" si="7"/>
        <v>9.7851138368569984E-2</v>
      </c>
      <c r="CG58">
        <f>AVERAGE(CF56:CF58)</f>
        <v>0.10005604357197469</v>
      </c>
    </row>
    <row r="59" spans="3:85" x14ac:dyDescent="0.2">
      <c r="C59" t="s">
        <v>413</v>
      </c>
      <c r="D59">
        <v>237.61916242308826</v>
      </c>
      <c r="E59" s="1">
        <v>0.32619999999999999</v>
      </c>
      <c r="F59">
        <f t="shared" si="0"/>
        <v>7.7511370782411396E-2</v>
      </c>
      <c r="P59" t="s">
        <v>414</v>
      </c>
      <c r="Q59">
        <v>222.15698511983655</v>
      </c>
      <c r="R59">
        <v>0.39250000000000002</v>
      </c>
      <c r="S59">
        <f t="shared" si="11"/>
        <v>8.7196616659535847E-2</v>
      </c>
      <c r="AC59" t="s">
        <v>415</v>
      </c>
      <c r="AD59">
        <v>250.30332679721593</v>
      </c>
      <c r="AE59">
        <v>0.2928</v>
      </c>
      <c r="AF59">
        <f t="shared" si="53"/>
        <v>7.3288814086224827E-2</v>
      </c>
      <c r="AP59" t="s">
        <v>416</v>
      </c>
      <c r="AQ59">
        <v>334.43333575470439</v>
      </c>
      <c r="AR59">
        <v>0.35199999999999998</v>
      </c>
      <c r="AS59">
        <f t="shared" si="19"/>
        <v>0.11772053418565594</v>
      </c>
      <c r="BC59" t="s">
        <v>417</v>
      </c>
      <c r="BD59">
        <v>411.9267466425373</v>
      </c>
      <c r="BE59">
        <v>0.40629999999999999</v>
      </c>
      <c r="BF59">
        <f t="shared" si="3"/>
        <v>0.1673658371608629</v>
      </c>
      <c r="BP59" t="s">
        <v>418</v>
      </c>
      <c r="BQ59">
        <v>650.79122742055768</v>
      </c>
      <c r="BR59">
        <v>0.2681</v>
      </c>
      <c r="BS59">
        <f t="shared" si="5"/>
        <v>0.17447712807145152</v>
      </c>
      <c r="CC59" t="s">
        <v>419</v>
      </c>
      <c r="CD59">
        <v>536.00937948926924</v>
      </c>
      <c r="CE59">
        <v>0.2034</v>
      </c>
      <c r="CF59">
        <f t="shared" si="7"/>
        <v>0.10902430778811735</v>
      </c>
    </row>
    <row r="60" spans="3:85" x14ac:dyDescent="0.2">
      <c r="C60" t="s">
        <v>420</v>
      </c>
      <c r="D60">
        <v>242.60972287639103</v>
      </c>
      <c r="E60" s="1">
        <v>0.31390000000000001</v>
      </c>
      <c r="F60">
        <f t="shared" si="0"/>
        <v>7.6155192010899139E-2</v>
      </c>
      <c r="P60" t="s">
        <v>421</v>
      </c>
      <c r="Q60">
        <v>316.4251974916059</v>
      </c>
      <c r="R60">
        <v>0.4572</v>
      </c>
      <c r="S60">
        <f t="shared" si="11"/>
        <v>0.1446696002931622</v>
      </c>
      <c r="AC60" t="s">
        <v>422</v>
      </c>
      <c r="AD60">
        <v>462.16435028446728</v>
      </c>
      <c r="AE60">
        <v>0.27110000000000001</v>
      </c>
      <c r="AF60">
        <f t="shared" si="53"/>
        <v>0.12529275536211909</v>
      </c>
      <c r="AP60" t="s">
        <v>423</v>
      </c>
      <c r="AQ60">
        <v>341.35919695190574</v>
      </c>
      <c r="AR60">
        <v>0.38979999999999998</v>
      </c>
      <c r="AS60">
        <f t="shared" si="19"/>
        <v>0.13306181497185285</v>
      </c>
      <c r="BC60" t="s">
        <v>424</v>
      </c>
      <c r="BD60">
        <v>475.68115601975489</v>
      </c>
      <c r="BE60">
        <v>0.30580000000000002</v>
      </c>
      <c r="BF60">
        <f t="shared" si="3"/>
        <v>0.14546329751084106</v>
      </c>
      <c r="BP60" t="s">
        <v>425</v>
      </c>
      <c r="BQ60">
        <v>464.03483700454723</v>
      </c>
      <c r="BR60">
        <v>0.27089999999999997</v>
      </c>
      <c r="BS60">
        <f t="shared" si="5"/>
        <v>0.12570703734453181</v>
      </c>
      <c r="CC60" t="s">
        <v>426</v>
      </c>
      <c r="CD60">
        <v>505.69752182449832</v>
      </c>
      <c r="CE60">
        <v>0.28989999999999999</v>
      </c>
      <c r="CF60">
        <f t="shared" si="7"/>
        <v>0.14660171157692206</v>
      </c>
    </row>
    <row r="61" spans="3:85" x14ac:dyDescent="0.2">
      <c r="C61" t="s">
        <v>427</v>
      </c>
      <c r="D61">
        <v>201.73421516680025</v>
      </c>
      <c r="E61" s="1">
        <v>0.30409999999999998</v>
      </c>
      <c r="F61">
        <f t="shared" si="0"/>
        <v>6.1347374832223953E-2</v>
      </c>
      <c r="G61">
        <f>AVERAGE(F59:F61)</f>
        <v>7.1671312541844834E-2</v>
      </c>
      <c r="P61" t="s">
        <v>428</v>
      </c>
      <c r="Q61">
        <v>347.04201034792999</v>
      </c>
      <c r="R61">
        <v>0.45490000000000003</v>
      </c>
      <c r="S61">
        <f t="shared" si="11"/>
        <v>0.15786941050727335</v>
      </c>
      <c r="T61">
        <f>AVERAGE(S59:S61)</f>
        <v>0.12991187581999045</v>
      </c>
      <c r="AC61" t="s">
        <v>429</v>
      </c>
      <c r="AD61">
        <v>337.69544940612144</v>
      </c>
      <c r="AE61">
        <v>0.36209999999999998</v>
      </c>
      <c r="AF61">
        <f t="shared" si="53"/>
        <v>0.12227952222995657</v>
      </c>
      <c r="AG61">
        <f>AVERAGE(AF59:AF61)</f>
        <v>0.10695369722610017</v>
      </c>
      <c r="AP61" t="s">
        <v>430</v>
      </c>
      <c r="AQ61">
        <v>363.74525793316957</v>
      </c>
      <c r="AR61">
        <v>0.35420000000000001</v>
      </c>
      <c r="AS61">
        <f t="shared" si="19"/>
        <v>0.12883857035992866</v>
      </c>
      <c r="AT61">
        <f>AVERAGE(AS59:AS61)</f>
        <v>0.12654030650581249</v>
      </c>
      <c r="BC61" t="s">
        <v>431</v>
      </c>
      <c r="BD61">
        <v>389.84725930917568</v>
      </c>
      <c r="BE61">
        <v>0.309</v>
      </c>
      <c r="BF61">
        <f t="shared" si="3"/>
        <v>0.12046280312653529</v>
      </c>
      <c r="BG61">
        <f>AVERAGE(BF59:BF61)</f>
        <v>0.1444306459327464</v>
      </c>
      <c r="BP61" t="s">
        <v>432</v>
      </c>
      <c r="BQ61">
        <v>476.54682464516094</v>
      </c>
      <c r="BR61">
        <v>0.22020000000000001</v>
      </c>
      <c r="BS61">
        <f t="shared" si="5"/>
        <v>0.10493561078686445</v>
      </c>
      <c r="BT61">
        <f>AVERAGE(BS59:BS61)</f>
        <v>0.13503992540094925</v>
      </c>
      <c r="CC61" t="s">
        <v>433</v>
      </c>
      <c r="CD61">
        <v>497.88054449226684</v>
      </c>
      <c r="CE61">
        <v>0.221</v>
      </c>
      <c r="CF61">
        <f t="shared" si="7"/>
        <v>0.11003160033279097</v>
      </c>
      <c r="CG61">
        <f>AVERAGE(CF59:CF61)</f>
        <v>0.12188587323261013</v>
      </c>
    </row>
    <row r="62" spans="3:85" x14ac:dyDescent="0.2">
      <c r="BR62">
        <v>0.27089999999999997</v>
      </c>
    </row>
    <row r="63" spans="3:85" x14ac:dyDescent="0.2">
      <c r="BR63">
        <v>0.22020000000000001</v>
      </c>
    </row>
    <row r="78" spans="20:85" x14ac:dyDescent="0.2">
      <c r="T78" t="s">
        <v>434</v>
      </c>
      <c r="AG78" t="s">
        <v>434</v>
      </c>
      <c r="AT78" t="s">
        <v>434</v>
      </c>
      <c r="BG78" t="s">
        <v>434</v>
      </c>
      <c r="BT78" t="s">
        <v>434</v>
      </c>
      <c r="CG78" t="s">
        <v>434</v>
      </c>
    </row>
    <row r="79" spans="20:85" x14ac:dyDescent="0.2">
      <c r="T79">
        <f>S79/1000000</f>
        <v>0</v>
      </c>
      <c r="AG79">
        <f>AF79/1000000</f>
        <v>0</v>
      </c>
      <c r="AT79">
        <f>AS79/1000000</f>
        <v>0</v>
      </c>
      <c r="BG79">
        <f>BF79/1000000</f>
        <v>0</v>
      </c>
      <c r="BT79">
        <f>BS79/1000000</f>
        <v>0</v>
      </c>
      <c r="CG79">
        <f>CF79/1000000</f>
        <v>0</v>
      </c>
    </row>
    <row r="81" spans="3:90" s="2" customFormat="1" x14ac:dyDescent="0.2">
      <c r="C81"/>
      <c r="D81"/>
      <c r="E81" s="1"/>
      <c r="F81"/>
      <c r="G81"/>
      <c r="H81"/>
      <c r="J81" s="3"/>
      <c r="K81" s="3"/>
      <c r="L81" s="3"/>
      <c r="M81" s="5"/>
      <c r="N81"/>
      <c r="O81"/>
      <c r="P81"/>
      <c r="Q81"/>
      <c r="R81"/>
      <c r="S81"/>
      <c r="T81">
        <v>55.844999999999999</v>
      </c>
      <c r="U81"/>
      <c r="W81" s="3"/>
      <c r="X81" s="3"/>
      <c r="Y81" s="3"/>
      <c r="Z81" s="5"/>
      <c r="AA81"/>
      <c r="AB81"/>
      <c r="AC81"/>
      <c r="AD81"/>
      <c r="AE81"/>
      <c r="AF81"/>
      <c r="AG81">
        <v>55.844999999999999</v>
      </c>
      <c r="AH81"/>
      <c r="AJ81" s="3"/>
      <c r="AK81" s="3"/>
      <c r="AL81" s="3"/>
      <c r="AM81" s="5"/>
      <c r="AN81"/>
      <c r="AO81"/>
      <c r="AP81"/>
      <c r="AQ81"/>
      <c r="AR81"/>
      <c r="AS81"/>
      <c r="AT81">
        <v>55.844999999999999</v>
      </c>
      <c r="AU81"/>
      <c r="AW81" s="3"/>
      <c r="AX81" s="3"/>
      <c r="AY81" s="3"/>
      <c r="AZ81" s="5"/>
      <c r="BA81"/>
      <c r="BB81"/>
      <c r="BC81"/>
      <c r="BD81"/>
      <c r="BE81"/>
      <c r="BF81"/>
      <c r="BG81">
        <v>55.844999999999999</v>
      </c>
      <c r="BH81"/>
      <c r="BJ81" s="3"/>
      <c r="BK81" s="3"/>
      <c r="BL81" s="3"/>
      <c r="BM81" s="5"/>
      <c r="BN81"/>
      <c r="BO81"/>
      <c r="BP81"/>
      <c r="BQ81"/>
      <c r="BR81"/>
      <c r="BS81"/>
      <c r="BT81">
        <v>55.844999999999999</v>
      </c>
      <c r="BU81"/>
      <c r="BW81" s="3"/>
      <c r="BX81" s="3"/>
      <c r="BY81" s="3"/>
      <c r="BZ81" s="5"/>
      <c r="CA81"/>
      <c r="CB81"/>
      <c r="CC81"/>
      <c r="CD81"/>
      <c r="CE81"/>
      <c r="CF81"/>
      <c r="CG81">
        <v>55.844999999999999</v>
      </c>
      <c r="CH81"/>
      <c r="CJ81" s="3"/>
      <c r="CK81" s="3"/>
      <c r="CL81" s="3"/>
    </row>
    <row r="82" spans="3:90" s="2" customFormat="1" x14ac:dyDescent="0.2">
      <c r="C82"/>
      <c r="D82"/>
      <c r="E82" s="1"/>
      <c r="F82"/>
      <c r="G82"/>
      <c r="H82"/>
      <c r="J82" s="3"/>
      <c r="K82" s="3"/>
      <c r="L82" s="3"/>
      <c r="M82" s="5"/>
      <c r="N82"/>
      <c r="O82"/>
      <c r="P82"/>
      <c r="Q82"/>
      <c r="R82"/>
      <c r="S82"/>
      <c r="T82">
        <v>55.844999999999999</v>
      </c>
      <c r="U82"/>
      <c r="W82" s="3"/>
      <c r="X82" s="3"/>
      <c r="Y82" s="3"/>
      <c r="Z82" s="5"/>
      <c r="AA82"/>
      <c r="AB82"/>
      <c r="AC82"/>
      <c r="AD82"/>
      <c r="AE82"/>
      <c r="AF82"/>
      <c r="AG82">
        <v>55.844999999999999</v>
      </c>
      <c r="AH82"/>
      <c r="AJ82" s="3"/>
      <c r="AK82" s="3"/>
      <c r="AL82" s="3"/>
      <c r="AM82" s="5"/>
      <c r="AN82"/>
      <c r="AO82"/>
      <c r="AP82"/>
      <c r="AQ82"/>
      <c r="AR82"/>
      <c r="AS82"/>
      <c r="AT82">
        <v>55.844999999999999</v>
      </c>
      <c r="AU82"/>
      <c r="AW82" s="3"/>
      <c r="AX82" s="3"/>
      <c r="AY82" s="3"/>
      <c r="AZ82" s="5"/>
      <c r="BA82"/>
      <c r="BB82"/>
      <c r="BC82"/>
      <c r="BD82"/>
      <c r="BE82"/>
      <c r="BF82"/>
      <c r="BG82">
        <v>55.844999999999999</v>
      </c>
      <c r="BH82"/>
      <c r="BJ82" s="3"/>
      <c r="BK82" s="3"/>
      <c r="BL82" s="3"/>
      <c r="BM82" s="5"/>
      <c r="BN82"/>
      <c r="BO82"/>
      <c r="BP82"/>
      <c r="BQ82"/>
      <c r="BR82"/>
      <c r="BS82"/>
      <c r="BT82">
        <v>55.844999999999999</v>
      </c>
      <c r="BU82"/>
      <c r="BW82" s="3"/>
      <c r="BX82" s="3"/>
      <c r="BY82" s="3"/>
      <c r="BZ82" s="5"/>
      <c r="CA82"/>
      <c r="CB82"/>
      <c r="CC82"/>
      <c r="CD82"/>
      <c r="CE82"/>
      <c r="CF82"/>
      <c r="CG82">
        <v>55.844999999999999</v>
      </c>
      <c r="CH82"/>
      <c r="CJ82" s="3"/>
      <c r="CK82" s="3"/>
      <c r="CL82" s="3"/>
    </row>
    <row r="83" spans="3:90" s="2" customFormat="1" x14ac:dyDescent="0.2">
      <c r="C83"/>
      <c r="D83"/>
      <c r="E83" s="1"/>
      <c r="F83"/>
      <c r="G83"/>
      <c r="H83"/>
      <c r="J83" s="3"/>
      <c r="K83" s="3"/>
      <c r="L83" s="3"/>
      <c r="M83" s="5"/>
      <c r="N83"/>
      <c r="O83"/>
      <c r="P83"/>
      <c r="Q83"/>
      <c r="R83"/>
      <c r="S83"/>
      <c r="T83">
        <v>55.844999999999999</v>
      </c>
      <c r="U83" t="e">
        <f>#REF!*9</f>
        <v>#REF!</v>
      </c>
      <c r="W83" s="3"/>
      <c r="X83" s="3"/>
      <c r="Y83" s="3"/>
      <c r="Z83" s="5"/>
      <c r="AA83"/>
      <c r="AB83"/>
      <c r="AC83"/>
      <c r="AD83"/>
      <c r="AE83"/>
      <c r="AF83"/>
      <c r="AG83">
        <v>55.844999999999999</v>
      </c>
      <c r="AH83" t="e">
        <f>#REF!*9</f>
        <v>#REF!</v>
      </c>
      <c r="AJ83" s="3"/>
      <c r="AK83" s="3"/>
      <c r="AL83" s="3"/>
      <c r="AM83" s="5"/>
      <c r="AN83"/>
      <c r="AO83"/>
      <c r="AP83"/>
      <c r="AQ83"/>
      <c r="AR83"/>
      <c r="AS83"/>
      <c r="AT83">
        <v>55.844999999999999</v>
      </c>
      <c r="AU83" t="e">
        <f>#REF!*9</f>
        <v>#REF!</v>
      </c>
      <c r="AW83" s="3"/>
      <c r="AX83" s="3"/>
      <c r="AY83" s="3"/>
      <c r="AZ83" s="5"/>
      <c r="BA83"/>
      <c r="BB83"/>
      <c r="BC83"/>
      <c r="BD83"/>
      <c r="BE83"/>
      <c r="BF83"/>
      <c r="BG83">
        <v>55.844999999999999</v>
      </c>
      <c r="BH83" t="e">
        <f>#REF!*9</f>
        <v>#REF!</v>
      </c>
      <c r="BJ83" s="3"/>
      <c r="BK83" s="3"/>
      <c r="BL83" s="3"/>
      <c r="BM83" s="5"/>
      <c r="BN83"/>
      <c r="BO83"/>
      <c r="BP83"/>
      <c r="BQ83"/>
      <c r="BR83"/>
      <c r="BS83"/>
      <c r="BT83">
        <v>55.844999999999999</v>
      </c>
      <c r="BU83" t="e">
        <f>#REF!*9</f>
        <v>#REF!</v>
      </c>
      <c r="BW83" s="3"/>
      <c r="BX83" s="3"/>
      <c r="BY83" s="3"/>
      <c r="BZ83" s="5"/>
      <c r="CA83"/>
      <c r="CB83"/>
      <c r="CC83"/>
      <c r="CD83"/>
      <c r="CE83"/>
      <c r="CF83"/>
      <c r="CG83">
        <v>55.844999999999999</v>
      </c>
      <c r="CH83" t="e">
        <f>#REF!*9</f>
        <v>#REF!</v>
      </c>
      <c r="CJ83" s="3"/>
      <c r="CK83" s="3"/>
      <c r="CL83" s="3"/>
    </row>
    <row r="84" spans="3:90" s="2" customFormat="1" x14ac:dyDescent="0.2">
      <c r="C84"/>
      <c r="D84"/>
      <c r="E84" s="1"/>
      <c r="F84"/>
      <c r="G84"/>
      <c r="H84"/>
      <c r="J84" s="3"/>
      <c r="K84" s="3"/>
      <c r="L84" s="3"/>
      <c r="M84" s="5"/>
      <c r="N84"/>
      <c r="O84"/>
      <c r="P84"/>
      <c r="Q84"/>
      <c r="R84"/>
      <c r="S84"/>
      <c r="T84">
        <v>55.844999999999999</v>
      </c>
      <c r="U84"/>
      <c r="W84" s="3"/>
      <c r="X84" s="3"/>
      <c r="Y84" s="3"/>
      <c r="Z84" s="5"/>
      <c r="AA84"/>
      <c r="AB84"/>
      <c r="AC84"/>
      <c r="AD84"/>
      <c r="AE84"/>
      <c r="AF84"/>
      <c r="AG84">
        <v>55.844999999999999</v>
      </c>
      <c r="AH84"/>
      <c r="AJ84" s="3"/>
      <c r="AK84" s="3"/>
      <c r="AL84" s="3"/>
      <c r="AM84" s="5"/>
      <c r="AN84"/>
      <c r="AO84"/>
      <c r="AP84"/>
      <c r="AQ84"/>
      <c r="AR84"/>
      <c r="AS84"/>
      <c r="AT84">
        <v>55.844999999999999</v>
      </c>
      <c r="AU84"/>
      <c r="AW84" s="3"/>
      <c r="AX84" s="3"/>
      <c r="AY84" s="3"/>
      <c r="AZ84" s="5"/>
      <c r="BA84"/>
      <c r="BB84"/>
      <c r="BC84"/>
      <c r="BD84"/>
      <c r="BE84"/>
      <c r="BF84"/>
      <c r="BG84">
        <v>55.844999999999999</v>
      </c>
      <c r="BH84"/>
      <c r="BJ84" s="3"/>
      <c r="BK84" s="3"/>
      <c r="BL84" s="3"/>
      <c r="BM84" s="5"/>
      <c r="BN84"/>
      <c r="BO84"/>
      <c r="BP84"/>
      <c r="BQ84"/>
      <c r="BR84"/>
      <c r="BS84"/>
      <c r="BT84">
        <v>55.844999999999999</v>
      </c>
      <c r="BU84"/>
      <c r="BW84" s="3"/>
      <c r="BX84" s="3"/>
      <c r="BY84" s="3"/>
      <c r="BZ84" s="5"/>
      <c r="CA84"/>
      <c r="CB84"/>
      <c r="CC84"/>
      <c r="CD84"/>
      <c r="CE84"/>
      <c r="CF84"/>
      <c r="CG84">
        <v>55.844999999999999</v>
      </c>
      <c r="CH84"/>
      <c r="CJ84" s="3"/>
      <c r="CK84" s="3"/>
      <c r="CL84" s="3"/>
    </row>
    <row r="85" spans="3:90" s="2" customFormat="1" x14ac:dyDescent="0.2">
      <c r="C85"/>
      <c r="D85"/>
      <c r="E85" s="1"/>
      <c r="F85"/>
      <c r="G85"/>
      <c r="H85"/>
      <c r="J85" s="3"/>
      <c r="K85" s="3"/>
      <c r="L85" s="3"/>
      <c r="M85" s="5"/>
      <c r="N85"/>
      <c r="O85"/>
      <c r="P85"/>
      <c r="Q85"/>
      <c r="R85"/>
      <c r="S85"/>
      <c r="T85">
        <v>55.844999999999999</v>
      </c>
      <c r="U85"/>
      <c r="W85" s="3"/>
      <c r="X85" s="3"/>
      <c r="Y85" s="3"/>
      <c r="Z85" s="5"/>
      <c r="AA85"/>
      <c r="AB85"/>
      <c r="AC85"/>
      <c r="AD85"/>
      <c r="AE85"/>
      <c r="AF85"/>
      <c r="AG85">
        <v>55.844999999999999</v>
      </c>
      <c r="AH85"/>
      <c r="AJ85" s="3"/>
      <c r="AK85" s="3"/>
      <c r="AL85" s="3"/>
      <c r="AM85" s="5"/>
      <c r="AN85"/>
      <c r="AO85"/>
      <c r="AP85"/>
      <c r="AQ85"/>
      <c r="AR85"/>
      <c r="AS85"/>
      <c r="AT85">
        <v>55.844999999999999</v>
      </c>
      <c r="AU85"/>
      <c r="AW85" s="3"/>
      <c r="AX85" s="3"/>
      <c r="AY85" s="3"/>
      <c r="AZ85" s="5"/>
      <c r="BA85"/>
      <c r="BB85"/>
      <c r="BC85"/>
      <c r="BD85"/>
      <c r="BE85"/>
      <c r="BF85"/>
      <c r="BG85">
        <v>55.844999999999999</v>
      </c>
      <c r="BH85"/>
      <c r="BJ85" s="3"/>
      <c r="BK85" s="3"/>
      <c r="BL85" s="3"/>
      <c r="BM85" s="5"/>
      <c r="BN85"/>
      <c r="BO85"/>
      <c r="BP85"/>
      <c r="BQ85"/>
      <c r="BR85"/>
      <c r="BS85"/>
      <c r="BT85">
        <v>55.844999999999999</v>
      </c>
      <c r="BU85"/>
      <c r="BW85" s="3"/>
      <c r="BX85" s="3"/>
      <c r="BY85" s="3"/>
      <c r="BZ85" s="5"/>
      <c r="CA85"/>
      <c r="CB85"/>
      <c r="CC85"/>
      <c r="CD85"/>
      <c r="CE85"/>
      <c r="CF85"/>
      <c r="CG85">
        <v>55.844999999999999</v>
      </c>
      <c r="CH85"/>
      <c r="CJ85" s="3"/>
      <c r="CK85" s="3"/>
      <c r="CL85" s="3"/>
    </row>
    <row r="86" spans="3:90" s="2" customFormat="1" x14ac:dyDescent="0.2">
      <c r="C86"/>
      <c r="D86"/>
      <c r="E86" s="1"/>
      <c r="F86"/>
      <c r="G86"/>
      <c r="H86"/>
      <c r="J86" s="3"/>
      <c r="K86" s="3"/>
      <c r="L86" s="3"/>
      <c r="M86" s="5"/>
      <c r="N86"/>
      <c r="O86"/>
      <c r="P86"/>
      <c r="Q86"/>
      <c r="R86"/>
      <c r="S86"/>
      <c r="T86">
        <v>55.844999999999999</v>
      </c>
      <c r="U86"/>
      <c r="W86" s="3"/>
      <c r="X86" s="3"/>
      <c r="Y86" s="3"/>
      <c r="Z86" s="5"/>
      <c r="AA86"/>
      <c r="AB86"/>
      <c r="AC86"/>
      <c r="AD86"/>
      <c r="AE86"/>
      <c r="AF86"/>
      <c r="AG86">
        <v>55.844999999999999</v>
      </c>
      <c r="AH86"/>
      <c r="AJ86" s="3"/>
      <c r="AK86" s="3"/>
      <c r="AL86" s="3"/>
      <c r="AM86" s="5"/>
      <c r="AN86"/>
      <c r="AO86"/>
      <c r="AP86"/>
      <c r="AQ86"/>
      <c r="AR86"/>
      <c r="AS86"/>
      <c r="AT86">
        <v>55.844999999999999</v>
      </c>
      <c r="AU86"/>
      <c r="AW86" s="3"/>
      <c r="AX86" s="3"/>
      <c r="AY86" s="3"/>
      <c r="AZ86" s="5"/>
      <c r="BA86"/>
      <c r="BB86"/>
      <c r="BC86"/>
      <c r="BD86"/>
      <c r="BE86"/>
      <c r="BF86"/>
      <c r="BG86">
        <v>55.844999999999999</v>
      </c>
      <c r="BH86"/>
      <c r="BJ86" s="3"/>
      <c r="BK86" s="3"/>
      <c r="BL86" s="3"/>
      <c r="BM86" s="5"/>
      <c r="BN86"/>
      <c r="BO86"/>
      <c r="BP86"/>
      <c r="BQ86"/>
      <c r="BR86"/>
      <c r="BS86"/>
      <c r="BT86">
        <v>55.844999999999999</v>
      </c>
      <c r="BU86"/>
      <c r="BW86" s="3"/>
      <c r="BX86" s="3"/>
      <c r="BY86" s="3"/>
      <c r="BZ86" s="5"/>
      <c r="CA86"/>
      <c r="CB86"/>
      <c r="CC86"/>
      <c r="CD86"/>
      <c r="CE86"/>
      <c r="CF86"/>
      <c r="CG86">
        <v>55.844999999999999</v>
      </c>
      <c r="CH86"/>
      <c r="CJ86" s="3"/>
      <c r="CK86" s="3"/>
      <c r="CL86" s="3"/>
    </row>
    <row r="87" spans="3:90" s="2" customFormat="1" x14ac:dyDescent="0.2">
      <c r="C87"/>
      <c r="D87"/>
      <c r="E87" s="1"/>
      <c r="F87"/>
      <c r="G87"/>
      <c r="H87"/>
      <c r="J87" s="3"/>
      <c r="K87" s="3"/>
      <c r="L87" s="3"/>
      <c r="M87" s="5"/>
      <c r="N87"/>
      <c r="O87"/>
      <c r="P87"/>
      <c r="Q87"/>
      <c r="R87"/>
      <c r="S87"/>
      <c r="T87">
        <v>55.844999999999999</v>
      </c>
      <c r="U87"/>
      <c r="W87" s="3"/>
      <c r="X87" s="3"/>
      <c r="Y87" s="3"/>
      <c r="Z87" s="5"/>
      <c r="AA87"/>
      <c r="AB87"/>
      <c r="AC87"/>
      <c r="AD87"/>
      <c r="AE87"/>
      <c r="AF87"/>
      <c r="AG87">
        <v>55.844999999999999</v>
      </c>
      <c r="AH87"/>
      <c r="AJ87" s="3"/>
      <c r="AK87" s="3"/>
      <c r="AL87" s="3"/>
      <c r="AM87" s="5"/>
      <c r="AN87"/>
      <c r="AO87"/>
      <c r="AP87"/>
      <c r="AQ87"/>
      <c r="AR87"/>
      <c r="AS87"/>
      <c r="AT87">
        <v>55.844999999999999</v>
      </c>
      <c r="AU87"/>
      <c r="AW87" s="3"/>
      <c r="AX87" s="3"/>
      <c r="AY87" s="3"/>
      <c r="AZ87" s="5"/>
      <c r="BA87"/>
      <c r="BB87"/>
      <c r="BC87"/>
      <c r="BD87"/>
      <c r="BE87"/>
      <c r="BF87"/>
      <c r="BG87">
        <v>55.844999999999999</v>
      </c>
      <c r="BH87"/>
      <c r="BJ87" s="3"/>
      <c r="BK87" s="3"/>
      <c r="BL87" s="3"/>
      <c r="BM87" s="5"/>
      <c r="BN87"/>
      <c r="BO87"/>
      <c r="BP87"/>
      <c r="BQ87"/>
      <c r="BR87"/>
      <c r="BS87"/>
      <c r="BT87">
        <v>55.844999999999999</v>
      </c>
      <c r="BU87"/>
      <c r="BW87" s="3"/>
      <c r="BX87" s="3"/>
      <c r="BY87" s="3"/>
      <c r="BZ87" s="5"/>
      <c r="CA87"/>
      <c r="CB87"/>
      <c r="CC87"/>
      <c r="CD87"/>
      <c r="CE87"/>
      <c r="CF87"/>
      <c r="CG87">
        <v>55.844999999999999</v>
      </c>
      <c r="CH87"/>
      <c r="CJ87" s="3"/>
      <c r="CK87" s="3"/>
      <c r="CL87" s="3"/>
    </row>
    <row r="91" spans="3:90" s="2" customFormat="1" x14ac:dyDescent="0.2">
      <c r="C91"/>
      <c r="D91"/>
      <c r="E91" s="1"/>
      <c r="F91"/>
      <c r="G91"/>
      <c r="H91"/>
      <c r="J91" s="3"/>
      <c r="K91" s="3"/>
      <c r="L91" s="3"/>
      <c r="M91" s="5"/>
      <c r="N91"/>
      <c r="O91"/>
      <c r="P91"/>
      <c r="Q91"/>
      <c r="R91"/>
      <c r="S91"/>
      <c r="T91"/>
      <c r="U91"/>
      <c r="W91" s="3"/>
      <c r="X91" s="3"/>
      <c r="Y91" s="3"/>
      <c r="Z91" s="5"/>
      <c r="AA91"/>
      <c r="AB91"/>
      <c r="AC91"/>
      <c r="AD91"/>
      <c r="AE91"/>
      <c r="AF91"/>
      <c r="AG91"/>
      <c r="AH91"/>
      <c r="AJ91" s="3"/>
      <c r="AK91" s="3"/>
      <c r="AL91" s="3"/>
      <c r="AM91" s="5"/>
      <c r="AN91"/>
      <c r="AO91"/>
      <c r="AP91"/>
      <c r="AQ91"/>
      <c r="AR91"/>
      <c r="AS91"/>
      <c r="AT91"/>
      <c r="AU91"/>
      <c r="AW91" s="3"/>
      <c r="AX91" s="3"/>
      <c r="AY91" s="3"/>
      <c r="AZ91" s="5"/>
      <c r="BA91"/>
      <c r="BB91"/>
      <c r="BC91"/>
      <c r="BD91"/>
      <c r="BE91"/>
      <c r="BF91"/>
      <c r="BG91"/>
      <c r="BH91"/>
      <c r="BJ91" s="3"/>
      <c r="BK91" s="3"/>
      <c r="BL91" s="3"/>
      <c r="BM91" s="5"/>
      <c r="BN91"/>
      <c r="BO91"/>
      <c r="BP91"/>
      <c r="BQ91"/>
      <c r="BR91"/>
      <c r="BS91"/>
      <c r="BT91"/>
      <c r="BU91"/>
      <c r="BW91" s="3"/>
      <c r="BX91" s="3"/>
      <c r="BY91" s="3"/>
      <c r="BZ91" s="5"/>
      <c r="CA91"/>
      <c r="CB91"/>
      <c r="CC91"/>
      <c r="CD91"/>
      <c r="CE91"/>
      <c r="CF91"/>
      <c r="CG91"/>
      <c r="CH91"/>
      <c r="CJ91" s="3"/>
      <c r="CK91" s="3"/>
      <c r="CL91" s="3"/>
    </row>
    <row r="92" spans="3:90" s="2" customFormat="1" x14ac:dyDescent="0.2">
      <c r="C92"/>
      <c r="D92" s="1"/>
      <c r="E92" s="1"/>
      <c r="F92"/>
      <c r="G92"/>
      <c r="H92"/>
      <c r="J92" s="3"/>
      <c r="K92" s="3"/>
      <c r="L92" s="3"/>
      <c r="M92" s="5"/>
      <c r="N92"/>
      <c r="O92"/>
      <c r="P92"/>
      <c r="Q92"/>
      <c r="R92"/>
      <c r="S92"/>
      <c r="T92"/>
      <c r="U92"/>
      <c r="W92" s="3"/>
      <c r="X92" s="3"/>
      <c r="Y92" s="3"/>
      <c r="Z92" s="5"/>
      <c r="AA92"/>
      <c r="AB92"/>
      <c r="AC92"/>
      <c r="AD92"/>
      <c r="AE92"/>
      <c r="AF92"/>
      <c r="AG92"/>
      <c r="AH92"/>
      <c r="AJ92" s="3"/>
      <c r="AK92" s="3"/>
      <c r="AL92" s="3"/>
      <c r="AM92" s="5"/>
      <c r="AN92"/>
      <c r="AO92"/>
      <c r="AP92"/>
      <c r="AQ92"/>
      <c r="AR92"/>
      <c r="AS92"/>
      <c r="AT92"/>
      <c r="AU92"/>
      <c r="AW92" s="3"/>
      <c r="AX92" s="3"/>
      <c r="AY92" s="3"/>
      <c r="AZ92" s="5"/>
      <c r="BA92"/>
      <c r="BB92"/>
      <c r="BC92"/>
      <c r="BD92"/>
      <c r="BE92"/>
      <c r="BF92"/>
      <c r="BG92"/>
      <c r="BH92"/>
      <c r="BJ92" s="3"/>
      <c r="BK92" s="3"/>
      <c r="BL92" s="3"/>
      <c r="BM92" s="5"/>
      <c r="BN92"/>
      <c r="BO92"/>
      <c r="BP92"/>
      <c r="BQ92"/>
      <c r="BR92"/>
      <c r="BS92"/>
      <c r="BT92"/>
      <c r="BU92"/>
      <c r="BW92" s="3"/>
      <c r="BX92" s="3"/>
      <c r="BY92" s="3"/>
      <c r="BZ92" s="5"/>
      <c r="CA92"/>
      <c r="CB92"/>
      <c r="CC92"/>
      <c r="CD92"/>
      <c r="CE92"/>
      <c r="CF92"/>
      <c r="CG92"/>
      <c r="CH92"/>
      <c r="CJ92" s="3"/>
      <c r="CK92" s="3"/>
      <c r="CL92" s="3"/>
    </row>
    <row r="93" spans="3:90" s="2" customFormat="1" x14ac:dyDescent="0.2">
      <c r="C93"/>
      <c r="D93" s="1"/>
      <c r="E93" s="1"/>
      <c r="F93"/>
      <c r="G93"/>
      <c r="H93"/>
      <c r="J93" s="3"/>
      <c r="K93" s="3"/>
      <c r="L93" s="3"/>
      <c r="M93" s="5"/>
      <c r="N93"/>
      <c r="O93"/>
      <c r="P93"/>
      <c r="Q93"/>
      <c r="R93"/>
      <c r="S93"/>
      <c r="T93"/>
      <c r="U93"/>
      <c r="W93" s="3"/>
      <c r="X93" s="3"/>
      <c r="Y93" s="3"/>
      <c r="Z93" s="5"/>
      <c r="AA93"/>
      <c r="AB93"/>
      <c r="AC93"/>
      <c r="AD93"/>
      <c r="AE93"/>
      <c r="AF93"/>
      <c r="AG93"/>
      <c r="AH93"/>
      <c r="AJ93" s="3"/>
      <c r="AK93" s="3"/>
      <c r="AL93" s="3"/>
      <c r="AM93" s="5"/>
      <c r="AN93"/>
      <c r="AO93"/>
      <c r="AP93"/>
      <c r="AQ93"/>
      <c r="AR93"/>
      <c r="AS93"/>
      <c r="AT93"/>
      <c r="AU93"/>
      <c r="AW93" s="3"/>
      <c r="AX93" s="3"/>
      <c r="AY93" s="3"/>
      <c r="AZ93" s="5"/>
      <c r="BA93"/>
      <c r="BB93"/>
      <c r="BC93"/>
      <c r="BD93"/>
      <c r="BE93"/>
      <c r="BF93"/>
      <c r="BG93"/>
      <c r="BH93"/>
      <c r="BJ93" s="3"/>
      <c r="BK93" s="3"/>
      <c r="BL93" s="3"/>
      <c r="BM93" s="5"/>
      <c r="BN93"/>
      <c r="BO93"/>
      <c r="BP93"/>
      <c r="BQ93"/>
      <c r="BR93"/>
      <c r="BS93"/>
      <c r="BT93"/>
      <c r="BU93"/>
      <c r="BW93" s="3"/>
      <c r="BX93" s="3"/>
      <c r="BY93" s="3"/>
      <c r="BZ93" s="5"/>
      <c r="CA93"/>
      <c r="CB93"/>
      <c r="CC93"/>
      <c r="CD93"/>
      <c r="CE93"/>
      <c r="CF93"/>
      <c r="CG93"/>
      <c r="CH93"/>
      <c r="CJ93" s="3"/>
      <c r="CK93" s="3"/>
      <c r="CL93" s="3"/>
    </row>
    <row r="94" spans="3:90" s="2" customFormat="1" x14ac:dyDescent="0.2">
      <c r="C94"/>
      <c r="D94"/>
      <c r="E94" s="1"/>
      <c r="F94"/>
      <c r="G94"/>
      <c r="H94"/>
      <c r="J94" s="3"/>
      <c r="K94" s="3"/>
      <c r="L94" s="3"/>
      <c r="M94" s="5"/>
      <c r="N94"/>
      <c r="O94"/>
      <c r="P94"/>
      <c r="Q94"/>
      <c r="R94"/>
      <c r="S94"/>
      <c r="T94"/>
      <c r="U94"/>
      <c r="W94" s="3"/>
      <c r="X94" s="3"/>
      <c r="Y94" s="3"/>
      <c r="Z94" s="5"/>
      <c r="AA94"/>
      <c r="AB94"/>
      <c r="AC94"/>
      <c r="AD94"/>
      <c r="AE94"/>
      <c r="AF94"/>
      <c r="AG94"/>
      <c r="AH94"/>
      <c r="AJ94" s="3"/>
      <c r="AK94" s="3"/>
      <c r="AL94" s="3"/>
      <c r="AM94" s="5"/>
      <c r="AN94"/>
      <c r="AO94"/>
      <c r="AP94"/>
      <c r="AQ94"/>
      <c r="AR94"/>
      <c r="AS94"/>
      <c r="AT94"/>
      <c r="AU94"/>
      <c r="AW94" s="3"/>
      <c r="AX94" s="3"/>
      <c r="AY94" s="3"/>
      <c r="AZ94" s="5"/>
      <c r="BA94"/>
      <c r="BB94"/>
      <c r="BC94"/>
      <c r="BD94"/>
      <c r="BE94"/>
      <c r="BF94"/>
      <c r="BG94"/>
      <c r="BH94"/>
      <c r="BJ94" s="3"/>
      <c r="BK94" s="3"/>
      <c r="BL94" s="3"/>
      <c r="BM94" s="5"/>
      <c r="BN94"/>
      <c r="BO94"/>
      <c r="BP94"/>
      <c r="BQ94"/>
      <c r="BR94"/>
      <c r="BS94"/>
      <c r="BT94"/>
      <c r="BU94"/>
      <c r="BW94" s="3"/>
      <c r="BX94" s="3"/>
      <c r="BY94" s="3"/>
      <c r="BZ94" s="5"/>
      <c r="CA94"/>
      <c r="CB94"/>
      <c r="CC94"/>
      <c r="CD94"/>
      <c r="CE94"/>
      <c r="CF94"/>
      <c r="CG94"/>
      <c r="CH94"/>
      <c r="CJ94" s="3"/>
      <c r="CK94" s="3"/>
      <c r="CL94" s="3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E9761-C84A-CA42-A8EB-A0767C8AF6F9}">
  <dimension ref="A1:H31"/>
  <sheetViews>
    <sheetView tabSelected="1" workbookViewId="0">
      <selection activeCell="M30" sqref="M30"/>
    </sheetView>
  </sheetViews>
  <sheetFormatPr baseColWidth="10" defaultRowHeight="15" x14ac:dyDescent="0.2"/>
  <sheetData>
    <row r="1" spans="1:8" x14ac:dyDescent="0.2">
      <c r="A1" t="s">
        <v>435</v>
      </c>
      <c r="B1">
        <v>10</v>
      </c>
      <c r="C1">
        <v>25</v>
      </c>
      <c r="D1">
        <v>50</v>
      </c>
      <c r="E1">
        <v>75</v>
      </c>
      <c r="F1">
        <v>100</v>
      </c>
      <c r="G1">
        <v>150</v>
      </c>
      <c r="H1">
        <v>200</v>
      </c>
    </row>
    <row r="2" spans="1:8" x14ac:dyDescent="0.2">
      <c r="A2" t="s">
        <v>510</v>
      </c>
      <c r="B2">
        <v>0.75390000000000001</v>
      </c>
      <c r="C2">
        <v>0.75390000000000001</v>
      </c>
      <c r="D2">
        <v>0.75390000000000001</v>
      </c>
      <c r="E2">
        <v>0.75390000000000001</v>
      </c>
      <c r="F2">
        <v>0.75390000000000001</v>
      </c>
      <c r="G2">
        <v>0.75390000000000001</v>
      </c>
      <c r="H2">
        <v>0.75390000000000001</v>
      </c>
    </row>
    <row r="3" spans="1:8" x14ac:dyDescent="0.2">
      <c r="A3" t="s">
        <v>511</v>
      </c>
      <c r="B3">
        <v>0.75390000000000001</v>
      </c>
      <c r="C3">
        <v>0.75390000000000001</v>
      </c>
      <c r="D3">
        <v>0.75390000000000001</v>
      </c>
      <c r="E3">
        <v>0.75390000000000001</v>
      </c>
      <c r="F3">
        <v>0.75390000000000001</v>
      </c>
      <c r="G3">
        <v>0.75390000000000001</v>
      </c>
      <c r="H3">
        <v>0.75390000000000001</v>
      </c>
    </row>
    <row r="4" spans="1:8" x14ac:dyDescent="0.2">
      <c r="A4" t="s">
        <v>512</v>
      </c>
      <c r="B4">
        <v>0.75390000000000001</v>
      </c>
      <c r="C4">
        <v>0.75390000000000001</v>
      </c>
      <c r="D4">
        <v>0.75390000000000001</v>
      </c>
      <c r="E4">
        <v>0.75390000000000001</v>
      </c>
      <c r="F4">
        <v>0.75390000000000001</v>
      </c>
      <c r="G4">
        <v>0.75390000000000001</v>
      </c>
      <c r="H4">
        <v>0.75390000000000001</v>
      </c>
    </row>
    <row r="5" spans="1:8" x14ac:dyDescent="0.2">
      <c r="A5" t="s">
        <v>513</v>
      </c>
      <c r="B5">
        <v>0.77065349999999999</v>
      </c>
      <c r="C5">
        <v>0.79578375000000001</v>
      </c>
      <c r="D5">
        <v>0.83766750000000001</v>
      </c>
      <c r="E5">
        <v>0.87955125000000001</v>
      </c>
      <c r="F5">
        <v>0.921435</v>
      </c>
      <c r="G5">
        <v>1.0052025</v>
      </c>
      <c r="H5">
        <v>1.08897</v>
      </c>
    </row>
    <row r="6" spans="1:8" x14ac:dyDescent="0.2">
      <c r="A6" t="s">
        <v>514</v>
      </c>
      <c r="B6">
        <v>0.77065349999999999</v>
      </c>
      <c r="C6">
        <v>0.79578375000000001</v>
      </c>
      <c r="D6">
        <v>0.83766750000000001</v>
      </c>
      <c r="E6">
        <v>0.87955125000000001</v>
      </c>
      <c r="F6">
        <v>0.921435</v>
      </c>
      <c r="G6">
        <v>1.0052025</v>
      </c>
      <c r="H6">
        <v>1.08897</v>
      </c>
    </row>
    <row r="7" spans="1:8" x14ac:dyDescent="0.2">
      <c r="A7" t="s">
        <v>515</v>
      </c>
      <c r="B7">
        <v>0.77065349999999999</v>
      </c>
      <c r="C7">
        <v>0.79578375000000001</v>
      </c>
      <c r="D7">
        <v>0.83766750000000001</v>
      </c>
      <c r="E7">
        <v>0.87955125000000001</v>
      </c>
      <c r="F7">
        <v>0.921435</v>
      </c>
      <c r="G7">
        <v>1.0052025</v>
      </c>
      <c r="H7">
        <v>1.08897</v>
      </c>
    </row>
    <row r="8" spans="1:8" x14ac:dyDescent="0.2">
      <c r="A8" t="s">
        <v>516</v>
      </c>
      <c r="B8">
        <v>0.78740699999999997</v>
      </c>
      <c r="C8">
        <v>0.83766750000000001</v>
      </c>
      <c r="D8">
        <v>0.921435</v>
      </c>
      <c r="E8">
        <v>1.0052025</v>
      </c>
      <c r="F8">
        <v>1.08897</v>
      </c>
      <c r="G8">
        <v>1.256505</v>
      </c>
      <c r="H8">
        <v>1.42404</v>
      </c>
    </row>
    <row r="9" spans="1:8" x14ac:dyDescent="0.2">
      <c r="A9" t="s">
        <v>517</v>
      </c>
      <c r="B9">
        <v>0.78740699999999997</v>
      </c>
      <c r="C9">
        <v>0.83766750000000001</v>
      </c>
      <c r="D9">
        <v>0.921435</v>
      </c>
      <c r="E9">
        <v>1.0052025</v>
      </c>
      <c r="F9">
        <v>1.08897</v>
      </c>
      <c r="G9">
        <v>1.256505</v>
      </c>
      <c r="H9">
        <v>1.42404</v>
      </c>
    </row>
    <row r="10" spans="1:8" x14ac:dyDescent="0.2">
      <c r="A10" t="s">
        <v>518</v>
      </c>
      <c r="B10">
        <v>0.78740699999999997</v>
      </c>
      <c r="C10">
        <v>0.83766750000000001</v>
      </c>
      <c r="D10">
        <v>0.921435</v>
      </c>
      <c r="E10">
        <v>1.0052025</v>
      </c>
      <c r="F10">
        <v>1.08897</v>
      </c>
      <c r="G10">
        <v>1.256505</v>
      </c>
      <c r="H10">
        <v>1.42404</v>
      </c>
    </row>
    <row r="11" spans="1:8" x14ac:dyDescent="0.2">
      <c r="A11" t="s">
        <v>519</v>
      </c>
      <c r="B11">
        <v>0.80416049999999994</v>
      </c>
      <c r="C11">
        <v>0.87955125000000001</v>
      </c>
      <c r="D11">
        <v>1.0052025</v>
      </c>
      <c r="E11">
        <v>1.13085375</v>
      </c>
      <c r="F11">
        <v>1.256505</v>
      </c>
      <c r="G11">
        <v>1.5078075</v>
      </c>
      <c r="H11">
        <v>1.75911</v>
      </c>
    </row>
    <row r="12" spans="1:8" x14ac:dyDescent="0.2">
      <c r="A12" t="s">
        <v>520</v>
      </c>
      <c r="B12">
        <v>0.80416049999999994</v>
      </c>
      <c r="C12">
        <v>0.87955125000000001</v>
      </c>
      <c r="D12">
        <v>1.0052025</v>
      </c>
      <c r="E12">
        <v>1.13085375</v>
      </c>
      <c r="F12">
        <v>1.256505</v>
      </c>
      <c r="G12">
        <v>1.5078075</v>
      </c>
      <c r="H12">
        <v>1.75911</v>
      </c>
    </row>
    <row r="13" spans="1:8" x14ac:dyDescent="0.2">
      <c r="A13" t="s">
        <v>521</v>
      </c>
      <c r="B13">
        <v>0.80416049999999994</v>
      </c>
      <c r="C13">
        <v>0.87955125000000001</v>
      </c>
      <c r="D13">
        <v>1.0052025</v>
      </c>
      <c r="E13">
        <v>1.13085375</v>
      </c>
      <c r="F13">
        <v>1.256505</v>
      </c>
      <c r="G13">
        <v>1.5078075</v>
      </c>
      <c r="H13">
        <v>1.75911</v>
      </c>
    </row>
    <row r="14" spans="1:8" x14ac:dyDescent="0.2">
      <c r="A14" t="s">
        <v>522</v>
      </c>
      <c r="B14">
        <v>0.82091399999999992</v>
      </c>
      <c r="C14">
        <v>0.921435</v>
      </c>
      <c r="D14">
        <v>1.08897</v>
      </c>
      <c r="E14">
        <v>1.256505</v>
      </c>
      <c r="F14">
        <v>1.42404</v>
      </c>
      <c r="G14">
        <v>1.75911</v>
      </c>
      <c r="H14">
        <v>2.0941799999999997</v>
      </c>
    </row>
    <row r="15" spans="1:8" x14ac:dyDescent="0.2">
      <c r="A15" t="s">
        <v>523</v>
      </c>
      <c r="B15">
        <v>0.82091399999999992</v>
      </c>
      <c r="C15">
        <v>0.921435</v>
      </c>
      <c r="D15">
        <v>1.08897</v>
      </c>
      <c r="E15">
        <v>1.256505</v>
      </c>
      <c r="F15">
        <v>1.42404</v>
      </c>
      <c r="G15">
        <v>1.75911</v>
      </c>
      <c r="H15">
        <v>2.0941799999999997</v>
      </c>
    </row>
    <row r="16" spans="1:8" x14ac:dyDescent="0.2">
      <c r="A16" t="s">
        <v>524</v>
      </c>
      <c r="B16">
        <v>0.82091399999999992</v>
      </c>
      <c r="C16">
        <v>0.921435</v>
      </c>
      <c r="D16">
        <v>1.08897</v>
      </c>
      <c r="E16">
        <v>1.256505</v>
      </c>
      <c r="F16">
        <v>1.42404</v>
      </c>
      <c r="G16">
        <v>1.75911</v>
      </c>
      <c r="H16">
        <v>2.0941799999999997</v>
      </c>
    </row>
    <row r="17" spans="1:8" x14ac:dyDescent="0.2">
      <c r="A17" t="s">
        <v>525</v>
      </c>
      <c r="B17">
        <v>0.8376674999999999</v>
      </c>
      <c r="C17">
        <v>0.96331875</v>
      </c>
      <c r="D17">
        <v>1.1727375</v>
      </c>
      <c r="E17">
        <v>1.38215625</v>
      </c>
      <c r="F17">
        <v>1.591575</v>
      </c>
      <c r="G17">
        <v>2.0104125000000002</v>
      </c>
      <c r="H17">
        <v>2.4292499999999997</v>
      </c>
    </row>
    <row r="18" spans="1:8" x14ac:dyDescent="0.2">
      <c r="A18" t="s">
        <v>526</v>
      </c>
      <c r="B18">
        <v>0.8376674999999999</v>
      </c>
      <c r="C18">
        <v>0.96331875</v>
      </c>
      <c r="D18">
        <v>1.1727375</v>
      </c>
      <c r="E18">
        <v>1.38215625</v>
      </c>
      <c r="F18">
        <v>1.591575</v>
      </c>
      <c r="G18">
        <v>2.0104125000000002</v>
      </c>
      <c r="H18">
        <v>2.4292499999999997</v>
      </c>
    </row>
    <row r="19" spans="1:8" x14ac:dyDescent="0.2">
      <c r="A19" t="s">
        <v>527</v>
      </c>
      <c r="B19">
        <v>0.8376674999999999</v>
      </c>
      <c r="C19">
        <v>0.96331875</v>
      </c>
      <c r="D19">
        <v>1.1727375</v>
      </c>
      <c r="E19">
        <v>1.38215625</v>
      </c>
      <c r="F19">
        <v>1.591575</v>
      </c>
      <c r="G19">
        <v>2.0104125000000002</v>
      </c>
      <c r="H19">
        <v>2.4292499999999997</v>
      </c>
    </row>
    <row r="20" spans="1:8" x14ac:dyDescent="0.2">
      <c r="A20" t="s">
        <v>528</v>
      </c>
      <c r="B20">
        <v>0.85442099999999988</v>
      </c>
      <c r="C20">
        <v>1.0052025</v>
      </c>
      <c r="D20">
        <v>1.256505</v>
      </c>
      <c r="E20">
        <v>1.5078075</v>
      </c>
      <c r="F20">
        <v>1.75911</v>
      </c>
      <c r="G20">
        <v>2.2617150000000001</v>
      </c>
      <c r="H20">
        <v>2.7643199999999997</v>
      </c>
    </row>
    <row r="21" spans="1:8" x14ac:dyDescent="0.2">
      <c r="A21" t="s">
        <v>529</v>
      </c>
      <c r="B21">
        <v>0.85442099999999988</v>
      </c>
      <c r="C21">
        <v>1.0052025</v>
      </c>
      <c r="D21">
        <v>1.256505</v>
      </c>
      <c r="E21">
        <v>1.5078075</v>
      </c>
      <c r="F21">
        <v>1.75911</v>
      </c>
      <c r="G21">
        <v>2.2617150000000001</v>
      </c>
      <c r="H21">
        <v>2.7643199999999997</v>
      </c>
    </row>
    <row r="22" spans="1:8" x14ac:dyDescent="0.2">
      <c r="A22" t="s">
        <v>530</v>
      </c>
      <c r="B22">
        <v>0.85442099999999988</v>
      </c>
      <c r="C22">
        <v>1.0052025</v>
      </c>
      <c r="D22">
        <v>1.256505</v>
      </c>
      <c r="E22">
        <v>1.5078075</v>
      </c>
      <c r="F22">
        <v>1.75911</v>
      </c>
      <c r="G22">
        <v>2.2617150000000001</v>
      </c>
      <c r="H22">
        <v>2.7643199999999997</v>
      </c>
    </row>
    <row r="23" spans="1:8" x14ac:dyDescent="0.2">
      <c r="A23" t="s">
        <v>531</v>
      </c>
      <c r="B23">
        <v>0.87117449999999985</v>
      </c>
      <c r="C23">
        <v>1.04708625</v>
      </c>
      <c r="D23">
        <v>1.3402725</v>
      </c>
      <c r="E23">
        <v>1.63345875</v>
      </c>
      <c r="F23">
        <v>1.9266449999999999</v>
      </c>
      <c r="G23">
        <v>2.5130175000000001</v>
      </c>
      <c r="H23">
        <v>3.0993899999999996</v>
      </c>
    </row>
    <row r="24" spans="1:8" x14ac:dyDescent="0.2">
      <c r="A24" t="s">
        <v>532</v>
      </c>
      <c r="B24">
        <v>0.87117449999999985</v>
      </c>
      <c r="C24">
        <v>1.04708625</v>
      </c>
      <c r="D24">
        <v>1.3402725</v>
      </c>
      <c r="E24">
        <v>1.63345875</v>
      </c>
      <c r="F24">
        <v>1.9266449999999999</v>
      </c>
      <c r="G24">
        <v>2.5130175000000001</v>
      </c>
      <c r="H24">
        <v>3.0993899999999996</v>
      </c>
    </row>
    <row r="25" spans="1:8" x14ac:dyDescent="0.2">
      <c r="A25" t="s">
        <v>533</v>
      </c>
      <c r="B25">
        <v>0.87117449999999985</v>
      </c>
      <c r="C25">
        <v>1.04708625</v>
      </c>
      <c r="D25">
        <v>1.3402725</v>
      </c>
      <c r="E25">
        <v>1.63345875</v>
      </c>
      <c r="F25">
        <v>1.9266449999999999</v>
      </c>
      <c r="G25">
        <v>2.5130175000000001</v>
      </c>
      <c r="H25">
        <v>3.0993899999999996</v>
      </c>
    </row>
    <row r="26" spans="1:8" x14ac:dyDescent="0.2">
      <c r="A26" t="s">
        <v>534</v>
      </c>
      <c r="B26">
        <v>0.88792799999999983</v>
      </c>
      <c r="C26">
        <v>1.08897</v>
      </c>
      <c r="D26">
        <v>1.42404</v>
      </c>
      <c r="E26">
        <v>1.75911</v>
      </c>
      <c r="F26">
        <v>2.0941799999999997</v>
      </c>
      <c r="G26">
        <v>2.7643200000000001</v>
      </c>
      <c r="H26">
        <v>3.4344599999999996</v>
      </c>
    </row>
    <row r="27" spans="1:8" x14ac:dyDescent="0.2">
      <c r="A27" t="s">
        <v>535</v>
      </c>
      <c r="B27">
        <v>0.88792799999999983</v>
      </c>
      <c r="C27">
        <v>1.08897</v>
      </c>
      <c r="D27">
        <v>1.42404</v>
      </c>
      <c r="E27">
        <v>1.75911</v>
      </c>
      <c r="F27">
        <v>2.0941799999999997</v>
      </c>
      <c r="G27">
        <v>2.7643200000000001</v>
      </c>
      <c r="H27">
        <v>3.4344599999999996</v>
      </c>
    </row>
    <row r="28" spans="1:8" x14ac:dyDescent="0.2">
      <c r="A28" t="s">
        <v>536</v>
      </c>
      <c r="B28">
        <v>0.88792799999999983</v>
      </c>
      <c r="C28">
        <v>1.08897</v>
      </c>
      <c r="D28">
        <v>1.42404</v>
      </c>
      <c r="E28">
        <v>1.75911</v>
      </c>
      <c r="F28">
        <v>2.0941799999999997</v>
      </c>
      <c r="G28">
        <v>2.7643200000000001</v>
      </c>
      <c r="H28">
        <v>3.4344599999999996</v>
      </c>
    </row>
    <row r="29" spans="1:8" x14ac:dyDescent="0.2">
      <c r="A29" t="s">
        <v>537</v>
      </c>
      <c r="B29">
        <v>0.90468149999999981</v>
      </c>
      <c r="C29">
        <v>1.13085375</v>
      </c>
      <c r="D29">
        <v>1.5078075</v>
      </c>
      <c r="E29">
        <v>1.8847612499999999</v>
      </c>
      <c r="F29">
        <v>2.2617149999999997</v>
      </c>
      <c r="G29">
        <v>3.0156225000000001</v>
      </c>
      <c r="H29">
        <v>3.7695299999999996</v>
      </c>
    </row>
    <row r="30" spans="1:8" x14ac:dyDescent="0.2">
      <c r="A30" t="s">
        <v>538</v>
      </c>
      <c r="B30">
        <v>0.90468149999999981</v>
      </c>
      <c r="C30">
        <v>1.13085375</v>
      </c>
      <c r="D30">
        <v>1.5078075</v>
      </c>
      <c r="E30">
        <v>1.8847612499999999</v>
      </c>
      <c r="F30">
        <v>2.2617149999999997</v>
      </c>
      <c r="G30">
        <v>3.0156225000000001</v>
      </c>
      <c r="H30">
        <v>3.7695299999999996</v>
      </c>
    </row>
    <row r="31" spans="1:8" x14ac:dyDescent="0.2">
      <c r="A31" t="s">
        <v>539</v>
      </c>
      <c r="B31">
        <v>0.90468149999999981</v>
      </c>
      <c r="C31">
        <v>1.13085375</v>
      </c>
      <c r="D31">
        <v>1.5078075</v>
      </c>
      <c r="E31">
        <v>1.8847612499999999</v>
      </c>
      <c r="F31">
        <v>2.2617149999999997</v>
      </c>
      <c r="G31">
        <v>3.0156225000000001</v>
      </c>
      <c r="H31">
        <v>3.7695299999999996</v>
      </c>
    </row>
  </sheetData>
  <conditionalFormatting sqref="C2:C3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H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H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49AF7-0A25-6F4C-8419-6629EAF8DF97}">
  <dimension ref="A1:H31"/>
  <sheetViews>
    <sheetView workbookViewId="0">
      <selection activeCell="F35" sqref="F35"/>
    </sheetView>
  </sheetViews>
  <sheetFormatPr baseColWidth="10" defaultRowHeight="15" x14ac:dyDescent="0.2"/>
  <cols>
    <col min="9" max="9" width="19.6640625" customWidth="1"/>
  </cols>
  <sheetData>
    <row r="1" spans="1:8" x14ac:dyDescent="0.2">
      <c r="A1" t="s">
        <v>435</v>
      </c>
      <c r="B1">
        <v>10</v>
      </c>
      <c r="C1">
        <v>25</v>
      </c>
      <c r="D1">
        <v>50</v>
      </c>
      <c r="E1">
        <v>75</v>
      </c>
      <c r="F1">
        <v>100</v>
      </c>
      <c r="G1">
        <v>150</v>
      </c>
      <c r="H1">
        <v>200</v>
      </c>
    </row>
    <row r="2" spans="1:8" x14ac:dyDescent="0.2">
      <c r="A2" t="s">
        <v>510</v>
      </c>
      <c r="B2">
        <v>0.71506606636420611</v>
      </c>
      <c r="C2">
        <v>0.71875414905100699</v>
      </c>
      <c r="D2">
        <v>0.71878960437917483</v>
      </c>
      <c r="E2">
        <v>0.73483872890988067</v>
      </c>
      <c r="F2">
        <v>0.69827372092176354</v>
      </c>
      <c r="G2">
        <v>0.71132210175877486</v>
      </c>
      <c r="H2">
        <v>0.71798852441300909</v>
      </c>
    </row>
    <row r="3" spans="1:8" x14ac:dyDescent="0.2">
      <c r="A3" t="s">
        <v>511</v>
      </c>
      <c r="B3">
        <v>0.71930850747545938</v>
      </c>
      <c r="C3">
        <v>0.73279883762855391</v>
      </c>
      <c r="D3">
        <v>0.71950895454363284</v>
      </c>
      <c r="E3">
        <v>0.67085233754564511</v>
      </c>
      <c r="F3">
        <v>0.712851149029882</v>
      </c>
      <c r="G3">
        <v>0.70943913644933754</v>
      </c>
      <c r="H3">
        <v>0.71792916718044419</v>
      </c>
    </row>
    <row r="4" spans="1:8" x14ac:dyDescent="0.2">
      <c r="A4" t="s">
        <v>512</v>
      </c>
      <c r="B4">
        <v>0.72042250966937482</v>
      </c>
      <c r="C4">
        <v>0.719676922381005</v>
      </c>
      <c r="D4">
        <v>0.68832570326084352</v>
      </c>
      <c r="E4">
        <v>0.72472727991406094</v>
      </c>
      <c r="F4">
        <v>0.7178411639629052</v>
      </c>
      <c r="G4">
        <v>0.72671226712123815</v>
      </c>
      <c r="H4">
        <v>0.72056820032356894</v>
      </c>
    </row>
    <row r="5" spans="1:8" x14ac:dyDescent="0.2">
      <c r="A5" t="s">
        <v>513</v>
      </c>
      <c r="B5">
        <v>0.7327841421442034</v>
      </c>
      <c r="C5">
        <v>0.75837353996422985</v>
      </c>
      <c r="D5">
        <v>0.78911121476067592</v>
      </c>
      <c r="E5">
        <v>0.80686308241646199</v>
      </c>
      <c r="F5">
        <v>0.84193549043933091</v>
      </c>
      <c r="G5">
        <v>0.96692063456835076</v>
      </c>
      <c r="H5">
        <v>1.0508583090860291</v>
      </c>
    </row>
    <row r="6" spans="1:8" x14ac:dyDescent="0.2">
      <c r="A6" t="s">
        <v>514</v>
      </c>
      <c r="B6">
        <v>0.72886620848632955</v>
      </c>
      <c r="C6">
        <v>0.7629800309157897</v>
      </c>
      <c r="D6">
        <v>0.76619784691551795</v>
      </c>
      <c r="E6">
        <v>0.83160345541385594</v>
      </c>
      <c r="F6">
        <v>0.85258717907249248</v>
      </c>
      <c r="G6">
        <v>0.95308759093767237</v>
      </c>
      <c r="H6">
        <v>1.0521606268629349</v>
      </c>
    </row>
    <row r="7" spans="1:8" x14ac:dyDescent="0.2">
      <c r="A7" t="s">
        <v>515</v>
      </c>
      <c r="B7">
        <v>0.73249387570363367</v>
      </c>
      <c r="C7">
        <v>0.77141559424394479</v>
      </c>
      <c r="D7">
        <v>0.78345633332101328</v>
      </c>
      <c r="E7">
        <v>0.82769712527798345</v>
      </c>
      <c r="F7">
        <v>0.87717409489236253</v>
      </c>
      <c r="G7">
        <v>0.93657512778600482</v>
      </c>
      <c r="H7">
        <v>1.0460454927207554</v>
      </c>
    </row>
    <row r="8" spans="1:8" x14ac:dyDescent="0.2">
      <c r="A8" t="s">
        <v>516</v>
      </c>
      <c r="B8">
        <v>0.74545674082706359</v>
      </c>
      <c r="C8">
        <v>0.77640338673542553</v>
      </c>
      <c r="D8">
        <v>0.87554086006001952</v>
      </c>
      <c r="E8">
        <v>0.93002386042631613</v>
      </c>
      <c r="F8">
        <v>1.0135770467467382</v>
      </c>
      <c r="G8">
        <v>1.1916271002672496</v>
      </c>
      <c r="H8">
        <v>1.3682058128223209</v>
      </c>
    </row>
    <row r="9" spans="1:8" x14ac:dyDescent="0.2">
      <c r="A9" t="s">
        <v>517</v>
      </c>
      <c r="B9">
        <v>0.73134484996061833</v>
      </c>
      <c r="C9">
        <v>0.78031584562080691</v>
      </c>
      <c r="D9">
        <v>0.85344274338729187</v>
      </c>
      <c r="E9">
        <v>0.9417001606580333</v>
      </c>
      <c r="F9">
        <v>0.98029133960329295</v>
      </c>
      <c r="G9">
        <v>1.2184403249679672</v>
      </c>
      <c r="H9">
        <v>1.3883721120774239</v>
      </c>
    </row>
    <row r="10" spans="1:8" x14ac:dyDescent="0.2">
      <c r="A10" t="s">
        <v>518</v>
      </c>
      <c r="B10">
        <v>0.75368254108109334</v>
      </c>
      <c r="C10">
        <v>0.79063935881460834</v>
      </c>
      <c r="D10">
        <v>0.85136128949685708</v>
      </c>
      <c r="E10">
        <v>0.95365599832833148</v>
      </c>
      <c r="F10">
        <v>1.003892438666705</v>
      </c>
      <c r="G10">
        <v>1.2108544348995876</v>
      </c>
      <c r="H10">
        <v>1.3669423981284534</v>
      </c>
    </row>
    <row r="11" spans="1:8" x14ac:dyDescent="0.2">
      <c r="A11" t="s">
        <v>519</v>
      </c>
      <c r="B11">
        <v>0.74151365059006102</v>
      </c>
      <c r="C11">
        <v>0.78779187774599635</v>
      </c>
      <c r="D11">
        <v>0.93318519185444504</v>
      </c>
      <c r="E11">
        <v>0.99544307791096376</v>
      </c>
      <c r="F11">
        <v>1.1515747878657849</v>
      </c>
      <c r="G11">
        <v>1.3798851081578447</v>
      </c>
      <c r="H11">
        <v>1.6233293932464679</v>
      </c>
    </row>
    <row r="12" spans="1:8" x14ac:dyDescent="0.2">
      <c r="A12" t="s">
        <v>520</v>
      </c>
      <c r="B12">
        <v>0.74648738640105383</v>
      </c>
      <c r="C12">
        <v>0.80061919820982685</v>
      </c>
      <c r="D12">
        <v>0.9228335443639154</v>
      </c>
      <c r="E12">
        <v>1.0489739085129681</v>
      </c>
      <c r="F12">
        <v>1.1764015544272659</v>
      </c>
      <c r="G12">
        <v>1.4179965114028932</v>
      </c>
      <c r="H12">
        <v>1.6201968720808102</v>
      </c>
    </row>
    <row r="13" spans="1:8" x14ac:dyDescent="0.2">
      <c r="A13" t="s">
        <v>521</v>
      </c>
      <c r="B13">
        <v>0.71791545827826397</v>
      </c>
      <c r="C13">
        <v>0.78415922648608216</v>
      </c>
      <c r="D13">
        <v>0.93463851901856287</v>
      </c>
      <c r="E13">
        <v>0.97484918920504005</v>
      </c>
      <c r="F13">
        <v>1.1376103785813734</v>
      </c>
      <c r="G13">
        <v>1.409869777328929</v>
      </c>
      <c r="H13">
        <v>1.6804032634972041</v>
      </c>
    </row>
    <row r="14" spans="1:8" x14ac:dyDescent="0.2">
      <c r="A14" t="s">
        <v>522</v>
      </c>
      <c r="B14">
        <v>0.74816875014755269</v>
      </c>
      <c r="C14">
        <v>0.86000179250885522</v>
      </c>
      <c r="D14">
        <v>0.99202876321940248</v>
      </c>
      <c r="E14">
        <v>1.106882524666176</v>
      </c>
      <c r="F14">
        <v>1.271525229991975</v>
      </c>
      <c r="G14">
        <v>1.6630012092858513</v>
      </c>
      <c r="H14">
        <v>1.9739084516002943</v>
      </c>
    </row>
    <row r="15" spans="1:8" x14ac:dyDescent="0.2">
      <c r="A15" t="s">
        <v>523</v>
      </c>
      <c r="B15">
        <v>0.74402770838118248</v>
      </c>
      <c r="C15">
        <v>0.83323127956731713</v>
      </c>
      <c r="D15">
        <v>0.99030454057501482</v>
      </c>
      <c r="E15">
        <v>1.148105671475143</v>
      </c>
      <c r="F15">
        <v>1.2924488355750139</v>
      </c>
      <c r="G15">
        <v>1.6286030365182178</v>
      </c>
      <c r="H15">
        <v>1.9626391788486983</v>
      </c>
    </row>
    <row r="16" spans="1:8" x14ac:dyDescent="0.2">
      <c r="A16" t="s">
        <v>524</v>
      </c>
      <c r="B16">
        <v>0.76045102045789126</v>
      </c>
      <c r="C16">
        <v>0.80575934294169627</v>
      </c>
      <c r="D16">
        <v>0.99772746424023706</v>
      </c>
      <c r="E16">
        <v>1.1136598290172319</v>
      </c>
      <c r="F16">
        <v>1.3097505496432953</v>
      </c>
      <c r="G16">
        <v>1.6368500540303836</v>
      </c>
      <c r="H16">
        <v>1.9342212348138714</v>
      </c>
    </row>
    <row r="17" spans="1:8" x14ac:dyDescent="0.2">
      <c r="A17" t="s">
        <v>525</v>
      </c>
      <c r="B17">
        <v>0.75932316397975175</v>
      </c>
      <c r="C17">
        <v>0.85654125388649405</v>
      </c>
      <c r="D17">
        <v>1.0940566366973026</v>
      </c>
      <c r="E17">
        <v>1.2641572562408654</v>
      </c>
      <c r="F17">
        <v>1.3603507568514812</v>
      </c>
      <c r="G17">
        <v>1.8682597554883291</v>
      </c>
      <c r="H17">
        <v>2.265565520560977</v>
      </c>
    </row>
    <row r="18" spans="1:8" x14ac:dyDescent="0.2">
      <c r="A18" t="s">
        <v>526</v>
      </c>
      <c r="B18">
        <v>0.76394055505756375</v>
      </c>
      <c r="C18">
        <v>0.83955447625866475</v>
      </c>
      <c r="D18">
        <v>1.077739119764803</v>
      </c>
      <c r="E18">
        <v>1.2473540671058958</v>
      </c>
      <c r="F18">
        <v>1.4268471575976192</v>
      </c>
      <c r="G18">
        <v>1.8301032203667333</v>
      </c>
      <c r="H18">
        <v>2.2374402954195487</v>
      </c>
    </row>
    <row r="19" spans="1:8" x14ac:dyDescent="0.2">
      <c r="A19" t="s">
        <v>527</v>
      </c>
      <c r="B19">
        <v>0.76859639269493063</v>
      </c>
      <c r="C19">
        <v>0.87373962763963708</v>
      </c>
      <c r="D19">
        <v>1.0904070640626575</v>
      </c>
      <c r="E19">
        <v>1.3009046599959579</v>
      </c>
      <c r="F19">
        <v>1.3678700570538189</v>
      </c>
      <c r="G19">
        <v>1.8857335756450007</v>
      </c>
      <c r="H19">
        <v>2.3209693131335309</v>
      </c>
    </row>
    <row r="20" spans="1:8" x14ac:dyDescent="0.2">
      <c r="A20" t="s">
        <v>528</v>
      </c>
      <c r="B20">
        <v>0.75076441276244199</v>
      </c>
      <c r="C20">
        <v>0.89181819830966214</v>
      </c>
      <c r="D20">
        <v>1.0920465333961462</v>
      </c>
      <c r="E20">
        <v>1.3549203941106067</v>
      </c>
      <c r="F20">
        <v>1.5703040395546182</v>
      </c>
      <c r="G20">
        <v>2.01710612030806</v>
      </c>
      <c r="H20">
        <v>2.5935679372091425</v>
      </c>
    </row>
    <row r="21" spans="1:8" x14ac:dyDescent="0.2">
      <c r="A21" t="s">
        <v>529</v>
      </c>
      <c r="B21">
        <v>0.75215206942020041</v>
      </c>
      <c r="C21">
        <v>0.91154060063879161</v>
      </c>
      <c r="D21">
        <v>1.1311640039954942</v>
      </c>
      <c r="E21">
        <v>1.3825586413549611</v>
      </c>
      <c r="F21">
        <v>1.5084480781979113</v>
      </c>
      <c r="G21">
        <v>1.995170113813534</v>
      </c>
      <c r="H21">
        <v>2.5531692765459795</v>
      </c>
    </row>
    <row r="22" spans="1:8" x14ac:dyDescent="0.2">
      <c r="A22" t="s">
        <v>530</v>
      </c>
      <c r="B22">
        <v>0.75075202637915883</v>
      </c>
      <c r="C22">
        <v>0.89195921474632678</v>
      </c>
      <c r="D22">
        <v>1.0701021754728139</v>
      </c>
      <c r="E22">
        <v>1.2947901572792393</v>
      </c>
      <c r="F22">
        <v>1.5825791590737568</v>
      </c>
      <c r="G22">
        <v>2.0669666029486358</v>
      </c>
      <c r="H22">
        <v>2.5658833659827831</v>
      </c>
    </row>
    <row r="23" spans="1:8" x14ac:dyDescent="0.2">
      <c r="A23" t="s">
        <v>531</v>
      </c>
      <c r="B23">
        <v>0.77808854720814047</v>
      </c>
      <c r="C23">
        <v>0.97339231188897368</v>
      </c>
      <c r="D23">
        <v>1.2289932118954181</v>
      </c>
      <c r="E23">
        <v>1.4550010801515059</v>
      </c>
      <c r="F23">
        <v>1.6462933853711921</v>
      </c>
      <c r="G23">
        <v>2.268265054363432</v>
      </c>
      <c r="H23">
        <v>2.8531738815834191</v>
      </c>
    </row>
    <row r="24" spans="1:8" x14ac:dyDescent="0.2">
      <c r="A24" t="s">
        <v>532</v>
      </c>
      <c r="B24">
        <v>0.75011504251102457</v>
      </c>
      <c r="C24">
        <v>0.92391775522547703</v>
      </c>
      <c r="D24">
        <v>1.1576837107999587</v>
      </c>
      <c r="E24">
        <v>1.4384355818112371</v>
      </c>
      <c r="F24">
        <v>1.6510457401620728</v>
      </c>
      <c r="G24">
        <v>2.2713150393919093</v>
      </c>
      <c r="H24">
        <v>2.8608978694063394</v>
      </c>
    </row>
    <row r="25" spans="1:8" x14ac:dyDescent="0.2">
      <c r="A25" t="s">
        <v>533</v>
      </c>
      <c r="B25">
        <v>0.76566754043071117</v>
      </c>
      <c r="C25">
        <v>0.92281376485356748</v>
      </c>
      <c r="D25">
        <v>1.2136617596610122</v>
      </c>
      <c r="E25">
        <v>1.4091527486942568</v>
      </c>
      <c r="F25">
        <v>1.6199667056041895</v>
      </c>
      <c r="G25">
        <v>2.3223452272518079</v>
      </c>
      <c r="H25">
        <v>2.7962117981393888</v>
      </c>
    </row>
    <row r="26" spans="1:8" x14ac:dyDescent="0.2">
      <c r="A26" t="s">
        <v>534</v>
      </c>
      <c r="B26">
        <v>0.71100664638581534</v>
      </c>
      <c r="C26">
        <v>1.0160446101234422</v>
      </c>
      <c r="D26">
        <v>1.2223302609742199</v>
      </c>
      <c r="E26">
        <v>1.5737299995929364</v>
      </c>
      <c r="F26">
        <v>1.8140642925867696</v>
      </c>
      <c r="G26">
        <v>2.4965088734340215</v>
      </c>
      <c r="H26">
        <v>3.1705133391543554</v>
      </c>
    </row>
    <row r="27" spans="1:8" x14ac:dyDescent="0.2">
      <c r="A27" t="s">
        <v>535</v>
      </c>
      <c r="B27">
        <v>0.772714033380697</v>
      </c>
      <c r="C27">
        <v>0.8926641220591025</v>
      </c>
      <c r="D27">
        <v>1.2223601351633306</v>
      </c>
      <c r="E27">
        <v>1.5389342867585005</v>
      </c>
      <c r="F27">
        <v>1.7969707715812695</v>
      </c>
      <c r="G27">
        <v>2.5207792896816907</v>
      </c>
      <c r="H27">
        <v>3.2370190613221776</v>
      </c>
    </row>
    <row r="28" spans="1:8" x14ac:dyDescent="0.2">
      <c r="A28" t="s">
        <v>536</v>
      </c>
      <c r="B28">
        <v>0.77669151330420372</v>
      </c>
      <c r="C28">
        <v>0.94544055628202328</v>
      </c>
      <c r="D28">
        <v>1.2976233116485889</v>
      </c>
      <c r="E28">
        <v>1.5756365434182478</v>
      </c>
      <c r="F28">
        <v>1.8075258575785609</v>
      </c>
      <c r="G28">
        <v>2.4602937099866953</v>
      </c>
      <c r="H28">
        <v>3.1584168705730828</v>
      </c>
    </row>
    <row r="29" spans="1:8" x14ac:dyDescent="0.2">
      <c r="A29" t="s">
        <v>537</v>
      </c>
      <c r="B29">
        <v>0.7804707471730471</v>
      </c>
      <c r="C29">
        <v>0.9776623785413846</v>
      </c>
      <c r="D29">
        <v>1.3761953177319712</v>
      </c>
      <c r="E29">
        <v>1.6569593057872214</v>
      </c>
      <c r="F29">
        <v>1.9690497852409239</v>
      </c>
      <c r="G29">
        <v>2.641814432546969</v>
      </c>
      <c r="H29">
        <v>3.4586542687152035</v>
      </c>
    </row>
    <row r="30" spans="1:8" x14ac:dyDescent="0.2">
      <c r="A30" t="s">
        <v>538</v>
      </c>
      <c r="B30">
        <v>0.77589369257339103</v>
      </c>
      <c r="C30">
        <v>0.89199906876237101</v>
      </c>
      <c r="D30">
        <v>1.3529875853259963</v>
      </c>
      <c r="E30">
        <v>1.6430111636278717</v>
      </c>
      <c r="F30">
        <v>1.9598978914366669</v>
      </c>
      <c r="G30">
        <v>2.6567750002025909</v>
      </c>
      <c r="H30">
        <v>3.2914670522698404</v>
      </c>
    </row>
    <row r="31" spans="1:8" x14ac:dyDescent="0.2">
      <c r="A31" t="s">
        <v>539</v>
      </c>
      <c r="B31">
        <v>0.80097686181093108</v>
      </c>
      <c r="C31">
        <v>0.91625118819736628</v>
      </c>
      <c r="D31">
        <v>1.2645974771093185</v>
      </c>
      <c r="E31">
        <v>1.6194422038895571</v>
      </c>
      <c r="F31">
        <v>1.9995288318498994</v>
      </c>
      <c r="G31">
        <v>2.7631795731251518</v>
      </c>
      <c r="H31">
        <v>3.3797474710500568</v>
      </c>
    </row>
  </sheetData>
  <conditionalFormatting sqref="C2:C3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H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H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8CD23-4C6F-DF4A-A8B2-BAE2FA4DD71E}">
  <dimension ref="A1:O61"/>
  <sheetViews>
    <sheetView workbookViewId="0">
      <selection activeCell="Q21" sqref="Q21"/>
    </sheetView>
  </sheetViews>
  <sheetFormatPr baseColWidth="10" defaultRowHeight="15" x14ac:dyDescent="0.2"/>
  <cols>
    <col min="2" max="3" width="26.83203125" customWidth="1"/>
  </cols>
  <sheetData>
    <row r="1" spans="1:15" x14ac:dyDescent="0.2">
      <c r="A1" s="12" t="s">
        <v>435</v>
      </c>
      <c r="B1" s="12" t="s">
        <v>436</v>
      </c>
      <c r="C1" s="12" t="s">
        <v>437</v>
      </c>
      <c r="D1" s="12" t="s">
        <v>438</v>
      </c>
      <c r="E1" s="12" t="s">
        <v>439</v>
      </c>
      <c r="F1" s="12" t="s">
        <v>440</v>
      </c>
      <c r="G1" s="12" t="s">
        <v>441</v>
      </c>
      <c r="H1" s="12" t="s">
        <v>442</v>
      </c>
      <c r="I1" s="12" t="s">
        <v>443</v>
      </c>
      <c r="J1" s="12" t="s">
        <v>444</v>
      </c>
      <c r="K1" s="12" t="s">
        <v>445</v>
      </c>
      <c r="L1" s="12" t="s">
        <v>446</v>
      </c>
      <c r="M1" s="12" t="s">
        <v>447</v>
      </c>
      <c r="N1" s="12" t="s">
        <v>448</v>
      </c>
      <c r="O1" s="12" t="s">
        <v>449</v>
      </c>
    </row>
    <row r="2" spans="1:15" x14ac:dyDescent="0.2">
      <c r="A2" s="12" t="s">
        <v>450</v>
      </c>
      <c r="B2">
        <v>65.629194040161551</v>
      </c>
      <c r="C2" s="1">
        <v>0.17780000000000001</v>
      </c>
      <c r="D2" s="12">
        <v>56.716515519824775</v>
      </c>
      <c r="E2" s="13">
        <v>0.1734</v>
      </c>
      <c r="F2" s="12">
        <v>62.141950588593019</v>
      </c>
      <c r="G2" s="13">
        <v>0.1782</v>
      </c>
      <c r="H2" s="12">
        <v>61.76497274499755</v>
      </c>
      <c r="I2" s="14">
        <v>0.21879999999999999</v>
      </c>
      <c r="J2" s="12">
        <v>66.732176737763751</v>
      </c>
      <c r="K2" s="15">
        <v>0.3347</v>
      </c>
      <c r="L2" s="12">
        <v>73.407165058141416</v>
      </c>
      <c r="M2" s="16">
        <v>0.1865</v>
      </c>
      <c r="N2" s="12">
        <v>72.331113382197472</v>
      </c>
      <c r="O2" s="17">
        <v>0.17780000000000001</v>
      </c>
    </row>
    <row r="3" spans="1:15" x14ac:dyDescent="0.2">
      <c r="A3" s="12" t="s">
        <v>451</v>
      </c>
      <c r="B3">
        <v>64.111924968754892</v>
      </c>
      <c r="C3" s="1">
        <v>0.13930000000000001</v>
      </c>
      <c r="D3" s="12">
        <v>60.359902608692266</v>
      </c>
      <c r="E3" s="18">
        <v>0.2475</v>
      </c>
      <c r="F3" s="12">
        <v>75.304476570944871</v>
      </c>
      <c r="G3" s="19">
        <v>0.158</v>
      </c>
      <c r="H3" s="12">
        <v>68.969959537247902</v>
      </c>
      <c r="I3" s="20">
        <v>0.2918</v>
      </c>
      <c r="J3" s="12">
        <v>70.491173624740696</v>
      </c>
      <c r="K3" s="21">
        <v>0.22550000000000001</v>
      </c>
      <c r="L3" s="12">
        <v>79.329736249815753</v>
      </c>
      <c r="M3" s="22">
        <v>0.12709999999999999</v>
      </c>
      <c r="N3" s="12">
        <v>74.374885560951796</v>
      </c>
      <c r="O3" s="23">
        <v>0.13930000000000001</v>
      </c>
    </row>
    <row r="4" spans="1:15" x14ac:dyDescent="0.2">
      <c r="A4" s="12" t="s">
        <v>452</v>
      </c>
      <c r="B4">
        <v>90.241722711816209</v>
      </c>
      <c r="C4" s="1">
        <v>0.16539999999999999</v>
      </c>
      <c r="D4" s="12">
        <v>69.53593662832796</v>
      </c>
      <c r="E4" s="24">
        <v>0.17469999999999999</v>
      </c>
      <c r="F4" s="12">
        <v>70.981632314813382</v>
      </c>
      <c r="G4" s="25">
        <v>0.1658</v>
      </c>
      <c r="H4" s="12">
        <v>58.938123960625461</v>
      </c>
      <c r="I4" s="26">
        <v>0.20080000000000001</v>
      </c>
      <c r="J4" s="12">
        <v>68.896610717026306</v>
      </c>
      <c r="K4" s="27">
        <v>0.16700000000000001</v>
      </c>
      <c r="L4" s="12">
        <v>67.238329872345403</v>
      </c>
      <c r="M4" s="28">
        <v>0.1067</v>
      </c>
      <c r="N4" s="12">
        <v>69.500053407948855</v>
      </c>
      <c r="O4" s="29">
        <v>0.16539999999999999</v>
      </c>
    </row>
    <row r="5" spans="1:15" x14ac:dyDescent="0.2">
      <c r="A5" s="12" t="s">
        <v>453</v>
      </c>
      <c r="B5">
        <v>73.862935745620973</v>
      </c>
      <c r="C5" s="1">
        <v>0.18029999999999999</v>
      </c>
      <c r="D5" s="12">
        <v>62.340426987655192</v>
      </c>
      <c r="E5" s="31">
        <v>0.28910000000000002</v>
      </c>
      <c r="F5" s="12">
        <v>89.478663627813134</v>
      </c>
      <c r="G5" s="13">
        <v>0.1784</v>
      </c>
      <c r="H5" s="12">
        <v>77.359242393081871</v>
      </c>
      <c r="I5" s="32">
        <v>0.3664</v>
      </c>
      <c r="J5" s="12">
        <v>78.424993107237086</v>
      </c>
      <c r="K5" s="15">
        <v>0.33579999999999999</v>
      </c>
      <c r="L5" s="12">
        <v>85.639680231634159</v>
      </c>
      <c r="M5" s="33">
        <v>0.20730000000000001</v>
      </c>
      <c r="N5" s="12">
        <v>94.526931544671299</v>
      </c>
      <c r="O5" s="34">
        <v>0.2122</v>
      </c>
    </row>
    <row r="6" spans="1:15" x14ac:dyDescent="0.2">
      <c r="A6" s="12" t="s">
        <v>454</v>
      </c>
      <c r="B6">
        <v>93.589691977345566</v>
      </c>
      <c r="C6" s="1">
        <v>0.1797</v>
      </c>
      <c r="D6" s="12">
        <v>57.551711103293819</v>
      </c>
      <c r="E6" s="35">
        <v>0.28299999999999997</v>
      </c>
      <c r="F6" s="12">
        <v>90.911253064659135</v>
      </c>
      <c r="G6" s="36">
        <v>0.21529999999999999</v>
      </c>
      <c r="H6" s="12">
        <v>60.451678885987313</v>
      </c>
      <c r="I6" s="37">
        <v>0.28610000000000002</v>
      </c>
      <c r="J6" s="12">
        <v>75.509822922312793</v>
      </c>
      <c r="K6" s="38">
        <v>0.30420000000000003</v>
      </c>
      <c r="L6" s="12">
        <v>94.003679764939875</v>
      </c>
      <c r="M6" s="37">
        <v>0.2135</v>
      </c>
      <c r="N6" s="12">
        <v>84.985808769875419</v>
      </c>
      <c r="O6" s="39">
        <v>0.16170000000000001</v>
      </c>
    </row>
    <row r="7" spans="1:15" x14ac:dyDescent="0.2">
      <c r="A7" s="12" t="s">
        <v>455</v>
      </c>
      <c r="B7">
        <v>86.642513313244052</v>
      </c>
      <c r="C7" s="1">
        <v>0.2399</v>
      </c>
      <c r="D7" s="12">
        <v>60.44745728485956</v>
      </c>
      <c r="E7" s="36">
        <v>0.22639999999999999</v>
      </c>
      <c r="F7" s="12">
        <v>97.707011259466242</v>
      </c>
      <c r="G7" s="38">
        <v>0.246</v>
      </c>
      <c r="H7" s="12">
        <v>65.358314037540069</v>
      </c>
      <c r="I7" s="41">
        <v>0.23180000000000001</v>
      </c>
      <c r="J7" s="12">
        <v>66.864162540253417</v>
      </c>
      <c r="K7" s="42">
        <v>0.25629999999999997</v>
      </c>
      <c r="L7" s="12">
        <v>122.09153349966648</v>
      </c>
      <c r="M7" s="43">
        <v>0.24429999999999999</v>
      </c>
      <c r="N7" s="12">
        <v>95.251615264300511</v>
      </c>
      <c r="O7" s="44">
        <v>0.15140000000000001</v>
      </c>
    </row>
    <row r="8" spans="1:15" x14ac:dyDescent="0.2">
      <c r="A8" s="12" t="s">
        <v>456</v>
      </c>
      <c r="B8">
        <v>63.9895642880075</v>
      </c>
      <c r="C8" s="1">
        <v>0.2331</v>
      </c>
      <c r="D8" s="12">
        <v>62.15923692392316</v>
      </c>
      <c r="E8" s="37">
        <v>0.29099999999999998</v>
      </c>
      <c r="F8" s="12">
        <v>82.368812202616084</v>
      </c>
      <c r="G8" s="45">
        <v>0.23630000000000001</v>
      </c>
      <c r="H8" s="12">
        <v>77.161397089736511</v>
      </c>
      <c r="I8" s="46">
        <v>0.28860000000000002</v>
      </c>
      <c r="J8" s="12">
        <v>76.007914930637838</v>
      </c>
      <c r="K8" s="47">
        <v>0.27389999999999998</v>
      </c>
      <c r="L8" s="12">
        <v>98.627488774240078</v>
      </c>
      <c r="M8" s="48">
        <v>0.22359999999999999</v>
      </c>
      <c r="N8" s="12">
        <v>108.56952578312575</v>
      </c>
      <c r="O8" s="49">
        <v>0.2296</v>
      </c>
    </row>
    <row r="9" spans="1:15" x14ac:dyDescent="0.2">
      <c r="A9" s="12" t="s">
        <v>457</v>
      </c>
      <c r="B9">
        <v>75.821702401637296</v>
      </c>
      <c r="C9" s="1">
        <v>0.28660000000000002</v>
      </c>
      <c r="D9" s="12">
        <v>60.974028436446211</v>
      </c>
      <c r="E9" s="50">
        <v>0.33200000000000002</v>
      </c>
      <c r="F9" s="12">
        <v>106.61192601148838</v>
      </c>
      <c r="G9" s="15">
        <v>0.26779999999999998</v>
      </c>
      <c r="H9" s="12">
        <v>71.359340949344997</v>
      </c>
      <c r="I9" s="35">
        <v>0.27889999999999998</v>
      </c>
      <c r="J9" s="12">
        <v>74.808372127049751</v>
      </c>
      <c r="K9" s="51">
        <v>0.45689999999999997</v>
      </c>
      <c r="L9" s="12">
        <v>86.800968530140224</v>
      </c>
      <c r="M9" s="52">
        <v>0.17119999999999999</v>
      </c>
      <c r="N9" s="12">
        <v>95.171626133895288</v>
      </c>
      <c r="O9" s="53">
        <v>0.16669999999999999</v>
      </c>
    </row>
    <row r="10" spans="1:15" x14ac:dyDescent="0.2">
      <c r="A10" s="12" t="s">
        <v>458</v>
      </c>
      <c r="B10">
        <v>65.011621137268534</v>
      </c>
      <c r="C10" s="1">
        <v>0.24629999999999999</v>
      </c>
      <c r="D10" s="12">
        <v>61.492485747783654</v>
      </c>
      <c r="E10" s="48">
        <v>0.30859999999999999</v>
      </c>
      <c r="F10" s="12">
        <v>94.085636967658658</v>
      </c>
      <c r="G10" s="55">
        <v>0.32600000000000001</v>
      </c>
      <c r="H10" s="12">
        <v>70.096551364743661</v>
      </c>
      <c r="I10" s="43">
        <v>0.34239999999999998</v>
      </c>
      <c r="J10" s="12">
        <v>73.691129756276652</v>
      </c>
      <c r="K10" s="32">
        <v>0.38840000000000002</v>
      </c>
      <c r="L10" s="12">
        <v>101.74517363843871</v>
      </c>
      <c r="M10" s="56">
        <v>0.19700000000000001</v>
      </c>
      <c r="N10" s="12">
        <v>88.34107703345839</v>
      </c>
      <c r="O10" s="57">
        <v>0.23139999999999999</v>
      </c>
    </row>
    <row r="11" spans="1:15" x14ac:dyDescent="0.2">
      <c r="A11" s="12" t="s">
        <v>459</v>
      </c>
      <c r="B11">
        <v>68.265160495894946</v>
      </c>
      <c r="C11" s="1">
        <v>0.39219999999999999</v>
      </c>
      <c r="D11" s="12">
        <v>70.583581257076432</v>
      </c>
      <c r="E11" s="58">
        <v>0.432</v>
      </c>
      <c r="F11" s="12">
        <v>89.891704865030235</v>
      </c>
      <c r="G11" s="59">
        <v>0.33429999999999999</v>
      </c>
      <c r="H11" s="12">
        <v>82.961498990704044</v>
      </c>
      <c r="I11" s="60">
        <v>0.52669999999999995</v>
      </c>
      <c r="J11" s="12">
        <v>110.04850828917971</v>
      </c>
      <c r="K11" s="51">
        <v>0.4556</v>
      </c>
      <c r="L11" s="12">
        <v>171.01047663334487</v>
      </c>
      <c r="M11" s="61">
        <v>0.36840000000000001</v>
      </c>
      <c r="N11" s="12">
        <v>226.50983494994139</v>
      </c>
      <c r="O11" s="58">
        <v>0.2888</v>
      </c>
    </row>
    <row r="12" spans="1:15" x14ac:dyDescent="0.2">
      <c r="A12" s="12" t="s">
        <v>460</v>
      </c>
      <c r="B12">
        <v>74.994099111395656</v>
      </c>
      <c r="C12" s="1">
        <v>0.30709999999999998</v>
      </c>
      <c r="D12" s="12">
        <v>75.830306070721818</v>
      </c>
      <c r="E12" s="59">
        <v>0.36580000000000001</v>
      </c>
      <c r="F12" s="12">
        <v>89.946461304483194</v>
      </c>
      <c r="G12" s="63">
        <v>0.36890000000000001</v>
      </c>
      <c r="H12" s="12">
        <v>79.008713483342305</v>
      </c>
      <c r="I12" s="58">
        <v>0.45450000000000002</v>
      </c>
      <c r="J12" s="12">
        <v>88.156071959157174</v>
      </c>
      <c r="K12" s="57">
        <v>0.38129999999999997</v>
      </c>
      <c r="L12" s="12">
        <v>186.36468973671495</v>
      </c>
      <c r="M12" s="64">
        <v>0.28210000000000002</v>
      </c>
      <c r="N12" s="12">
        <v>216.32541195792967</v>
      </c>
      <c r="O12" s="65">
        <v>0.30530000000000002</v>
      </c>
    </row>
    <row r="13" spans="1:15" x14ac:dyDescent="0.2">
      <c r="A13" s="12" t="s">
        <v>461</v>
      </c>
      <c r="B13">
        <v>129.00486206027338</v>
      </c>
      <c r="C13" s="1">
        <v>0.37119999999999997</v>
      </c>
      <c r="D13" s="12">
        <v>62.091365854569915</v>
      </c>
      <c r="E13" s="67">
        <v>0.3705</v>
      </c>
      <c r="F13" s="12">
        <v>80.792860823763888</v>
      </c>
      <c r="G13" s="58">
        <v>0.4002</v>
      </c>
      <c r="H13" s="12">
        <v>89.59011004919968</v>
      </c>
      <c r="I13" s="68">
        <v>0.43120000000000003</v>
      </c>
      <c r="J13" s="12">
        <v>105.55827295621954</v>
      </c>
      <c r="K13" s="59">
        <v>0.39960000000000001</v>
      </c>
      <c r="L13" s="12">
        <v>173.7082304020168</v>
      </c>
      <c r="M13" s="69">
        <v>0.29980000000000001</v>
      </c>
      <c r="N13" s="12">
        <v>238.38762830273637</v>
      </c>
      <c r="O13" s="70">
        <v>0.21079999999999999</v>
      </c>
    </row>
    <row r="14" spans="1:15" x14ac:dyDescent="0.2">
      <c r="A14" s="12" t="s">
        <v>462</v>
      </c>
      <c r="B14">
        <v>70.619570258166064</v>
      </c>
      <c r="C14" s="1">
        <v>0.42499999999999999</v>
      </c>
      <c r="D14" s="12">
        <v>63.560361419022442</v>
      </c>
      <c r="E14" s="63">
        <v>0.39900000000000002</v>
      </c>
      <c r="F14" s="12">
        <v>91.687972760119635</v>
      </c>
      <c r="G14" s="71">
        <v>0.40300000000000002</v>
      </c>
      <c r="H14" s="12">
        <v>107.00593010015233</v>
      </c>
      <c r="I14" s="72">
        <v>0.54669999999999996</v>
      </c>
      <c r="J14" s="12">
        <v>97.92764963639118</v>
      </c>
      <c r="K14" s="73">
        <v>0.61580000000000001</v>
      </c>
      <c r="L14" s="12">
        <v>191.82489600732944</v>
      </c>
      <c r="M14" s="74">
        <v>0.30430000000000001</v>
      </c>
      <c r="N14" s="12">
        <v>191.59112436063043</v>
      </c>
      <c r="O14" s="75">
        <v>0.33900000000000002</v>
      </c>
    </row>
    <row r="15" spans="1:15" x14ac:dyDescent="0.2">
      <c r="A15" s="12" t="s">
        <v>463</v>
      </c>
      <c r="B15">
        <v>76.046293914638895</v>
      </c>
      <c r="C15" s="1">
        <v>0.42259999999999998</v>
      </c>
      <c r="D15" s="12">
        <v>56.211750879742745</v>
      </c>
      <c r="E15" s="76">
        <v>0.59319999999999995</v>
      </c>
      <c r="F15" s="12">
        <v>94.629419624277773</v>
      </c>
      <c r="G15" s="77">
        <v>0.38469999999999999</v>
      </c>
      <c r="H15" s="12">
        <v>87.598007721269809</v>
      </c>
      <c r="I15" s="75">
        <v>0.54039999999999999</v>
      </c>
      <c r="J15" s="12">
        <v>92.523423071457159</v>
      </c>
      <c r="K15" s="78">
        <v>0.4753</v>
      </c>
      <c r="L15" s="12">
        <v>197.36257525240421</v>
      </c>
      <c r="M15" s="65">
        <v>0.3347</v>
      </c>
      <c r="N15" s="12">
        <v>194.505529438774</v>
      </c>
      <c r="O15" s="79">
        <v>0.36020000000000002</v>
      </c>
    </row>
    <row r="16" spans="1:15" x14ac:dyDescent="0.2">
      <c r="A16" s="12" t="s">
        <v>464</v>
      </c>
      <c r="B16">
        <v>65.49016184615688</v>
      </c>
      <c r="C16" s="1">
        <v>0.39660000000000001</v>
      </c>
      <c r="D16" s="12">
        <v>63.036938476144094</v>
      </c>
      <c r="E16" s="80">
        <v>0.6643</v>
      </c>
      <c r="F16" s="12">
        <v>77.802514374681181</v>
      </c>
      <c r="G16" s="60">
        <v>0.45829999999999999</v>
      </c>
      <c r="H16" s="12">
        <v>97.827149722041156</v>
      </c>
      <c r="I16" s="81">
        <v>0.64710000000000001</v>
      </c>
      <c r="J16" s="12">
        <v>99.866088427611587</v>
      </c>
      <c r="K16" s="63">
        <v>0.43309999999999998</v>
      </c>
      <c r="L16" s="12">
        <v>154.99587050024383</v>
      </c>
      <c r="M16" s="54">
        <v>0.41789999999999999</v>
      </c>
      <c r="N16" s="12">
        <v>264.67525664677913</v>
      </c>
      <c r="O16" s="82">
        <v>0.37519999999999998</v>
      </c>
    </row>
    <row r="17" spans="1:15" x14ac:dyDescent="0.2">
      <c r="A17" s="12" t="s">
        <v>465</v>
      </c>
      <c r="B17">
        <v>83.677896994470672</v>
      </c>
      <c r="C17" s="1">
        <v>0.44230000000000003</v>
      </c>
      <c r="D17" s="12">
        <v>56.139892478211522</v>
      </c>
      <c r="E17" s="83">
        <v>0.4461</v>
      </c>
      <c r="F17" s="12">
        <v>112.3841095291401</v>
      </c>
      <c r="G17" s="78">
        <v>0.40860000000000002</v>
      </c>
      <c r="H17" s="12">
        <v>82.900069771357977</v>
      </c>
      <c r="I17" s="84">
        <v>0.55649999999999999</v>
      </c>
      <c r="J17" s="12">
        <v>157.24777808648517</v>
      </c>
      <c r="K17" s="85">
        <v>0.57430000000000003</v>
      </c>
      <c r="L17" s="12">
        <v>185.95396504737093</v>
      </c>
      <c r="M17" s="84">
        <v>0.38229999999999997</v>
      </c>
      <c r="N17" s="12">
        <v>199.93091515544307</v>
      </c>
      <c r="O17" s="86">
        <v>0.37769999999999998</v>
      </c>
    </row>
    <row r="18" spans="1:15" x14ac:dyDescent="0.2">
      <c r="A18" s="12" t="s">
        <v>466</v>
      </c>
      <c r="B18">
        <v>79.862966819323674</v>
      </c>
      <c r="C18" s="1">
        <v>0.43940000000000001</v>
      </c>
      <c r="D18" s="12">
        <v>65.141046937515995</v>
      </c>
      <c r="E18" s="87">
        <v>0.73970000000000002</v>
      </c>
      <c r="F18" s="12">
        <v>106.37448194961803</v>
      </c>
      <c r="G18" s="61">
        <v>0.46689999999999998</v>
      </c>
      <c r="H18" s="12">
        <v>69.347851066786347</v>
      </c>
      <c r="I18" s="62">
        <v>0.72699999999999998</v>
      </c>
      <c r="J18" s="12">
        <v>121.6480352180978</v>
      </c>
      <c r="K18" s="81">
        <v>0.63</v>
      </c>
      <c r="L18" s="12">
        <v>198.90794196382416</v>
      </c>
      <c r="M18" s="88">
        <v>0.46350000000000002</v>
      </c>
      <c r="N18" s="12">
        <v>309.44474966915345</v>
      </c>
      <c r="O18" s="89">
        <v>0.35260000000000002</v>
      </c>
    </row>
    <row r="19" spans="1:15" x14ac:dyDescent="0.2">
      <c r="A19" s="12" t="s">
        <v>467</v>
      </c>
      <c r="B19">
        <v>55.012911912250409</v>
      </c>
      <c r="C19" s="1">
        <v>0.5383</v>
      </c>
      <c r="D19" s="12">
        <v>66.060915679439205</v>
      </c>
      <c r="E19" s="85">
        <v>0.53490000000000004</v>
      </c>
      <c r="F19" s="12">
        <v>95.593172302371428</v>
      </c>
      <c r="G19" s="90">
        <v>0.433</v>
      </c>
      <c r="H19" s="12">
        <v>62.881380981387565</v>
      </c>
      <c r="I19" s="71">
        <v>0.45900000000000002</v>
      </c>
      <c r="J19" s="12">
        <v>130.87511676441434</v>
      </c>
      <c r="K19" s="91">
        <v>0.65180000000000005</v>
      </c>
      <c r="L19" s="12">
        <v>158.37839759646346</v>
      </c>
      <c r="M19" s="89">
        <v>0.38529999999999998</v>
      </c>
      <c r="N19" s="12">
        <v>244.96933094389288</v>
      </c>
      <c r="O19" s="92">
        <v>0.25940000000000002</v>
      </c>
    </row>
    <row r="20" spans="1:15" x14ac:dyDescent="0.2">
      <c r="A20" s="12" t="s">
        <v>468</v>
      </c>
      <c r="B20">
        <v>64.66808426027967</v>
      </c>
      <c r="C20" s="1">
        <v>0.59060000000000001</v>
      </c>
      <c r="D20" s="12">
        <v>63.400764274425079</v>
      </c>
      <c r="E20" s="30">
        <v>0.68669999999999998</v>
      </c>
      <c r="F20" s="12">
        <v>91.747247363413209</v>
      </c>
      <c r="G20" s="81">
        <v>0.56679999999999997</v>
      </c>
      <c r="H20" s="12">
        <v>94.153369724057811</v>
      </c>
      <c r="I20" s="94">
        <v>0.71279999999999999</v>
      </c>
      <c r="J20" s="12">
        <v>156.72979612666572</v>
      </c>
      <c r="K20" s="84">
        <v>0.55289999999999995</v>
      </c>
      <c r="L20" s="12">
        <v>293.80866367818248</v>
      </c>
      <c r="M20" s="94">
        <v>0.4798</v>
      </c>
      <c r="N20" s="12">
        <v>262.96091066366751</v>
      </c>
      <c r="O20" s="95">
        <v>0.3921</v>
      </c>
    </row>
    <row r="21" spans="1:15" x14ac:dyDescent="0.2">
      <c r="A21" s="12" t="s">
        <v>469</v>
      </c>
      <c r="B21">
        <v>74.787019832212238</v>
      </c>
      <c r="C21" s="1">
        <v>0.62290000000000001</v>
      </c>
      <c r="D21" s="12">
        <v>51.980496627635979</v>
      </c>
      <c r="E21" s="97">
        <v>0.80769999999999997</v>
      </c>
      <c r="F21" s="12">
        <v>103.65767807989167</v>
      </c>
      <c r="G21" s="98">
        <v>0.5181</v>
      </c>
      <c r="H21" s="12">
        <v>76.826029918535141</v>
      </c>
      <c r="I21" s="99">
        <v>0.66959999999999997</v>
      </c>
      <c r="J21" s="12">
        <v>154.39057015619187</v>
      </c>
      <c r="K21" s="100">
        <v>0.83479999999999999</v>
      </c>
      <c r="L21" s="12">
        <v>245.20744428331446</v>
      </c>
      <c r="M21" s="101">
        <v>0.55210000000000004</v>
      </c>
      <c r="N21" s="12">
        <v>332.9538758652406</v>
      </c>
      <c r="O21" s="88">
        <v>0.4229</v>
      </c>
    </row>
    <row r="22" spans="1:15" x14ac:dyDescent="0.2">
      <c r="A22" s="12" t="s">
        <v>470</v>
      </c>
      <c r="B22">
        <v>66.686455631268402</v>
      </c>
      <c r="C22" s="1">
        <v>0.66059999999999997</v>
      </c>
      <c r="D22" s="12">
        <v>52.972308642494326</v>
      </c>
      <c r="E22" s="102">
        <v>0.747</v>
      </c>
      <c r="F22" s="12">
        <v>117.26929387121099</v>
      </c>
      <c r="G22" s="103">
        <v>0.70640000000000003</v>
      </c>
      <c r="H22" s="12">
        <v>137.80206349170683</v>
      </c>
      <c r="I22" s="94">
        <v>0.70899999999999996</v>
      </c>
      <c r="J22" s="12">
        <v>101.00964944022427</v>
      </c>
      <c r="K22" s="66">
        <v>0.77459999999999996</v>
      </c>
      <c r="L22" s="12">
        <v>188.25241448322524</v>
      </c>
      <c r="M22" s="104">
        <v>0.49719999999999998</v>
      </c>
      <c r="N22" s="12">
        <v>318.76668979601453</v>
      </c>
      <c r="O22" s="86">
        <v>0.37719999999999998</v>
      </c>
    </row>
    <row r="23" spans="1:15" x14ac:dyDescent="0.2">
      <c r="A23" s="12" t="s">
        <v>471</v>
      </c>
      <c r="B23">
        <v>62.211324276755576</v>
      </c>
      <c r="C23" s="1">
        <v>0.61580000000000001</v>
      </c>
      <c r="D23" s="12">
        <v>51.913201963470613</v>
      </c>
      <c r="E23" s="72">
        <v>0.50409999999999999</v>
      </c>
      <c r="F23" s="12">
        <v>70.128954940134392</v>
      </c>
      <c r="G23" s="100">
        <v>0.76790000000000003</v>
      </c>
      <c r="H23" s="12">
        <v>120.44442939123317</v>
      </c>
      <c r="I23" s="105">
        <v>0.78349999999999997</v>
      </c>
      <c r="J23" s="12">
        <v>166.83711583543402</v>
      </c>
      <c r="K23" s="104">
        <v>0.70889999999999997</v>
      </c>
      <c r="L23" s="12">
        <v>243.73882333203775</v>
      </c>
      <c r="M23" s="106">
        <v>0.55869999999999997</v>
      </c>
      <c r="N23" s="12">
        <v>271.49204455164295</v>
      </c>
      <c r="O23" s="107">
        <v>0.56499999999999995</v>
      </c>
    </row>
    <row r="24" spans="1:15" x14ac:dyDescent="0.2">
      <c r="A24" s="12" t="s">
        <v>472</v>
      </c>
      <c r="B24">
        <v>91.616251969324907</v>
      </c>
      <c r="C24" s="1">
        <v>0.63100000000000001</v>
      </c>
      <c r="D24" s="12">
        <v>82.524267681241469</v>
      </c>
      <c r="E24" s="109">
        <v>0.70469999999999999</v>
      </c>
      <c r="F24" s="12">
        <v>93.156624992286353</v>
      </c>
      <c r="G24" s="110">
        <v>0.61609999999999998</v>
      </c>
      <c r="H24" s="12">
        <v>96.422080306671347</v>
      </c>
      <c r="I24" s="111">
        <v>0.80269999999999997</v>
      </c>
      <c r="J24" s="12">
        <v>134.69412634721334</v>
      </c>
      <c r="K24" s="112">
        <v>0.84930000000000005</v>
      </c>
      <c r="L24" s="12">
        <v>279.03284552763961</v>
      </c>
      <c r="M24" s="105">
        <v>0.52390000000000003</v>
      </c>
      <c r="N24" s="12">
        <v>309.58082334879003</v>
      </c>
      <c r="O24" s="66">
        <v>0.49540000000000001</v>
      </c>
    </row>
    <row r="25" spans="1:15" x14ac:dyDescent="0.2">
      <c r="A25" s="12" t="s">
        <v>473</v>
      </c>
      <c r="B25">
        <v>82.032001461582325</v>
      </c>
      <c r="C25" s="1">
        <v>0.65720000000000001</v>
      </c>
      <c r="D25" s="12">
        <v>56.585791499398304</v>
      </c>
      <c r="E25" s="107">
        <v>0.82110000000000005</v>
      </c>
      <c r="F25" s="12">
        <v>88.656604745170583</v>
      </c>
      <c r="G25" s="103">
        <v>0.70379999999999998</v>
      </c>
      <c r="H25" s="12">
        <v>91.686150454270162</v>
      </c>
      <c r="I25" s="113">
        <v>0.81789999999999996</v>
      </c>
      <c r="J25" s="12">
        <v>145.99942869553641</v>
      </c>
      <c r="K25" s="114">
        <v>0.8871</v>
      </c>
      <c r="L25" s="12">
        <v>191.64427686273538</v>
      </c>
      <c r="M25" s="66">
        <v>0.54600000000000004</v>
      </c>
      <c r="N25" s="12">
        <v>331.30569530969098</v>
      </c>
      <c r="O25" s="115">
        <v>0.59330000000000005</v>
      </c>
    </row>
    <row r="26" spans="1:15" x14ac:dyDescent="0.2">
      <c r="A26" s="12" t="s">
        <v>474</v>
      </c>
      <c r="B26">
        <v>75.015010786344007</v>
      </c>
      <c r="C26" s="1">
        <v>0.82899999999999996</v>
      </c>
      <c r="D26" s="12">
        <v>70.646761603114371</v>
      </c>
      <c r="E26" s="65">
        <v>0.45300000000000001</v>
      </c>
      <c r="F26" s="12">
        <v>93.34368906519623</v>
      </c>
      <c r="G26" s="116">
        <v>0.79479999999999995</v>
      </c>
      <c r="H26" s="12">
        <v>96.455072536237125</v>
      </c>
      <c r="I26" s="106">
        <v>0.83630000000000004</v>
      </c>
      <c r="J26" s="12">
        <v>171.60549154770018</v>
      </c>
      <c r="K26" s="117">
        <v>0.90569999999999995</v>
      </c>
      <c r="L26" s="12">
        <v>237.13092640515191</v>
      </c>
      <c r="M26" s="118">
        <v>0.623</v>
      </c>
      <c r="N26" s="12">
        <v>230.26093741734127</v>
      </c>
      <c r="O26" s="119">
        <v>0.63680000000000003</v>
      </c>
    </row>
    <row r="27" spans="1:15" x14ac:dyDescent="0.2">
      <c r="A27" s="12" t="s">
        <v>475</v>
      </c>
      <c r="B27">
        <v>68.857567635680553</v>
      </c>
      <c r="C27" s="1">
        <v>0.79279999999999995</v>
      </c>
      <c r="D27" s="12">
        <v>97.850668262578267</v>
      </c>
      <c r="E27" s="40">
        <v>0.79120000000000001</v>
      </c>
      <c r="F27" s="12">
        <v>111.07207701035705</v>
      </c>
      <c r="G27" s="120">
        <v>0.69230000000000003</v>
      </c>
      <c r="H27" s="12">
        <v>97.847889225494526</v>
      </c>
      <c r="I27" s="121">
        <v>1.0342</v>
      </c>
      <c r="J27" s="12">
        <v>145.41015457132767</v>
      </c>
      <c r="K27" s="122">
        <v>0.9456</v>
      </c>
      <c r="L27" s="12">
        <v>263.16886857388522</v>
      </c>
      <c r="M27" s="80">
        <v>0.50080000000000002</v>
      </c>
      <c r="N27" s="12">
        <v>251.09522605794817</v>
      </c>
      <c r="O27" s="62">
        <v>0.44779999999999998</v>
      </c>
    </row>
    <row r="28" spans="1:15" x14ac:dyDescent="0.2">
      <c r="A28" s="12" t="s">
        <v>476</v>
      </c>
      <c r="B28">
        <v>79.217206933714166</v>
      </c>
      <c r="C28" s="1">
        <v>0.66549999999999998</v>
      </c>
      <c r="D28" s="12">
        <v>64.898157109870866</v>
      </c>
      <c r="E28" s="109">
        <v>0.70350000000000001</v>
      </c>
      <c r="F28" s="12">
        <v>94.113798274052755</v>
      </c>
      <c r="G28" s="80">
        <v>0.65010000000000001</v>
      </c>
      <c r="H28" s="12">
        <v>96.347395763568557</v>
      </c>
      <c r="I28" s="123">
        <v>0.85219999999999996</v>
      </c>
      <c r="J28" s="12">
        <v>161.88914727721718</v>
      </c>
      <c r="K28" s="124">
        <v>0.90859999999999996</v>
      </c>
      <c r="L28" s="12">
        <v>289.27758366621572</v>
      </c>
      <c r="M28" s="125">
        <v>0.74809999999999999</v>
      </c>
      <c r="N28" s="12">
        <v>400.97207708898878</v>
      </c>
      <c r="O28" s="126">
        <v>0.44440000000000002</v>
      </c>
    </row>
    <row r="29" spans="1:15" x14ac:dyDescent="0.2">
      <c r="A29" s="12" t="s">
        <v>477</v>
      </c>
      <c r="B29" s="5">
        <f>AVERAGE(B30:B31)</f>
        <v>56.922698737861161</v>
      </c>
      <c r="C29" s="5">
        <v>0.82040000000000002</v>
      </c>
      <c r="D29" s="12">
        <v>71.469303442797852</v>
      </c>
      <c r="E29" s="127">
        <v>0.9234</v>
      </c>
      <c r="F29" s="12">
        <v>68.286346074000647</v>
      </c>
      <c r="G29" s="96">
        <v>0.85409999999999997</v>
      </c>
      <c r="H29" s="12">
        <v>115.88736711982595</v>
      </c>
      <c r="I29" s="114">
        <v>0.94989999999999997</v>
      </c>
      <c r="J29" s="12">
        <v>119.33274056972655</v>
      </c>
      <c r="K29" s="125">
        <v>1.05</v>
      </c>
      <c r="L29" s="12">
        <v>310.58108348641287</v>
      </c>
      <c r="M29" s="117">
        <v>0.64180000000000004</v>
      </c>
      <c r="N29" s="12">
        <v>375.60741253568835</v>
      </c>
      <c r="O29" s="100">
        <v>0.53739999999999999</v>
      </c>
    </row>
    <row r="30" spans="1:15" x14ac:dyDescent="0.2">
      <c r="A30" s="12" t="s">
        <v>478</v>
      </c>
      <c r="B30">
        <v>58.454703926821061</v>
      </c>
      <c r="C30" s="1">
        <v>0.90039999999999998</v>
      </c>
      <c r="D30" s="12">
        <v>95.357984149505697</v>
      </c>
      <c r="E30" s="125">
        <v>0.98770000000000002</v>
      </c>
      <c r="F30" s="12">
        <v>42.091460173748445</v>
      </c>
      <c r="G30" s="103">
        <v>0.70150000000000001</v>
      </c>
      <c r="H30" s="12">
        <v>95.676295246721267</v>
      </c>
      <c r="I30" s="125">
        <v>1.1359999999999999</v>
      </c>
      <c r="J30" s="12">
        <v>181.76448622703046</v>
      </c>
      <c r="K30" s="97">
        <v>0.86019999999999996</v>
      </c>
      <c r="L30" s="12">
        <v>328.551948214314</v>
      </c>
      <c r="M30" s="128">
        <v>0.70960000000000001</v>
      </c>
      <c r="N30" s="12">
        <v>487.1564317360922</v>
      </c>
      <c r="O30" s="125">
        <v>0.6804</v>
      </c>
    </row>
    <row r="31" spans="1:15" x14ac:dyDescent="0.2">
      <c r="A31" s="12" t="s">
        <v>479</v>
      </c>
      <c r="B31" s="8">
        <v>55.390693548901261</v>
      </c>
      <c r="C31" s="8">
        <v>0.76470000000000005</v>
      </c>
      <c r="D31" s="12">
        <v>60.405825484838495</v>
      </c>
      <c r="E31" s="128">
        <v>0.93920000000000003</v>
      </c>
      <c r="F31" s="12">
        <v>122.26316920506009</v>
      </c>
      <c r="G31" s="125">
        <v>0.98909999999999998</v>
      </c>
      <c r="H31" s="12">
        <v>156.62207453582062</v>
      </c>
      <c r="I31" s="129">
        <v>0.87139999999999995</v>
      </c>
      <c r="J31" s="12">
        <v>155.63734353565232</v>
      </c>
      <c r="K31" s="124">
        <v>0.91059999999999997</v>
      </c>
      <c r="L31" s="12">
        <v>240.63183701139303</v>
      </c>
      <c r="M31" s="93">
        <v>0.61299999999999999</v>
      </c>
      <c r="N31" s="12">
        <v>485.67869551588899</v>
      </c>
      <c r="O31" s="130">
        <v>0.57599999999999996</v>
      </c>
    </row>
    <row r="32" spans="1:15" x14ac:dyDescent="0.2">
      <c r="A32" s="12" t="s">
        <v>480</v>
      </c>
      <c r="B32">
        <v>332.90518303251503</v>
      </c>
      <c r="C32" s="1">
        <v>8.1600000000000006E-2</v>
      </c>
      <c r="D32" s="12">
        <v>426.83317298238455</v>
      </c>
      <c r="E32" s="131">
        <v>5.9299999999999999E-2</v>
      </c>
      <c r="F32" s="12">
        <v>285.47149674510621</v>
      </c>
      <c r="G32" s="132">
        <v>8.4199999999999997E-2</v>
      </c>
      <c r="H32" s="12">
        <v>504.28136850125833</v>
      </c>
      <c r="I32" s="133">
        <v>1.0999999999999999E-2</v>
      </c>
      <c r="J32" s="12">
        <v>329.28802694467805</v>
      </c>
      <c r="K32" s="134">
        <v>0.1011</v>
      </c>
      <c r="L32" s="12">
        <v>322.4047093513592</v>
      </c>
      <c r="M32" s="135">
        <v>8.9599999999999999E-2</v>
      </c>
      <c r="N32" s="12">
        <v>282.48778955436489</v>
      </c>
      <c r="O32" s="136">
        <v>8.1600000000000006E-2</v>
      </c>
    </row>
    <row r="33" spans="1:15" x14ac:dyDescent="0.2">
      <c r="A33" s="12" t="s">
        <v>481</v>
      </c>
      <c r="B33">
        <v>351.03558654436534</v>
      </c>
      <c r="C33" s="1">
        <v>7.3099999999999998E-2</v>
      </c>
      <c r="D33" s="12">
        <v>229.92859984308751</v>
      </c>
      <c r="E33" s="133">
        <v>2.6800000000000001E-2</v>
      </c>
      <c r="F33" s="12">
        <v>286.53424405296676</v>
      </c>
      <c r="G33" s="133">
        <v>7.85E-2</v>
      </c>
      <c r="H33" s="12">
        <v>540.56897131774917</v>
      </c>
      <c r="I33" s="27">
        <v>0.1164</v>
      </c>
      <c r="J33" s="12">
        <v>255.88088827811742</v>
      </c>
      <c r="K33" s="137">
        <v>9.8299999999999998E-2</v>
      </c>
      <c r="L33" s="12">
        <v>545.68339798906163</v>
      </c>
      <c r="M33" s="133">
        <v>6.3E-2</v>
      </c>
      <c r="N33" s="12">
        <v>350.34762326833504</v>
      </c>
      <c r="O33" s="138">
        <v>7.3099999999999998E-2</v>
      </c>
    </row>
    <row r="34" spans="1:15" x14ac:dyDescent="0.2">
      <c r="A34" s="12" t="s">
        <v>482</v>
      </c>
      <c r="B34">
        <v>266.16225816486059</v>
      </c>
      <c r="C34" s="1">
        <v>6.9699999999999998E-2</v>
      </c>
      <c r="D34" s="12">
        <v>521.8711463363137</v>
      </c>
      <c r="E34" s="139">
        <v>4.2299999999999997E-2</v>
      </c>
      <c r="F34" s="12">
        <v>570.57838919788355</v>
      </c>
      <c r="G34" s="140">
        <v>9.4299999999999995E-2</v>
      </c>
      <c r="H34" s="12">
        <v>244.19640555838711</v>
      </c>
      <c r="I34" s="141">
        <v>7.0999999999999994E-2</v>
      </c>
      <c r="J34" s="12">
        <v>346.30609375671963</v>
      </c>
      <c r="K34" s="133">
        <v>7.0900000000000005E-2</v>
      </c>
      <c r="L34" s="12">
        <v>302.31726709037241</v>
      </c>
      <c r="M34" s="142">
        <v>6.6199999999999995E-2</v>
      </c>
      <c r="N34" s="12">
        <v>313.29255154600224</v>
      </c>
      <c r="O34" s="133">
        <v>6.9699999999999998E-2</v>
      </c>
    </row>
    <row r="35" spans="1:15" x14ac:dyDescent="0.2">
      <c r="A35" s="12" t="s">
        <v>483</v>
      </c>
      <c r="B35">
        <v>286.15233730607395</v>
      </c>
      <c r="C35" s="1">
        <v>8.5800000000000001E-2</v>
      </c>
      <c r="D35" s="12">
        <v>203.86532695729807</v>
      </c>
      <c r="E35" s="143">
        <v>9.5100000000000004E-2</v>
      </c>
      <c r="F35" s="12">
        <v>366.21676009126099</v>
      </c>
      <c r="G35" s="139">
        <v>8.8999999999999996E-2</v>
      </c>
      <c r="H35" s="12">
        <v>313.38332982835931</v>
      </c>
      <c r="I35" s="144">
        <v>0.14149999999999999</v>
      </c>
      <c r="J35" s="12">
        <v>316.26648944234898</v>
      </c>
      <c r="K35" s="27">
        <v>0.1681</v>
      </c>
      <c r="L35" s="12">
        <v>249.43814969175563</v>
      </c>
      <c r="M35" s="131">
        <v>8.2299999999999998E-2</v>
      </c>
      <c r="N35" s="12">
        <v>208.70608138950018</v>
      </c>
      <c r="O35" s="145">
        <v>8.6499999999999994E-2</v>
      </c>
    </row>
    <row r="36" spans="1:15" x14ac:dyDescent="0.2">
      <c r="A36" s="12" t="s">
        <v>484</v>
      </c>
      <c r="B36">
        <v>311.7256412651866</v>
      </c>
      <c r="C36" s="1">
        <v>8.0100000000000005E-2</v>
      </c>
      <c r="D36" s="12">
        <v>171.69007112243378</v>
      </c>
      <c r="E36" s="146">
        <v>9.6199999999999994E-2</v>
      </c>
      <c r="F36" s="12">
        <v>540.58812812146812</v>
      </c>
      <c r="G36" s="147">
        <v>9.6000000000000002E-2</v>
      </c>
      <c r="H36" s="12">
        <v>287.81755170763427</v>
      </c>
      <c r="I36" s="148">
        <v>0.1065</v>
      </c>
      <c r="J36" s="12">
        <v>336.10060655340646</v>
      </c>
      <c r="K36" s="146">
        <v>0.13650000000000001</v>
      </c>
      <c r="L36" s="12">
        <v>343.83179648619011</v>
      </c>
      <c r="M36" s="149">
        <v>9.3200000000000005E-2</v>
      </c>
      <c r="N36" s="12">
        <v>235.86061205497282</v>
      </c>
      <c r="O36" s="150">
        <v>9.7799999999999998E-2</v>
      </c>
    </row>
    <row r="37" spans="1:15" x14ac:dyDescent="0.2">
      <c r="A37" s="12" t="s">
        <v>485</v>
      </c>
      <c r="B37">
        <v>138.54932498021549</v>
      </c>
      <c r="C37" s="1">
        <v>0.12540000000000001</v>
      </c>
      <c r="D37" s="12">
        <v>170.3804055305107</v>
      </c>
      <c r="E37" s="145">
        <v>6.2700000000000006E-2</v>
      </c>
      <c r="F37" s="12">
        <v>250.62493280031572</v>
      </c>
      <c r="G37" s="151">
        <v>0.12039999999999999</v>
      </c>
      <c r="H37" s="12">
        <v>331.86317837355074</v>
      </c>
      <c r="I37" s="152">
        <v>0.1106</v>
      </c>
      <c r="J37" s="12">
        <v>257.33985055569815</v>
      </c>
      <c r="K37" s="153">
        <v>0.10539999999999999</v>
      </c>
      <c r="L37" s="12">
        <v>349.55324846870866</v>
      </c>
      <c r="M37" s="154">
        <v>0.111</v>
      </c>
      <c r="N37" s="12">
        <v>314.60720450584409</v>
      </c>
      <c r="O37" s="155">
        <v>9.06E-2</v>
      </c>
    </row>
    <row r="38" spans="1:15" x14ac:dyDescent="0.2">
      <c r="A38" s="12" t="s">
        <v>486</v>
      </c>
      <c r="B38">
        <v>256.24921078105945</v>
      </c>
      <c r="C38" s="1">
        <v>0.1055</v>
      </c>
      <c r="D38" s="12">
        <v>305.77744560703178</v>
      </c>
      <c r="E38" s="157">
        <v>0.14119999999999999</v>
      </c>
      <c r="F38" s="12">
        <v>233.69044753759729</v>
      </c>
      <c r="G38" s="158">
        <v>0.11310000000000001</v>
      </c>
      <c r="H38" s="12">
        <v>401.13616659276653</v>
      </c>
      <c r="I38" s="19">
        <v>0.13189999999999999</v>
      </c>
      <c r="J38" s="12">
        <v>444.05521036419879</v>
      </c>
      <c r="K38" s="159">
        <v>0.1229</v>
      </c>
      <c r="L38" s="12">
        <v>410.59245678648455</v>
      </c>
      <c r="M38" s="160">
        <v>0.1043</v>
      </c>
      <c r="N38" s="12">
        <v>292.39947074620113</v>
      </c>
      <c r="O38" s="161">
        <v>0.1057</v>
      </c>
    </row>
    <row r="39" spans="1:15" x14ac:dyDescent="0.2">
      <c r="A39" s="12" t="s">
        <v>487</v>
      </c>
      <c r="B39">
        <v>276.86814621832576</v>
      </c>
      <c r="C39" s="1">
        <v>0.124</v>
      </c>
      <c r="D39" s="12">
        <v>225.99437843052957</v>
      </c>
      <c r="E39" s="162">
        <v>0.16420000000000001</v>
      </c>
      <c r="F39" s="12">
        <v>278.73910124969319</v>
      </c>
      <c r="G39" s="163">
        <v>0.14149999999999999</v>
      </c>
      <c r="H39" s="12">
        <v>326.59340188160581</v>
      </c>
      <c r="I39" s="164">
        <v>0.13350000000000001</v>
      </c>
      <c r="J39" s="12">
        <v>337.5564801624742</v>
      </c>
      <c r="K39" s="165">
        <v>0.22070000000000001</v>
      </c>
      <c r="L39" s="12">
        <v>298.25641670530524</v>
      </c>
      <c r="M39" s="147">
        <v>7.7799999999999994E-2</v>
      </c>
      <c r="N39" s="12">
        <v>244.47873884019364</v>
      </c>
      <c r="O39" s="136">
        <v>8.1000000000000003E-2</v>
      </c>
    </row>
    <row r="40" spans="1:15" x14ac:dyDescent="0.2">
      <c r="A40" s="12" t="s">
        <v>488</v>
      </c>
      <c r="B40">
        <v>169.00855565646347</v>
      </c>
      <c r="C40" s="1">
        <v>0.1048</v>
      </c>
      <c r="D40" s="12">
        <v>245.20594478693735</v>
      </c>
      <c r="E40" s="166">
        <v>0.1144</v>
      </c>
      <c r="F40" s="12">
        <v>315.97267723886296</v>
      </c>
      <c r="G40" s="143">
        <v>0.12470000000000001</v>
      </c>
      <c r="H40" s="12">
        <v>206.48757484542958</v>
      </c>
      <c r="I40" s="164">
        <v>0.13339999999999999</v>
      </c>
      <c r="J40" s="12">
        <v>312.60202954572037</v>
      </c>
      <c r="K40" s="19">
        <v>0.18060000000000001</v>
      </c>
      <c r="L40" s="12">
        <v>258.39319771584184</v>
      </c>
      <c r="M40" s="167">
        <v>9.9099999999999994E-2</v>
      </c>
      <c r="N40" s="12">
        <v>354.15919464738408</v>
      </c>
      <c r="O40" s="168">
        <v>0.10349999999999999</v>
      </c>
    </row>
    <row r="41" spans="1:15" x14ac:dyDescent="0.2">
      <c r="A41" s="12" t="s">
        <v>489</v>
      </c>
      <c r="B41">
        <v>213.40424427988643</v>
      </c>
      <c r="C41" s="1">
        <v>0.1681</v>
      </c>
      <c r="D41" s="12">
        <v>316.95429462465916</v>
      </c>
      <c r="E41" s="169">
        <v>0.1933</v>
      </c>
      <c r="F41" s="12">
        <v>250.2475325532223</v>
      </c>
      <c r="G41" s="170">
        <v>0.16769999999999999</v>
      </c>
      <c r="H41" s="12">
        <v>379.77163797363335</v>
      </c>
      <c r="I41" s="18">
        <v>0.24149999999999999</v>
      </c>
      <c r="J41" s="12">
        <v>252.84776999383806</v>
      </c>
      <c r="K41" s="171">
        <v>0.2167</v>
      </c>
      <c r="L41" s="12">
        <v>382.57001915398376</v>
      </c>
      <c r="M41" s="172">
        <v>0.16969999999999999</v>
      </c>
      <c r="N41" s="12">
        <v>499.74834105105884</v>
      </c>
      <c r="O41" s="24">
        <v>0.14080000000000001</v>
      </c>
    </row>
    <row r="42" spans="1:15" x14ac:dyDescent="0.2">
      <c r="A42" s="12" t="s">
        <v>490</v>
      </c>
      <c r="B42">
        <v>254.72371883703323</v>
      </c>
      <c r="C42" s="1">
        <v>0.13600000000000001</v>
      </c>
      <c r="D42" s="12">
        <v>300.7833479994307</v>
      </c>
      <c r="E42" s="173">
        <v>0.17019999999999999</v>
      </c>
      <c r="F42" s="12">
        <v>298.65031002344125</v>
      </c>
      <c r="G42" s="174">
        <v>0.16470000000000001</v>
      </c>
      <c r="H42" s="12">
        <v>232.76142384229257</v>
      </c>
      <c r="I42" s="175">
        <v>0.19750000000000001</v>
      </c>
      <c r="J42" s="12">
        <v>263.54611867747934</v>
      </c>
      <c r="K42" s="156">
        <v>0.1764</v>
      </c>
      <c r="L42" s="12">
        <v>325.21842464960326</v>
      </c>
      <c r="M42" s="148">
        <v>0.1145</v>
      </c>
      <c r="N42" s="12">
        <v>450.36452193098745</v>
      </c>
      <c r="O42" s="39">
        <v>0.1618</v>
      </c>
    </row>
    <row r="43" spans="1:15" x14ac:dyDescent="0.2">
      <c r="A43" s="12" t="s">
        <v>491</v>
      </c>
      <c r="B43">
        <v>244.94531880563565</v>
      </c>
      <c r="C43" s="1">
        <v>0.15659999999999999</v>
      </c>
      <c r="D43" s="12">
        <v>436.59332005307414</v>
      </c>
      <c r="E43" s="176">
        <v>0.1658</v>
      </c>
      <c r="F43" s="12">
        <v>238.64343370640947</v>
      </c>
      <c r="G43" s="177">
        <v>0.16020000000000001</v>
      </c>
      <c r="H43" s="12">
        <v>520.27174353610383</v>
      </c>
      <c r="I43" s="178">
        <v>0.22559999999999999</v>
      </c>
      <c r="J43" s="12">
        <v>409.35718007108449</v>
      </c>
      <c r="K43" s="179">
        <v>0.18740000000000001</v>
      </c>
      <c r="L43" s="12">
        <v>337.45397495619028</v>
      </c>
      <c r="M43" s="25">
        <v>0.13589999999999999</v>
      </c>
      <c r="N43" s="12">
        <v>342.82680068167474</v>
      </c>
      <c r="O43" s="137">
        <v>8.3000000000000004E-2</v>
      </c>
    </row>
    <row r="44" spans="1:15" x14ac:dyDescent="0.2">
      <c r="A44" s="12" t="s">
        <v>492</v>
      </c>
      <c r="B44">
        <v>248.87555324826218</v>
      </c>
      <c r="C44" s="1">
        <v>0.17169999999999999</v>
      </c>
      <c r="D44" s="12">
        <v>227.58752861170257</v>
      </c>
      <c r="E44" s="180">
        <v>0.1585</v>
      </c>
      <c r="F44" s="12">
        <v>354.55664159733647</v>
      </c>
      <c r="G44" s="181">
        <v>0.16919999999999999</v>
      </c>
      <c r="H44" s="12">
        <v>312.16969286766255</v>
      </c>
      <c r="I44" s="20">
        <v>0.29189999999999999</v>
      </c>
      <c r="J44" s="12">
        <v>360.76261096218803</v>
      </c>
      <c r="K44" s="182">
        <v>0.25559999999999999</v>
      </c>
      <c r="L44" s="12">
        <v>271.48543064113943</v>
      </c>
      <c r="M44" s="181">
        <v>0.13900000000000001</v>
      </c>
      <c r="N44" s="12">
        <v>407.37965568079352</v>
      </c>
      <c r="O44" s="162">
        <v>0.1358</v>
      </c>
    </row>
    <row r="45" spans="1:15" x14ac:dyDescent="0.2">
      <c r="A45" s="12" t="s">
        <v>493</v>
      </c>
      <c r="B45">
        <v>251.25843801510979</v>
      </c>
      <c r="C45" s="1">
        <v>0.17810000000000001</v>
      </c>
      <c r="D45" s="12">
        <v>224.83159758532557</v>
      </c>
      <c r="E45" s="16">
        <v>0.24399999999999999</v>
      </c>
      <c r="F45" s="12">
        <v>321.59876908845791</v>
      </c>
      <c r="G45" s="44">
        <v>0.19359999999999999</v>
      </c>
      <c r="H45" s="12">
        <v>334.21655803110497</v>
      </c>
      <c r="I45" s="183">
        <v>0.1827</v>
      </c>
      <c r="J45" s="12">
        <v>329.00781614390769</v>
      </c>
      <c r="K45" s="178">
        <v>0.26629999999999998</v>
      </c>
      <c r="L45" s="12">
        <v>429.95136454171012</v>
      </c>
      <c r="M45" s="184">
        <v>0.14990000000000001</v>
      </c>
      <c r="N45" s="12">
        <v>379.74014482677529</v>
      </c>
      <c r="O45" s="39">
        <v>0.16189999999999999</v>
      </c>
    </row>
    <row r="46" spans="1:15" x14ac:dyDescent="0.2">
      <c r="A46" s="12" t="s">
        <v>494</v>
      </c>
      <c r="B46">
        <v>221.9406779531715</v>
      </c>
      <c r="C46" s="1">
        <v>0.15540000000000001</v>
      </c>
      <c r="D46" s="12">
        <v>242.12670219357352</v>
      </c>
      <c r="E46" s="15">
        <v>0.30480000000000002</v>
      </c>
      <c r="F46" s="12">
        <v>285.9343797420089</v>
      </c>
      <c r="G46" s="44">
        <v>0.19439999999999999</v>
      </c>
      <c r="H46" s="12">
        <v>397.11044631869777</v>
      </c>
      <c r="I46" s="26">
        <v>0.20030000000000001</v>
      </c>
      <c r="J46" s="12">
        <v>290.89863824203951</v>
      </c>
      <c r="K46" s="185">
        <v>0.2442</v>
      </c>
      <c r="L46" s="12">
        <v>322.41823717086038</v>
      </c>
      <c r="M46" s="53">
        <v>0.17829999999999999</v>
      </c>
      <c r="N46" s="12">
        <v>405.97462444616332</v>
      </c>
      <c r="O46" s="169">
        <v>0.14940000000000001</v>
      </c>
    </row>
    <row r="47" spans="1:15" x14ac:dyDescent="0.2">
      <c r="A47" s="12" t="s">
        <v>495</v>
      </c>
      <c r="B47">
        <v>228.36244298118137</v>
      </c>
      <c r="C47" s="1">
        <v>0.18099999999999999</v>
      </c>
      <c r="D47" s="12">
        <v>353.36571586241155</v>
      </c>
      <c r="E47" s="186">
        <v>0.23130000000000001</v>
      </c>
      <c r="F47" s="12">
        <v>232.01640332217335</v>
      </c>
      <c r="G47" s="163">
        <v>0.14119999999999999</v>
      </c>
      <c r="H47" s="12">
        <v>313.82141891429688</v>
      </c>
      <c r="I47" s="187">
        <v>0.22900000000000001</v>
      </c>
      <c r="J47" s="12">
        <v>507.44272305887768</v>
      </c>
      <c r="K47" s="16">
        <v>0.2777</v>
      </c>
      <c r="L47" s="12">
        <v>473.75029116040719</v>
      </c>
      <c r="M47" s="184">
        <v>0.15</v>
      </c>
      <c r="N47" s="12">
        <v>476.85545043164814</v>
      </c>
      <c r="O47" s="188">
        <v>0.18490000000000001</v>
      </c>
    </row>
    <row r="48" spans="1:15" x14ac:dyDescent="0.2">
      <c r="A48" s="12" t="s">
        <v>496</v>
      </c>
      <c r="B48">
        <v>224.623007686194</v>
      </c>
      <c r="C48" s="1">
        <v>0.17199999999999999</v>
      </c>
      <c r="D48" s="12">
        <v>317.82775997331669</v>
      </c>
      <c r="E48" s="41">
        <v>0.23780000000000001</v>
      </c>
      <c r="F48" s="12">
        <v>255.10486557636722</v>
      </c>
      <c r="G48" s="13">
        <v>0.1777</v>
      </c>
      <c r="H48" s="12">
        <v>314.63943015865192</v>
      </c>
      <c r="I48" s="38">
        <v>0.26819999999999999</v>
      </c>
      <c r="J48" s="12">
        <v>335.96331126994335</v>
      </c>
      <c r="K48" s="36">
        <v>0.26219999999999999</v>
      </c>
      <c r="L48" s="12">
        <v>444.57844870350351</v>
      </c>
      <c r="M48" s="189">
        <v>0.19819999999999999</v>
      </c>
      <c r="N48" s="12">
        <v>420.43460013781061</v>
      </c>
      <c r="O48" s="46">
        <v>0.19670000000000001</v>
      </c>
    </row>
    <row r="49" spans="1:15" x14ac:dyDescent="0.2">
      <c r="A49" s="12" t="s">
        <v>497</v>
      </c>
      <c r="B49">
        <v>208.11000433916067</v>
      </c>
      <c r="C49" s="1">
        <v>0.18959999999999999</v>
      </c>
      <c r="D49" s="12">
        <v>249.05022297259345</v>
      </c>
      <c r="E49" s="39">
        <v>0.21779999999999999</v>
      </c>
      <c r="F49" s="12">
        <v>270.75788578317162</v>
      </c>
      <c r="G49" s="190">
        <v>0.1512</v>
      </c>
      <c r="H49" s="12">
        <v>327.22695898554105</v>
      </c>
      <c r="I49" s="191">
        <v>0.16009999999999999</v>
      </c>
      <c r="J49" s="12">
        <v>471.87365100284916</v>
      </c>
      <c r="K49" s="192">
        <v>0.29330000000000001</v>
      </c>
      <c r="L49" s="12">
        <v>397.8482985067634</v>
      </c>
      <c r="M49" s="44">
        <v>0.16</v>
      </c>
      <c r="N49" s="12">
        <v>367.58950221547019</v>
      </c>
      <c r="O49" s="193">
        <v>0.1217</v>
      </c>
    </row>
    <row r="50" spans="1:15" x14ac:dyDescent="0.2">
      <c r="A50" s="12" t="s">
        <v>498</v>
      </c>
      <c r="B50">
        <v>254.32640510270656</v>
      </c>
      <c r="C50" s="1">
        <v>0.25740000000000002</v>
      </c>
      <c r="D50" s="12">
        <v>232.74574096331293</v>
      </c>
      <c r="E50" s="194">
        <v>0.30009999999999998</v>
      </c>
      <c r="F50" s="12">
        <v>397.79316164935011</v>
      </c>
      <c r="G50" s="34">
        <v>0.28270000000000001</v>
      </c>
      <c r="H50" s="12">
        <v>330.79284207514394</v>
      </c>
      <c r="I50" s="195">
        <v>0.25929999999999997</v>
      </c>
      <c r="J50" s="12">
        <v>509.22261299575473</v>
      </c>
      <c r="K50" s="196">
        <v>0.2006</v>
      </c>
      <c r="L50" s="12">
        <v>447.68675101143941</v>
      </c>
      <c r="M50" s="34">
        <v>0.23150000000000001</v>
      </c>
      <c r="N50" s="12">
        <v>421.46473345565835</v>
      </c>
      <c r="O50" s="52">
        <v>0.1605</v>
      </c>
    </row>
    <row r="51" spans="1:15" x14ac:dyDescent="0.2">
      <c r="A51" s="12" t="s">
        <v>499</v>
      </c>
      <c r="B51">
        <v>207.1580949639675</v>
      </c>
      <c r="C51" s="1">
        <v>0.26879999999999998</v>
      </c>
      <c r="D51" s="12">
        <v>232.04873028768196</v>
      </c>
      <c r="E51" s="42">
        <v>0.22270000000000001</v>
      </c>
      <c r="F51" s="12">
        <v>330.72923818704453</v>
      </c>
      <c r="G51" s="53">
        <v>0.21659999999999999</v>
      </c>
      <c r="H51" s="12">
        <v>302.98090727252747</v>
      </c>
      <c r="I51" s="197">
        <v>0.24360000000000001</v>
      </c>
      <c r="J51" s="12">
        <v>372.9760301246543</v>
      </c>
      <c r="K51" s="20">
        <v>0.32650000000000001</v>
      </c>
      <c r="L51" s="12">
        <v>580.12320299711735</v>
      </c>
      <c r="M51" s="48">
        <v>0.2261</v>
      </c>
      <c r="N51" s="12">
        <v>515.72235594288713</v>
      </c>
      <c r="O51" s="176">
        <v>0.13639999999999999</v>
      </c>
    </row>
    <row r="52" spans="1:15" x14ac:dyDescent="0.2">
      <c r="A52" s="12" t="s">
        <v>500</v>
      </c>
      <c r="B52">
        <v>219.98487465249136</v>
      </c>
      <c r="C52" s="1">
        <v>0.27100000000000002</v>
      </c>
      <c r="D52" s="12">
        <v>240.7613421494444</v>
      </c>
      <c r="E52" s="198">
        <v>0.30599999999999999</v>
      </c>
      <c r="F52" s="12">
        <v>334.07675915020224</v>
      </c>
      <c r="G52" s="57">
        <v>0.31</v>
      </c>
      <c r="H52" s="12">
        <v>390.76814539186921</v>
      </c>
      <c r="I52" s="199">
        <v>0.29509999999999997</v>
      </c>
      <c r="J52" s="12">
        <v>313.22105312251574</v>
      </c>
      <c r="K52" s="200">
        <v>0.31380000000000002</v>
      </c>
      <c r="L52" s="12">
        <v>483.73647331566116</v>
      </c>
      <c r="M52" s="35">
        <v>0.20910000000000001</v>
      </c>
      <c r="N52" s="12">
        <v>533.04593473864941</v>
      </c>
      <c r="O52" s="201">
        <v>0.1467</v>
      </c>
    </row>
    <row r="53" spans="1:15" x14ac:dyDescent="0.2">
      <c r="A53" s="12" t="s">
        <v>501</v>
      </c>
      <c r="B53">
        <v>212.47563732441142</v>
      </c>
      <c r="C53" s="1">
        <v>0.25779999999999997</v>
      </c>
      <c r="D53" s="12">
        <v>228.70304620423849</v>
      </c>
      <c r="E53" s="26">
        <v>0.20780000000000001</v>
      </c>
      <c r="F53" s="12">
        <v>221.29966707534723</v>
      </c>
      <c r="G53" s="46">
        <v>0.25950000000000001</v>
      </c>
      <c r="H53" s="12">
        <v>291.26934333378182</v>
      </c>
      <c r="I53" s="46">
        <v>0.28870000000000001</v>
      </c>
      <c r="J53" s="12">
        <v>407.75039802029869</v>
      </c>
      <c r="K53" s="202">
        <v>0.39750000000000002</v>
      </c>
      <c r="L53" s="12">
        <v>503.13051455495213</v>
      </c>
      <c r="M53" s="203">
        <v>0.21579999999999999</v>
      </c>
      <c r="N53" s="12">
        <v>409.27298608863458</v>
      </c>
      <c r="O53" s="49">
        <v>0.2268</v>
      </c>
    </row>
    <row r="54" spans="1:15" x14ac:dyDescent="0.2">
      <c r="A54" s="12" t="s">
        <v>502</v>
      </c>
      <c r="B54">
        <v>265.97814338238538</v>
      </c>
      <c r="C54" s="1">
        <v>0.23780000000000001</v>
      </c>
      <c r="D54" s="12">
        <v>208.71153560048822</v>
      </c>
      <c r="E54" s="48">
        <v>0.3115</v>
      </c>
      <c r="F54" s="12">
        <v>479.67430092832819</v>
      </c>
      <c r="G54" s="20">
        <v>0.26100000000000001</v>
      </c>
      <c r="H54" s="12">
        <v>374.60243416113974</v>
      </c>
      <c r="I54" s="70">
        <v>0.314</v>
      </c>
      <c r="J54" s="12">
        <v>455.50590090771107</v>
      </c>
      <c r="K54" s="34">
        <v>0.35389999999999999</v>
      </c>
      <c r="L54" s="12">
        <v>428.90504192258879</v>
      </c>
      <c r="M54" s="198">
        <v>0.22270000000000001</v>
      </c>
      <c r="N54" s="12">
        <v>415.24775954472949</v>
      </c>
      <c r="O54" s="48">
        <v>0.20499999999999999</v>
      </c>
    </row>
    <row r="55" spans="1:15" x14ac:dyDescent="0.2">
      <c r="A55" s="12" t="s">
        <v>503</v>
      </c>
      <c r="B55">
        <v>202.81261088339946</v>
      </c>
      <c r="C55" s="1">
        <v>0.25440000000000002</v>
      </c>
      <c r="D55" s="12">
        <v>247.80220301361967</v>
      </c>
      <c r="E55" s="70">
        <v>0.314</v>
      </c>
      <c r="F55" s="12">
        <v>268.22983257868333</v>
      </c>
      <c r="G55" s="189">
        <v>0.2394</v>
      </c>
      <c r="H55" s="12">
        <v>419.78042971379159</v>
      </c>
      <c r="I55" s="57">
        <v>0.35570000000000002</v>
      </c>
      <c r="J55" s="12">
        <v>520.45299999999997</v>
      </c>
      <c r="K55" s="48">
        <v>0.34039999999999998</v>
      </c>
      <c r="L55" s="12">
        <v>499.04000917133897</v>
      </c>
      <c r="M55" s="39">
        <v>0.1724</v>
      </c>
      <c r="N55" s="12">
        <v>474.89769636245546</v>
      </c>
      <c r="O55" s="43">
        <v>0.22450000000000001</v>
      </c>
    </row>
    <row r="56" spans="1:15" x14ac:dyDescent="0.2">
      <c r="A56" s="12" t="s">
        <v>504</v>
      </c>
      <c r="B56">
        <v>327.15685677874347</v>
      </c>
      <c r="C56" s="1">
        <v>0.35070000000000001</v>
      </c>
      <c r="D56" s="12">
        <v>224.60157448050009</v>
      </c>
      <c r="E56" s="205">
        <v>0.1822</v>
      </c>
      <c r="F56" s="12">
        <v>354.32113074954708</v>
      </c>
      <c r="G56" s="108">
        <v>0.3599</v>
      </c>
      <c r="H56" s="12">
        <v>378.85174835386567</v>
      </c>
      <c r="I56" s="200">
        <v>0.27639999999999998</v>
      </c>
      <c r="J56" s="12">
        <v>351.04902510832773</v>
      </c>
      <c r="K56" s="206">
        <v>0.35520000000000002</v>
      </c>
      <c r="L56" s="12">
        <v>417.51933037402353</v>
      </c>
      <c r="M56" s="207">
        <v>0.28760000000000002</v>
      </c>
      <c r="N56" s="12">
        <v>490.65870304592812</v>
      </c>
      <c r="O56" s="32">
        <v>0.23910000000000001</v>
      </c>
    </row>
    <row r="57" spans="1:15" x14ac:dyDescent="0.2">
      <c r="A57" s="12" t="s">
        <v>505</v>
      </c>
      <c r="B57">
        <v>210.71841153192651</v>
      </c>
      <c r="C57" s="1">
        <v>0.28770000000000001</v>
      </c>
      <c r="D57" s="12">
        <v>338.61130507418289</v>
      </c>
      <c r="E57" s="208">
        <v>0.35110000000000002</v>
      </c>
      <c r="F57" s="12">
        <v>420.71701255023333</v>
      </c>
      <c r="G57" s="209">
        <v>0.29659999999999997</v>
      </c>
      <c r="H57" s="12">
        <v>325.97651014929573</v>
      </c>
      <c r="I57" s="32">
        <v>0.36499999999999999</v>
      </c>
      <c r="J57" s="12">
        <v>430.36751887923111</v>
      </c>
      <c r="K57" s="49">
        <v>0.37109999999999999</v>
      </c>
      <c r="L57" s="12">
        <v>479.59545466312227</v>
      </c>
      <c r="M57" s="34">
        <v>0.23300000000000001</v>
      </c>
      <c r="N57" s="12">
        <v>505.3537244296831</v>
      </c>
      <c r="O57" s="178">
        <v>0.16819999999999999</v>
      </c>
    </row>
    <row r="58" spans="1:15" x14ac:dyDescent="0.2">
      <c r="A58" s="12" t="s">
        <v>506</v>
      </c>
      <c r="B58">
        <v>225.84884400389541</v>
      </c>
      <c r="C58" s="1">
        <v>0.2591</v>
      </c>
      <c r="D58" s="12">
        <v>253.88739349204297</v>
      </c>
      <c r="E58" s="64">
        <v>0.38550000000000001</v>
      </c>
      <c r="F58" s="12">
        <v>275.36221229822468</v>
      </c>
      <c r="G58" s="50">
        <v>0.2369</v>
      </c>
      <c r="H58" s="12">
        <v>322.51417725752162</v>
      </c>
      <c r="I58" s="70">
        <v>0.31430000000000002</v>
      </c>
      <c r="J58" s="12">
        <v>392.79950240742841</v>
      </c>
      <c r="K58" s="206">
        <v>0.3553</v>
      </c>
      <c r="L58" s="12">
        <v>383.61527877674587</v>
      </c>
      <c r="M58" s="70">
        <v>0.22839999999999999</v>
      </c>
      <c r="N58" s="12">
        <v>583.83734110125295</v>
      </c>
      <c r="O58" s="186">
        <v>0.1676</v>
      </c>
    </row>
    <row r="59" spans="1:15" x14ac:dyDescent="0.2">
      <c r="A59" s="12" t="s">
        <v>507</v>
      </c>
      <c r="B59">
        <v>237.61916242308826</v>
      </c>
      <c r="C59" s="1">
        <v>0.32619999999999999</v>
      </c>
      <c r="D59" s="12">
        <v>222.15698511983655</v>
      </c>
      <c r="E59" s="209">
        <v>0.39250000000000002</v>
      </c>
      <c r="F59" s="12">
        <v>250.30332679721593</v>
      </c>
      <c r="G59" s="50">
        <v>0.2928</v>
      </c>
      <c r="H59" s="12">
        <v>334.43333575470439</v>
      </c>
      <c r="I59" s="57">
        <v>0.35199999999999998</v>
      </c>
      <c r="J59" s="12">
        <v>411.9267466425373</v>
      </c>
      <c r="K59" s="67">
        <v>0.40629999999999999</v>
      </c>
      <c r="L59" s="12">
        <v>650.79122742055768</v>
      </c>
      <c r="M59" s="59">
        <v>0.2681</v>
      </c>
      <c r="N59" s="12">
        <v>536.00937948926924</v>
      </c>
      <c r="O59" s="198">
        <v>0.2034</v>
      </c>
    </row>
    <row r="60" spans="1:15" x14ac:dyDescent="0.2">
      <c r="A60" s="12" t="s">
        <v>508</v>
      </c>
      <c r="B60">
        <v>242.60972287639103</v>
      </c>
      <c r="C60" s="1">
        <v>0.31390000000000001</v>
      </c>
      <c r="D60" s="12">
        <v>316.4251974916059</v>
      </c>
      <c r="E60" s="210">
        <v>0.4572</v>
      </c>
      <c r="F60" s="12">
        <v>462.16435028446728</v>
      </c>
      <c r="G60" s="48">
        <v>0.27110000000000001</v>
      </c>
      <c r="H60" s="12">
        <v>341.35919695190574</v>
      </c>
      <c r="I60" s="211">
        <v>0.38979999999999998</v>
      </c>
      <c r="J60" s="12">
        <v>475.68115601975489</v>
      </c>
      <c r="K60" s="204">
        <v>0.30580000000000002</v>
      </c>
      <c r="L60" s="12">
        <v>464.03483700454723</v>
      </c>
      <c r="M60" s="59">
        <v>0.27089999999999997</v>
      </c>
      <c r="N60" s="12">
        <v>505.69752182449832</v>
      </c>
      <c r="O60" s="58">
        <v>0.28989999999999999</v>
      </c>
    </row>
    <row r="61" spans="1:15" x14ac:dyDescent="0.2">
      <c r="A61" s="12" t="s">
        <v>509</v>
      </c>
      <c r="B61">
        <v>201.73421516680025</v>
      </c>
      <c r="C61" s="1">
        <v>0.30409999999999998</v>
      </c>
      <c r="D61" s="12">
        <v>347.04201034792999</v>
      </c>
      <c r="E61" s="210">
        <v>0.45490000000000003</v>
      </c>
      <c r="F61" s="12">
        <v>337.69544940612144</v>
      </c>
      <c r="G61" s="209">
        <v>0.36209999999999998</v>
      </c>
      <c r="H61" s="12">
        <v>363.74525793316957</v>
      </c>
      <c r="I61" s="57">
        <v>0.35420000000000001</v>
      </c>
      <c r="J61" s="12">
        <v>389.84725930917568</v>
      </c>
      <c r="K61" s="212">
        <v>0.309</v>
      </c>
      <c r="L61" s="12">
        <v>476.54682464516094</v>
      </c>
      <c r="M61" s="213">
        <v>0.22020000000000001</v>
      </c>
      <c r="N61" s="12">
        <v>497.88054449226684</v>
      </c>
      <c r="O61" s="50">
        <v>0.221</v>
      </c>
    </row>
  </sheetData>
  <conditionalFormatting sqref="C2:C6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6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6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6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6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6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:L6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:N6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Content and Concentration (1)</vt:lpstr>
      <vt:lpstr>Iron_dose</vt:lpstr>
      <vt:lpstr>Iron_in_matrix</vt:lpstr>
      <vt:lpstr>Iron_in_plants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 Darwish</dc:creator>
  <cp:lastModifiedBy>Microsoft Office User</cp:lastModifiedBy>
  <dcterms:created xsi:type="dcterms:W3CDTF">2023-03-28T10:13:07Z</dcterms:created>
  <dcterms:modified xsi:type="dcterms:W3CDTF">2023-05-09T07:16:57Z</dcterms:modified>
</cp:coreProperties>
</file>