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asu\OneDrive\Desktop\DATA ANALYTICS SL\EXCEL\PROJECT !\"/>
    </mc:Choice>
  </mc:AlternateContent>
  <xr:revisionPtr revIDLastSave="0" documentId="13_ncr:1_{0629BBB9-DC34-4A17-BAAF-04ED19F82A20}" xr6:coauthVersionLast="47" xr6:coauthVersionMax="47" xr10:uidLastSave="{00000000-0000-0000-0000-000000000000}"/>
  <bookViews>
    <workbookView xWindow="-108" yWindow="-108" windowWidth="23256" windowHeight="12456" xr2:uid="{00000000-000D-0000-FFFF-FFFF00000000}"/>
  </bookViews>
  <sheets>
    <sheet name="Sales Dashboard" sheetId="20" r:id="rId1"/>
    <sheet name="orders" sheetId="17" r:id="rId2"/>
    <sheet name="Total Sales" sheetId="18" state="hidden" r:id="rId3"/>
    <sheet name="Sales by Counrty" sheetId="19" state="hidden" r:id="rId4"/>
    <sheet name="Top 5 Customers" sheetId="21" state="hidden" r:id="rId5"/>
    <sheet name="products" sheetId="2" r:id="rId6"/>
    <sheet name="customers" sheetId="13" r:id="rId7"/>
  </sheets>
  <definedNames>
    <definedName name="_xlnm._FilterDatabase" localSheetId="1" hidden="1">orders!$A$1:$M$1001</definedName>
    <definedName name="_xlnm._FilterDatabase" localSheetId="5" hidden="1">products!$A$1:$G$49</definedName>
    <definedName name="_xlcn.WorksheetConnection_coffeeOrdersData.xlsxorders1" hidden="1">Orders[]</definedName>
    <definedName name="Slicer_Loyalty_Card">#N/A</definedName>
    <definedName name="Slicer_Roast_Type2">#N/A</definedName>
    <definedName name="Slicer_Size">#N/A</definedName>
    <definedName name="Timeline_Order_Date">#N/A</definedName>
  </definedNames>
  <calcPr calcId="191028"/>
  <pivotCaches>
    <pivotCache cacheId="195" r:id="rId8"/>
    <pivotCache cacheId="193" r:id="rId9"/>
  </pivotCaches>
  <extLst>
    <ext xmlns:x14="http://schemas.microsoft.com/office/spreadsheetml/2009/9/main" uri="{876F7934-8845-4945-9796-88D515C7AA90}">
      <x14:pivotCaches>
        <pivotCache cacheId="178" r:id="rId10"/>
        <pivotCache cacheId="181"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M2" i="17" s="1"/>
  <c r="J2" i="17"/>
  <c r="O2" i="17" s="1"/>
  <c r="I2" i="17"/>
  <c r="N2" i="17" s="1"/>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E102D-897F-414B-8C9C-AEC179097C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931BB6-0EF5-4FAD-B6C5-164B642226AA}"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<sst xmlns="http://schemas.openxmlformats.org/spreadsheetml/2006/main" count="11130" uniqueCount="6223">
  <si>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</si>
  <si>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</si>
  <si>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</si>
  <si>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</si>
  <si>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</si>
  <si>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</si>
  <si>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</si>
  <si>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</si>
  <si>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</si>
  <si>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</si>
  <si>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</si>
  <si>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</si>
  <si>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</si>
  <si>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</si>
  <si>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</si>
  <si>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</si>
  <si>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</si>
  <si>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</si>
  <si>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</si>
  <si>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</si>
  <si>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</si>
  <si>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</si>
  <si>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</si>
  <si>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</si>
  <si>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</si>
  <si>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</si>
  <si>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</si>
  <si>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</si>
  <si>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</si>
  <si>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</si>
  <si>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</si>
  <si>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</si>
  <si>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</si>
  <si>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</si>
  <si>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</si>
  <si>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</si>
  <si>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</si>
  <si>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</si>
  <si>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</si>
  <si>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</si>
  <si>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</si>
  <si>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</si>
  <si>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</si>
  <si>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</si>
  <si>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</si>
  <si>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</si>
  <si>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</si>
  <si>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</si>
  <si>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</si>
  <si>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</si>
  <si>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</si>
  <si>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</si>
  <si>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</si>
  <si>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</si>
  <si>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</si>
  <si>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</si>
  <si>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</si>
  <si>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</si>
  <si>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</si>
  <si>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</si>
  <si>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</si>
  <si>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</si>
  <si>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</si>
  <si>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</si>
  <si>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</si>
  <si>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</si>
  <si>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</si>
  <si>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</si>
  <si>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</si>
  <si>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</si>
  <si>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</si>
  <si>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</si>
  <si>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</si>
  <si>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</si>
  <si>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</si>
  <si>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</si>
  <si>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</si>
  <si>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</si>
  <si>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</si>
  <si>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</si>
  <si>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</si>
  <si>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</si>
  <si>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</si>
  <si>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</si>
  <si>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</si>
  <si>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</si>
  <si>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</si>
  <si>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</si>
  <si>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</si>
  <si>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</si>
  <si>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</si>
  <si>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</si>
  <si>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</si>
  <si>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</si>
  <si>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</si>
  <si>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</si>
  <si>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</si>
  <si>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</si>
  <si>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</si>
  <si>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</si>
  <si>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</si>
  <si>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</si>
  <si>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</si>
  <si>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</si>
  <si>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</si>
  <si>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</si>
  <si>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</si>
  <si>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</si>
  <si>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</si>
  <si>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</si>
  <si>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</si>
  <si>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</si>
  <si>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</si>
  <si>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</si>
  <si>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</si>
  <si>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</si>
  <si>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</si>
  <si>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</si>
  <si>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</si>
  <si>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</si>
  <si>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</si>
  <si>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</si>
  <si>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</si>
  <si>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</si>
  <si>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</si>
  <si>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</si>
  <si>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</si>
  <si>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</si>
  <si>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</si>
  <si>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</si>
  <si>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</si>
  <si>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</si>
  <si>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</si>
  <si>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</si>
  <si>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</si>
  <si>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</si>
  <si>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</si>
  <si>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</si>
  <si>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</si>
  <si>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</si>
  <si>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</si>
  <si>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</si>
  <si>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</si>
  <si>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</si>
  <si>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</si>
  <si>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</si>
  <si>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</si>
  <si>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</si>
  <si>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</si>
  <si>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</si>
  <si>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</si>
  <si>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</si>
  <si>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</si>
  <si>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</si>
  <si>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</si>
  <si>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</si>
  <si>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</si>
  <si>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</si>
  <si>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</si>
  <si>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</si>
  <si>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</si>
  <si>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</si>
  <si>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</si>
  <si>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</si>
  <si>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</si>
  <si>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</si>
  <si>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</si>
  <si>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</si>
  <si>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</si>
  <si>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</si>
  <si>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</si>
  <si>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</si>
  <si>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</si>
  <si>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</si>
  <si>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</si>
  <si>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</si>
  <si>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</si>
  <si>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</si>
  <si>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</si>
  <si>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</si>
  <si>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</si>
  <si>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</si>
  <si>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</si>
  <si>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</si>
  <si>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</si>
  <si>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</si>
  <si>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</si>
  <si>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</si>
  <si>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</si>
  <si>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</si>
  <si>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</si>
  <si>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</si>
  <si>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</si>
  <si>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</si>
  <si>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</si>
  <si>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</si>
  <si>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</si>
  <si>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</si>
  <si>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</si>
  <si>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</si>
  <si>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</si>
  <si>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</si>
  <si>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</si>
  <si>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</si>
  <si>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</si>
  <si>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</si>
  <si>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</si>
  <si>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</si>
  <si>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</si>
  <si>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</si>
  <si>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</si>
  <si>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</si>
  <si>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</si>
  <si>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</si>
  <si>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</si>
  <si>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</si>
  <si>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</si>
  <si>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</si>
  <si>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</si>
  <si>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</si>
  <si>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</si>
  <si>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</si>
  <si>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</si>
  <si>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</si>
  <si>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</si>
  <si>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</si>
  <si>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</si>
  <si>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</si>
  <si>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</si>
  <si>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</si>
  <si>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</si>
  <si>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</si>
  <si>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</si>
  <si>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</si>
  <si>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</si>
  <si>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</si>
  <si>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</si>
  <si>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</si>
  <si>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</si>
  <si>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</si>
  <si>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</si>
  <si>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</si>
  <si>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</si>
  <si>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</si>
  <si>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</si>
  <si>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</si>
  <si>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</si>
  <si>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</si>
  <si>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</si>
  <si>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</si>
  <si>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</si>
  <si>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</si>
  <si>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</si>
  <si>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</si>
  <si>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</si>
  <si>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</si>
  <si>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</si>
  <si>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</si>
  <si>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</si>
  <si>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</si>
  <si>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</si>
  <si>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</si>
  <si>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</si>
  <si>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</si>
  <si>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</si>
  <si>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</si>
  <si>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</si>
  <si>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</si>
  <si>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</si>
  <si>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</si>
  <si>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</si>
  <si>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</si>
  <si>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</si>
  <si>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</si>
  <si>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</si>
  <si>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</si>
  <si>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</si>
  <si>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</si>
  <si>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</si>
  <si>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</si>
  <si>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</si>
  <si>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</si>
  <si>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</si>
  <si>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</si>
  <si>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</si>
  <si>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</si>
  <si>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</si>
  <si>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</si>
  <si>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</si>
  <si>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</si>
  <si>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</si>
  <si>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</si>
  <si>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</si>
  <si>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</si>
  <si>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</si>
  <si>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</si>
  <si>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</si>
  <si>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</si>
  <si>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</si>
  <si>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</si>
  <si>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</si>
  <si>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</si>
  <si>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</si>
  <si>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</si>
  <si>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</si>
  <si>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</si>
  <si>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</si>
  <si>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</si>
  <si>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</si>
  <si>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</si>
  <si>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</si>
  <si>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</si>
  <si>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</si>
  <si>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</si>
  <si>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</si>
  <si>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</si>
  <si>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</si>
  <si>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</si>
  <si>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</si>
  <si>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</si>
  <si>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</si>
  <si>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</si>
  <si>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</si>
  <si>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</si>
  <si>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</si>
  <si>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</si>
  <si>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</si>
  <si>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</si>
  <si>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</si>
  <si>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</si>
  <si>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</si>
  <si>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</si>
  <si>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</si>
  <si>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</si>
  <si>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</si>
  <si>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</si>
  <si>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</si>
  <si>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</si>
  <si>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</si>
  <si>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</si>
  <si>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</si>
  <si>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</si>
  <si>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</si>
  <si>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</si>
  <si>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</si>
  <si>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</si>
  <si>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</si>
  <si>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</si>
  <si>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</si>
  <si>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</si>
  <si>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</si>
  <si>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</si>
  <si>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</si>
  <si>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</si>
  <si>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</si>
  <si>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</si>
  <si>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</si>
  <si>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</si>
  <si>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</si>
  <si>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</si>
  <si>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</si>
  <si>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</si>
  <si>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</si>
  <si>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</si>
  <si>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</si>
  <si>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</si>
  <si>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</si>
  <si>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</si>
  <si>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</si>
  <si>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</si>
  <si>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</si>
  <si>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</si>
  <si>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</si>
  <si>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</si>
  <si>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</si>
  <si>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</si>
  <si>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</si>
  <si>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</si>
  <si>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</si>
  <si>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</si>
  <si>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</si>
  <si>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</si>
  <si>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</si>
  <si>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</si>
  <si>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</si>
  <si>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</si>
  <si>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</si>
  <si>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</si>
  <si>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</si>
  <si>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</si>
  <si>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</si>
  <si>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</si>
  <si>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</si>
  <si>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</si>
  <si>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</si>
  <si>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</si>
  <si>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</si>
  <si>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</si>
  <si>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</si>
  <si>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</si>
  <si>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</si>
  <si>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</si>
  <si>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</si>
  <si>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</si>
  <si>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</si>
  <si>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</si>
  <si>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</si>
  <si>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</si>
  <si>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</si>
  <si>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</si>
  <si>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</si>
  <si>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</si>
  <si>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</si>
  <si>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</si>
  <si>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</si>
  <si>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</si>
  <si>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</si>
  <si>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</si>
  <si>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</si>
  <si>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</si>
  <si>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</si>
  <si>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</si>
  <si>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</si>
  <si>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</si>
  <si>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</si>
  <si>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</si>
  <si>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</si>
  <si>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</si>
  <si>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</si>
  <si>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</si>
  <si>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</si>
  <si>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</si>
  <si>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</si>
  <si>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</si>
  <si>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</si>
  <si>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</si>
  <si>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</si>
  <si>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</si>
  <si>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</si>
  <si>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</si>
  <si>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</si>
  <si>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</si>
  <si>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</si>
  <si>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</si>
  <si>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</si>
  <si>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</si>
  <si>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</si>
  <si>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</si>
  <si>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</si>
  <si>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</si>
  <si>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</si>
  <si>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</si>
  <si>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</si>
  <si>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</si>
  <si>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</si>
  <si>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</si>
  <si>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</si>
  <si>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</si>
  <si>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</si>
  <si>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</si>
  <si>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</si>
  <si>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</si>
  <si>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</si>
  <si>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</si>
  <si>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</si>
  <si>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</si>
  <si>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</si>
  <si>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</si>
  <si>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</si>
  <si>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</si>
  <si>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</si>
  <si>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</si>
  <si>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</si>
  <si>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</si>
  <si>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</si>
  <si>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</si>
  <si>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</si>
  <si>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</si>
  <si>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</si>
  <si>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</si>
  <si>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</si>
  <si>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</si>
  <si>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</si>
  <si>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</si>
  <si>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</si>
  <si>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</si>
  <si>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</si>
  <si>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</si>
  <si>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</si>
  <si>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</si>
  <si>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</si>
  <si>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</si>
  <si>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</si>
  <si>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</si>
  <si>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</si>
  <si>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</si>
  <si>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</si>
  <si>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</si>
  <si>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</si>
  <si>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</si>
  <si>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</si>
  <si>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</si>
  <si>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</si>
  <si>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</si>
  <si>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</si>
  <si>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</si>
  <si>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</si>
  <si>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</si>
  <si>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</si>
  <si>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</si>
  <si>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</si>
  <si>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</si>
  <si>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</si>
  <si>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</si>
  <si>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</si>
  <si>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</si>
  <si>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</si>
  <si>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</si>
  <si>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</si>
  <si>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</si>
  <si>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</si>
  <si>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</si>
  <si>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</si>
  <si>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</si>
  <si>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</si>
  <si>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</si>
  <si>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</si>
  <si>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</si>
  <si>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</si>
  <si>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</si>
  <si>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</si>
  <si>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</si>
  <si>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</si>
  <si>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</si>
  <si>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</si>
  <si>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</si>
  <si>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</si>
  <si>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</si>
  <si>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</si>
  <si>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</si>
  <si>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</si>
  <si>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</si>
  <si>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</si>
  <si>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</si>
  <si>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</si>
  <si>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</si>
  <si>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</si>
  <si>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</si>
  <si>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</si>
  <si>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</si>
  <si>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</si>
  <si>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</si>
  <si>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</si>
  <si>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</si>
  <si>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</si>
  <si>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</si>
  <si>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</si>
  <si>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</si>
  <si>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</si>
  <si>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</si>
  <si>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</si>
  <si>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</si>
  <si>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</si>
  <si>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</si>
  <si>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</si>
  <si>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</si>
  <si>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</si>
  <si>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</si>
  <si>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</si>
  <si>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</si>
  <si>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</si>
  <si>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</si>
  <si>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</si>
  <si>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</si>
  <si>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</si>
  <si>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</si>
  <si>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</si>
  <si>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</si>
  <si>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</si>
  <si>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</si>
  <si>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</si>
  <si>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</si>
  <si>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</si>
  <si>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</si>
  <si>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</si>
  <si>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</si>
  <si>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</si>
  <si>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</si>
  <si>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</si>
  <si>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</si>
  <si>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</si>
  <si>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</si>
  <si>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</si>
  <si>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</si>
  <si>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</si>
  <si>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</si>
  <si>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</si>
  <si>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</si>
  <si>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</si>
  <si>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</si>
  <si>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</si>
  <si>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</si>
  <si>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</si>
  <si>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</si>
  <si>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</si>
  <si>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</si>
  <si>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</si>
  <si>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</si>
  <si>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</si>
  <si>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</si>
  <si>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</si>
  <si>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</si>
  <si>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</si>
  <si>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</si>
  <si>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</si>
  <si>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</si>
  <si>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</si>
  <si>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</si>
  <si>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</si>
  <si>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</si>
  <si>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</si>
  <si>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</si>
  <si>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</si>
  <si>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</si>
  <si>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</si>
  <si>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</si>
  <si>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</si>
  <si>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</si>
  <si>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</si>
  <si>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</si>
  <si>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</si>
  <si>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</si>
  <si>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</si>
  <si>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</si>
  <si>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</si>
  <si>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</si>
  <si>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</si>
  <si>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</si>
  <si>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</si>
  <si>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</si>
  <si>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</si>
  <si>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</si>
  <si>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</si>
  <si>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</si>
  <si>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</si>
  <si>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</si>
  <si>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</si>
  <si>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</si>
  <si>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</si>
  <si>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</si>
  <si>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</si>
  <si>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</si>
  <si>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</si>
  <si>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</si>
  <si>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</si>
  <si>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</si>
  <si>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</si>
  <si>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</si>
  <si>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</si>
  <si>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</si>
  <si>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</si>
  <si>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</si>
  <si>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</si>
  <si>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</si>
  <si>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</si>
  <si>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</si>
  <si>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</si>
  <si>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</si>
  <si>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</si>
  <si>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</si>
  <si>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</si>
  <si>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</si>
  <si>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</si>
  <si>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</si>
  <si>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</si>
  <si>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</si>
  <si>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</si>
  <si>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</si>
  <si>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</si>
  <si>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</si>
  <si>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</si>
  <si>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</si>
  <si>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</si>
  <si>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</si>
  <si>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</si>
  <si>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</si>
  <si>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</si>
  <si>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</si>
  <si>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</si>
  <si>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</si>
  <si>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</si>
  <si>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</si>
  <si>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</si>
  <si>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</si>
  <si>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</si>
  <si>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</si>
  <si>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</si>
  <si>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</si>
  <si>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</si>
  <si>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</si>
  <si>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</si>
  <si>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</si>
  <si>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</si>
  <si>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</si>
  <si>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</si>
  <si>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</si>
  <si>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</si>
  <si>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</si>
  <si>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</si>
  <si>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</si>
  <si>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</si>
  <si>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</si>
  <si>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</si>
  <si>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</si>
  <si>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</si>
  <si>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</si>
  <si>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</si>
  <si>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</si>
  <si>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</si>
  <si>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</si>
  <si>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</si>
  <si>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</si>
  <si>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</si>
  <si>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</si>
  <si>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</si>
  <si>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</si>
  <si>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</si>
  <si>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</si>
  <si>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</si>
  <si>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</si>
  <si>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</si>
  <si>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</si>
  <si>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</si>
  <si>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</si>
  <si>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</si>
  <si>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</si>
  <si>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</si>
  <si>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</si>
  <si>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</si>
  <si>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</si>
  <si>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</si>
  <si>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</si>
  <si>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</si>
  <si>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</si>
  <si>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</si>
  <si>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</si>
  <si>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</si>
  <si>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</si>
  <si>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</si>
  <si>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</si>
  <si>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</si>
  <si>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</si>
  <si>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</si>
  <si>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</si>
  <si>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</si>
  <si>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</si>
  <si>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</si>
  <si>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</si>
  <si>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</si>
  <si>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</si>
  <si>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</si>
  <si>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</si>
  <si>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</si>
  <si>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</si>
  <si>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</si>
  <si>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</si>
  <si>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</si>
  <si>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</si>
  <si>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</si>
  <si>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</si>
  <si>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</si>
  <si>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</si>
  <si>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</si>
  <si>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</si>
  <si>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</si>
  <si>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</si>
  <si>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</si>
  <si>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</si>
  <si>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</si>
  <si>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</si>
  <si>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</si>
  <si>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</si>
  <si>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</si>
  <si>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</si>
  <si>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</si>
  <si>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</si>
  <si>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</si>
  <si>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</si>
  <si>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</si>
  <si>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</si>
  <si>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</si>
  <si>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</si>
  <si>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</si>
  <si>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</si>
  <si>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</si>
  <si>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</si>
  <si>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</si>
  <si>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</si>
  <si>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</si>
  <si>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</si>
  <si>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</si>
  <si>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</si>
  <si>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</si>
  <si>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</si>
  <si>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</si>
  <si>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</si>
  <si>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</si>
  <si>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</si>
  <si>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</si>
  <si>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</si>
  <si>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</si>
  <si>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</si>
  <si>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</si>
  <si>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</si>
  <si>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</si>
  <si>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</si>
  <si>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</si>
  <si>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</si>
  <si>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</si>
  <si>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</si>
  <si>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</si>
  <si>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</si>
  <si>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</si>
  <si>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</si>
  <si>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</si>
  <si>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</si>
  <si>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</si>
  <si>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</si>
  <si>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</si>
  <si>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</si>
  <si>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</si>
  <si>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</si>
  <si>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</si>
  <si>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</si>
  <si>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</si>
  <si>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</si>
  <si>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</si>
  <si>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</si>
  <si>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</si>
  <si>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</si>
  <si>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</si>
  <si>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</si>
  <si>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</si>
  <si>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</si>
  <si>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</si>
  <si>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</si>
  <si>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</si>
  <si>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</si>
  <si>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</si>
  <si>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</si>
  <si>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</si>
  <si>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</si>
  <si>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</si>
  <si>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</si>
  <si>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</si>
  <si>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</si>
  <si>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</si>
  <si>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</si>
  <si>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</si>
  <si>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</si>
  <si>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</si>
  <si>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</si>
  <si>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</si>
  <si>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</si>
  <si>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</si>
  <si>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</si>
  <si>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</si>
  <si>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</si>
  <si>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</si>
  <si>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</si>
  <si>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</si>
  <si>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</si>
  <si>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</si>
  <si>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</si>
  <si>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</si>
  <si>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</si>
  <si>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</si>
  <si>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</si>
  <si>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</si>
  <si>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</si>
  <si>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</si>
  <si>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</si>
  <si>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</si>
  <si>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</si>
  <si>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</si>
  <si>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</si>
  <si>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</si>
  <si>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</si>
  <si>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</si>
  <si>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</si>
  <si>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</si>
  <si>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</si>
  <si>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</si>
  <si>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</si>
  <si>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</si>
  <si>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</si>
  <si>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</si>
  <si>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</si>
  <si>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</si>
  <si>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</si>
  <si>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</si>
  <si>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</si>
  <si>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</si>
  <si>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</si>
  <si>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</si>
  <si>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</si>
  <si>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</si>
  <si>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</si>
  <si>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</si>
  <si>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</si>
  <si>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</si>
  <si>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</si>
  <si>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</si>
  <si>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</si>
  <si>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</si>
  <si>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</si>
  <si>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</si>
  <si>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</si>
  <si>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</si>
  <si>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</si>
  <si>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</si>
  <si>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</si>
  <si>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</si>
  <si>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</si>
  <si>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</si>
  <si>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</si>
  <si>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</si>
  <si>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</si>
  <si>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</si>
  <si>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</si>
  <si>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</si>
  <si>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</si>
  <si>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</si>
  <si>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</si>
  <si>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</si>
  <si>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</si>
  <si>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</si>
  <si>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</si>
  <si>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</si>
  <si>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</si>
  <si>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</si>
  <si>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</si>
  <si>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</si>
  <si>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</si>
  <si>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</si>
  <si>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</si>
  <si>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</si>
  <si>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</si>
  <si>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</si>
  <si>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</si>
  <si>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</si>
  <si>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</si>
  <si>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</si>
  <si>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</si>
  <si>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</si>
  <si>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</si>
  <si>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</si>
  <si>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</si>
  <si>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</si>
  <si>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</si>
  <si>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</si>
  <si>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</si>
  <si>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</si>
  <si>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</si>
  <si>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</si>
  <si>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</si>
  <si>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</si>
  <si>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</si>
  <si>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</si>
  <si>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</si>
  <si>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</si>
  <si>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</si>
  <si>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</si>
  <si>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</si>
  <si>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</si>
  <si>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</si>
  <si>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</si>
  <si>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</si>
  <si>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</si>
  <si>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</si>
  <si>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</si>
  <si>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</si>
  <si>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</si>
  <si>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</si>
  <si>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</si>
  <si>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</si>
  <si>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</si>
  <si>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</si>
  <si>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</si>
  <si>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</si>
  <si>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</si>
  <si>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</si>
  <si>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</si>
  <si>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</si>
  <si>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</si>
  <si>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</si>
  <si>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</si>
  <si>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</si>
  <si>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</si>
  <si>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</si>
  <si>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</si>
  <si>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</si>
  <si>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</si>
  <si>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</si>
  <si>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</si>
  <si>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</si>
  <si>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</si>
  <si>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</si>
  <si>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</si>
  <si>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</si>
  <si>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</si>
  <si>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</si>
  <si>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</si>
  <si>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</si>
  <si>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</si>
  <si>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</si>
  <si>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</si>
  <si>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</si>
  <si>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</si>
  <si>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</si>
  <si>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</si>
  <si>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</si>
  <si>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</si>
  <si>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</si>
  <si>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</si>
  <si>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</si>
  <si>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</si>
  <si>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</si>
  <si>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</si>
  <si>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</si>
  <si>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</si>
  <si>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</si>
  <si>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</si>
  <si>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</si>
  <si>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</si>
  <si>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</si>
  <si>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</si>
  <si>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</si>
  <si>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</si>
  <si>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</si>
  <si>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</si>
  <si>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</si>
  <si>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</si>
  <si>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</si>
  <si>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</si>
  <si>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</si>
  <si>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</si>
  <si>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</si>
  <si>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</si>
  <si>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</si>
  <si>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</si>
  <si>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</si>
  <si>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</si>
  <si>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</si>
  <si>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</si>
  <si>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</si>
  <si>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</si>
  <si>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</si>
  <si>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</si>
  <si>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</si>
  <si>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</si>
  <si>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</si>
  <si>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</si>
  <si>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</si>
  <si>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</si>
  <si>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</si>
  <si>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</si>
  <si>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</si>
  <si>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</si>
  <si>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</si>
  <si>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</si>
  <si>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</si>
  <si>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</si>
  <si>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</si>
  <si>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</si>
  <si>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</si>
  <si>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</si>
  <si>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</si>
  <si>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</si>
  <si>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</si>
  <si>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</si>
  <si>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</si>
  <si>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</si>
  <si>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</si>
  <si>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</si>
  <si>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</si>
  <si>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</si>
  <si>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</si>
  <si>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</si>
  <si>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</si>
  <si>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</si>
  <si>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</si>
  <si>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</si>
  <si>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</si>
  <si>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</si>
  <si>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</si>
  <si>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</si>
  <si>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</si>
  <si>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</si>
  <si>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</si>
  <si>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</si>
  <si>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</si>
  <si>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</si>
  <si>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</si>
  <si>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</si>
  <si>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</si>
  <si>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</si>
  <si>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</si>
  <si>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</si>
  <si>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</si>
  <si>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</si>
  <si>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</si>
  <si>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</si>
  <si>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</si>
  <si>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</si>
  <si>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</si>
  <si>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</si>
  <si>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</si>
  <si>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</si>
  <si>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</si>
  <si>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</si>
  <si>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</si>
  <si>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</si>
  <si>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</si>
  <si>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</si>
  <si>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</si>
  <si>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</si>
  <si>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</si>
  <si>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</si>
  <si>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</si>
  <si>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</si>
  <si>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</si>
  <si>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</si>
  <si>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</si>
  <si>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</si>
  <si>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</si>
  <si>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</si>
  <si>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</si>
  <si>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</si>
  <si>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</si>
  <si>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</si>
  <si>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</si>
  <si>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</si>
  <si>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</si>
  <si>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</si>
  <si>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</si>
  <si>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</si>
  <si>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</si>
  <si>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</si>
  <si>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</si>
  <si>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</si>
  <si>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</si>
  <si>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</si>
  <si>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</si>
  <si>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</si>
  <si>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</si>
  <si>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</si>
  <si>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</si>
  <si>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</si>
  <si>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</si>
  <si>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</si>
  <si>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</si>
  <si>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</si>
  <si>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</si>
  <si>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</si>
  <si>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</si>
  <si>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</si>
  <si>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</si>
  <si>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</si>
  <si>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</si>
  <si>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</si>
  <si>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</si>
  <si>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</si>
  <si>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</si>
  <si>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</si>
  <si>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</si>
  <si>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</si>
  <si>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</si>
  <si>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</si>
  <si>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</si>
  <si>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</si>
  <si>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</si>
  <si>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</si>
  <si>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</si>
  <si>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</si>
  <si>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</si>
  <si>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</si>
  <si>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</si>
  <si>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</si>
  <si>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</si>
  <si>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</si>
  <si>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</si>
  <si>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</si>
  <si>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</si>
  <si>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</si>
  <si>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</si>
  <si>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</si>
  <si>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</si>
  <si>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</si>
  <si>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</si>
  <si>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</si>
  <si>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</si>
  <si>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</si>
  <si>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</si>
  <si>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</si>
  <si>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</si>
  <si>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</si>
  <si>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</si>
  <si>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</si>
  <si>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</si>
  <si>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</si>
  <si>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</si>
  <si>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</si>
  <si>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</si>
  <si>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</si>
  <si>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</si>
  <si>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</si>
  <si>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</si>
  <si>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</si>
  <si>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</si>
  <si>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</si>
  <si>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</si>
  <si>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</si>
  <si>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</si>
  <si>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</si>
  <si>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</si>
  <si>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</si>
  <si>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</si>
  <si>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</si>
  <si>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</si>
  <si>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</si>
  <si>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</si>
  <si>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</si>
  <si>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</si>
  <si>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</si>
  <si>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</si>
  <si>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</si>
  <si>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</si>
  <si>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</si>
  <si>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</si>
  <si>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</si>
  <si>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</si>
  <si>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</si>
  <si>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</si>
  <si>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</si>
  <si>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</si>
  <si>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</si>
  <si>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</si>
  <si>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</si>
  <si>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</si>
  <si>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</si>
  <si>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</si>
  <si>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</si>
  <si>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</si>
  <si>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</si>
  <si>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</si>
  <si>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</si>
  <si>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</si>
  <si>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</si>
  <si>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</si>
  <si>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</si>
  <si>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</si>
  <si>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</si>
  <si>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</si>
  <si>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</si>
  <si>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</si>
  <si>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</si>
  <si>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</si>
  <si>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</si>
  <si>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</si>
  <si>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</si>
  <si>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</si>
  <si>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</si>
  <si>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</si>
  <si>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</si>
  <si>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</si>
  <si>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</si>
  <si>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</si>
  <si>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</si>
  <si>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</si>
  <si>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</si>
  <si>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</si>
  <si>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</si>
  <si>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</si>
  <si>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</si>
  <si>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</si>
  <si>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</si>
  <si>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</si>
  <si>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</si>
  <si>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</si>
  <si>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</si>
  <si>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</si>
  <si>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</si>
  <si>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</si>
  <si>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</si>
  <si>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</si>
  <si>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</si>
  <si>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</si>
  <si>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</si>
  <si>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</si>
  <si>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</si>
  <si>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</si>
  <si>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</si>
  <si>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</si>
  <si>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</si>
  <si>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</si>
  <si>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</si>
  <si>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</si>
  <si>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</si>
  <si>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</si>
  <si>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</si>
  <si>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</si>
  <si>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</si>
  <si>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</si>
  <si>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</si>
  <si>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</si>
  <si>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</si>
  <si>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</si>
  <si>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</si>
  <si>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</si>
  <si>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</si>
  <si>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</si>
  <si>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</si>
  <si>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</si>
  <si>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</si>
  <si>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</si>
  <si>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</si>
  <si>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</si>
  <si>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</si>
  <si>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</si>
  <si>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</si>
  <si>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</si>
  <si>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</si>
  <si>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</si>
  <si>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</si>
  <si>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</si>
  <si>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</si>
  <si>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</si>
  <si>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</si>
  <si>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</si>
  <si>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</si>
  <si>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</si>
  <si>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</si>
  <si>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</si>
  <si>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</si>
  <si>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</si>
  <si>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</si>
  <si>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</si>
  <si>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</si>
  <si>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</si>
  <si>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</si>
  <si>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</si>
  <si>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</si>
  <si>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</si>
  <si>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</si>
  <si>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</si>
  <si>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</si>
  <si>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</si>
  <si>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</si>
  <si>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</si>
  <si>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</si>
  <si>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</si>
  <si>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</si>
  <si>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</si>
  <si>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</si>
  <si>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</si>
  <si>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</si>
  <si>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</si>
  <si>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</si>
  <si>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</si>
  <si>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</si>
  <si>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</si>
  <si>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</si>
  <si>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</si>
  <si>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</si>
  <si>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</si>
  <si>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</si>
  <si>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</si>
  <si>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</si>
  <si>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</si>
  <si>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</si>
  <si>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</si>
  <si>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</si>
  <si>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</si>
  <si>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</si>
  <si>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</si>
  <si>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</si>
  <si>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</si>
  <si>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</si>
  <si>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</si>
  <si>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</si>
  <si>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</si>
  <si>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</si>
  <si>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</si>
  <si>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</si>
  <si>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</si>
  <si>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</si>
  <si>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</si>
  <si>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</si>
  <si>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</si>
  <si>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</si>
  <si>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</si>
  <si>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</si>
  <si>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</si>
  <si>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</si>
  <si>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</si>
  <si>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</si>
  <si>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</si>
  <si>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</si>
  <si>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</si>
  <si>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</si>
  <si>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</si>
  <si>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</si>
  <si>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</si>
  <si>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</si>
  <si>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</si>
  <si>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</si>
  <si>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</si>
  <si>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</si>
  <si>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</si>
  <si>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</si>
  <si>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</si>
  <si>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</si>
  <si>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</si>
  <si>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</si>
  <si>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</si>
  <si>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</si>
  <si>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</si>
  <si>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</si>
  <si>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</si>
  <si>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</si>
  <si>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</si>
  <si>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</si>
  <si>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</si>
  <si>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</si>
  <si>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</si>
  <si>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</si>
  <si>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</si>
  <si>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</si>
  <si>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</si>
  <si>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</si>
  <si>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</si>
  <si>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</si>
  <si>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</si>
  <si>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</si>
  <si>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</si>
  <si>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</si>
  <si>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</si>
  <si>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</si>
  <si>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</si>
  <si>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</si>
  <si>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</si>
  <si>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</si>
  <si>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</si>
  <si>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</si>
  <si>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</si>
  <si>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</si>
  <si>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</si>
  <si>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</si>
  <si>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</si>
  <si>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</si>
  <si>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</si>
  <si>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</si>
  <si>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</si>
  <si>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</si>
  <si>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</si>
  <si>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</si>
  <si>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</si>
  <si>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</si>
  <si>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</si>
  <si>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</si>
  <si>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</si>
  <si>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</si>
  <si>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</si>
  <si>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</si>
  <si>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</si>
  <si>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</si>
  <si>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</si>
  <si>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</si>
  <si>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</si>
  <si>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</si>
  <si>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</si>
  <si>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</si>
  <si>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</si>
  <si>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</si>
  <si>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</si>
  <si>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</si>
  <si>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</si>
  <si>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</si>
  <si>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</si>
  <si>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</si>
  <si>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</si>
  <si>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</si>
  <si>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</si>
  <si>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</si>
  <si>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</si>
  <si>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</si>
  <si>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</si>
  <si>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</si>
  <si>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</si>
  <si>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</si>
  <si>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</si>
  <si>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</si>
  <si>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</si>
  <si>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</si>
  <si>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</si>
  <si>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</si>
  <si>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</si>
  <si>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</si>
  <si>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</si>
  <si>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</si>
  <si>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</si>
  <si>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</si>
  <si>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</si>
  <si>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</si>
  <si>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</si>
  <si>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</si>
  <si>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</si>
  <si>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</si>
  <si>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</si>
  <si>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</si>
  <si>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</si>
  <si>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</si>
  <si>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</si>
  <si>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</si>
  <si>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</si>
  <si>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</si>
  <si>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</si>
  <si>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</si>
  <si>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</si>
  <si>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</si>
  <si>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</si>
  <si>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</si>
  <si>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</si>
  <si>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</si>
  <si>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</si>
  <si>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</si>
  <si>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</si>
  <si>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</si>
  <si>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</si>
  <si>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</si>
  <si>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</si>
  <si>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</si>
  <si>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</si>
  <si>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</si>
  <si>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</si>
  <si>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</si>
  <si>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</si>
  <si>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</si>
  <si>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</si>
  <si>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</si>
  <si>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</si>
  <si>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</si>
  <si>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</si>
  <si>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</si>
  <si>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</si>
  <si>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</si>
  <si>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</si>
  <si>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</si>
  <si>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</si>
  <si>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</si>
  <si>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</si>
  <si>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</si>
  <si>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</si>
  <si>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</si>
  <si>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</si>
  <si>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</si>
  <si>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</si>
  <si>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</si>
  <si>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</si>
  <si>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</si>
  <si>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</si>
  <si>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</si>
  <si>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</si>
  <si>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</si>
  <si>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</si>
  <si>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</si>
  <si>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</si>
  <si>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</si>
  <si>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</si>
  <si>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</si>
  <si>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</si>
  <si>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</si>
  <si>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</si>
  <si>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</si>
  <si>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</si>
  <si>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</si>
  <si>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</si>
  <si>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</si>
  <si>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</si>
  <si>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</si>
  <si>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</si>
  <si>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</si>
  <si>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</si>
  <si>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</si>
  <si>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</si>
  <si>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</si>
  <si>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</si>
  <si>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</si>
  <si>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</si>
  <si>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</si>
  <si>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</si>
  <si>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</si>
  <si>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</si>
  <si>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</si>
  <si>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</si>
  <si>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</si>
  <si>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</si>
  <si>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</si>
  <si>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</si>
  <si>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</si>
  <si>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</si>
  <si>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</si>
  <si>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</si>
  <si>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</si>
  <si>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</si>
  <si>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</si>
  <si>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</si>
  <si>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</si>
  <si>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</si>
  <si>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</si>
  <si>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</si>
  <si>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</si>
  <si>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</si>
  <si>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</si>
  <si>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</si>
  <si>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</si>
  <si>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</si>
  <si>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</si>
  <si>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</si>
  <si>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</si>
  <si>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</si>
  <si>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</si>
  <si>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</si>
  <si>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</si>
  <si>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</si>
  <si>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</si>
  <si>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</si>
  <si>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</si>
  <si>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</si>
  <si>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</si>
  <si>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</si>
  <si>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</si>
  <si>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</si>
  <si>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</si>
  <si>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</si>
  <si>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</si>
  <si>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</si>
  <si>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</si>
  <si>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</si>
  <si>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</si>
  <si>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</si>
  <si>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</si>
  <si>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</si>
  <si>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</si>
  <si>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</si>
  <si>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</si>
  <si>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</si>
  <si>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</si>
  <si>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</si>
  <si>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</si>
  <si>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</si>
  <si>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</si>
  <si>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</si>
  <si>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</si>
  <si>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</si>
  <si>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</si>
  <si>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</si>
  <si>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</si>
  <si>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</si>
  <si>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</si>
  <si>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</si>
  <si>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</si>
  <si>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</si>
  <si>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</si>
  <si>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</si>
  <si>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</si>
  <si>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</si>
  <si>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</si>
  <si>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</si>
  <si>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</si>
  <si>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</si>
  <si>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</si>
  <si>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</si>
  <si>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</si>
  <si>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</si>
  <si>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</si>
  <si>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</si>
  <si>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</si>
  <si>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</si>
  <si>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</si>
  <si>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</si>
  <si>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</si>
  <si>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</si>
  <si>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</si>
  <si>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</si>
  <si>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</si>
  <si>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</si>
  <si>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</si>
  <si>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</si>
  <si>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</si>
  <si>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</si>
  <si>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</si>
  <si>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</si>
  <si>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</si>
  <si>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</si>
  <si>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</si>
  <si>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</si>
  <si>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</si>
  <si>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</si>
  <si>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</si>
  <si>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</si>
  <si>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</si>
  <si>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</si>
  <si>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</si>
  <si>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</si>
  <si>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</si>
  <si>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</si>
  <si>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</si>
  <si>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</si>
  <si>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</si>
  <si>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</si>
  <si>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</si>
  <si>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</si>
  <si>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</si>
  <si>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</si>
  <si>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</si>
  <si>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</si>
  <si>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</si>
  <si>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</si>
  <si>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</si>
  <si>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</si>
  <si>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</si>
  <si>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</si>
  <si>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</si>
  <si>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</si>
  <si>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</si>
  <si>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</si>
  <si>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</si>
  <si>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</si>
  <si>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</si>
  <si>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</si>
  <si>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</si>
  <si>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</si>
  <si>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</si>
  <si>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</si>
  <si>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</si>
  <si>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</si>
  <si>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</si>
  <si>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</si>
  <si>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</si>
  <si>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</si>
  <si>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</si>
  <si>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</si>
  <si>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</si>
  <si>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</si>
  <si>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</si>
  <si>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</si>
  <si>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</si>
  <si>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</si>
  <si>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</si>
  <si>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</si>
  <si>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</si>
  <si>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</si>
  <si>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</si>
  <si>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</si>
  <si>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</si>
  <si>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</si>
  <si>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</si>
  <si>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</si>
  <si>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</si>
  <si>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</si>
  <si>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</si>
  <si>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</si>
  <si>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</si>
  <si>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</si>
  <si>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</si>
  <si>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</si>
  <si>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</si>
  <si>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</si>
  <si>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</si>
  <si>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</si>
  <si>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</si>
  <si>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</si>
  <si>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</si>
  <si>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</si>
  <si>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</si>
  <si>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</si>
  <si>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</si>
  <si>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</si>
  <si>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</si>
  <si>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</si>
  <si>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</si>
  <si>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</si>
  <si>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</si>
  <si>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</si>
  <si>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</si>
  <si>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</si>
  <si>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</si>
  <si>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</si>
  <si>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</si>
  <si>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</si>
  <si>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</si>
  <si>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</si>
  <si>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</si>
  <si>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</si>
  <si>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</si>
  <si>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</si>
  <si>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</si>
  <si>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</si>
  <si>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</si>
  <si>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</si>
  <si>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</si>
  <si>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</si>
  <si>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</si>
  <si>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</si>
  <si>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</si>
  <si>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</si>
  <si>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</si>
  <si>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</si>
  <si>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</si>
  <si>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</si>
  <si>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</si>
  <si>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</si>
  <si>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</si>
  <si>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</si>
  <si>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</si>
  <si>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</si>
  <si>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</si>
  <si>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</si>
  <si>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</si>
  <si>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</si>
  <si>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</si>
  <si>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</si>
  <si>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</si>
  <si>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</si>
  <si>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</si>
  <si>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</si>
  <si>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</si>
  <si>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</si>
  <si>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</si>
  <si>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</si>
  <si>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</si>
  <si>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</si>
  <si>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</si>
  <si>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</si>
  <si>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</si>
  <si>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</si>
  <si>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</si>
  <si>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</si>
  <si>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</si>
  <si>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</si>
  <si>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</si>
  <si>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</si>
  <si>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</si>
  <si>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</si>
  <si>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</si>
  <si>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</si>
  <si>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</si>
  <si>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</si>
  <si>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</si>
  <si>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</si>
  <si>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</si>
  <si>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</si>
  <si>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</si>
  <si>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</si>
  <si>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</si>
  <si>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</si>
  <si>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</si>
  <si>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</si>
  <si>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</si>
  <si>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</si>
  <si>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</si>
  <si>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</si>
  <si>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</si>
  <si>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</si>
  <si>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</si>
  <si>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</si>
  <si>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</si>
  <si>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</si>
  <si>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</si>
  <si>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</si>
  <si>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</si>
  <si>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</si>
  <si>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</si>
  <si>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</si>
  <si>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</si>
  <si>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</si>
  <si>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</si>
  <si>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</si>
  <si>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</si>
  <si>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</si>
  <si>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</si>
  <si>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</si>
  <si>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</si>
  <si>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</si>
  <si>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</si>
  <si>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</si>
  <si>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</si>
  <si>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</si>
  <si>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</si>
  <si>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</si>
  <si>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</si>
  <si>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</si>
  <si>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</si>
  <si>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</si>
  <si>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</si>
  <si>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</si>
  <si>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</si>
  <si>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</si>
  <si>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</si>
  <si>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</si>
  <si>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</si>
  <si>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</si>
  <si>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</si>
  <si>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</si>
  <si>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</si>
  <si>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</si>
  <si>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</si>
  <si>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</si>
  <si>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</si>
  <si>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</si>
  <si>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</si>
  <si>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</si>
  <si>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</si>
  <si>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</si>
  <si>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</si>
  <si>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</si>
  <si>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</si>
  <si>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</si>
  <si>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</si>
  <si>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</si>
  <si>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</si>
  <si>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</si>
  <si>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</si>
  <si>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</si>
  <si>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</si>
  <si>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</si>
  <si>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</si>
  <si>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</si>
  <si>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</si>
  <si>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</si>
  <si>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</si>
  <si>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</si>
  <si>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</si>
  <si>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</si>
  <si>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</si>
  <si>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</si>
  <si>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</si>
  <si>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</si>
  <si>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</si>
  <si>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</si>
  <si>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</si>
  <si>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</si>
  <si>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</si>
  <si>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</si>
  <si>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</si>
  <si>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</si>
  <si>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</si>
  <si>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</si>
  <si>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</si>
  <si>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</si>
  <si>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</si>
  <si>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</si>
  <si>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</si>
  <si>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</si>
  <si>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</si>
  <si>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</si>
  <si>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</si>
  <si>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</si>
  <si>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</si>
  <si>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</si>
  <si>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</si>
  <si>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</si>
  <si>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</si>
  <si>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</si>
  <si>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</si>
  <si>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</si>
  <si>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</si>
  <si>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</si>
  <si>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</si>
  <si>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</si>
  <si>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</si>
  <si>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</si>
  <si>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</si>
  <si>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</si>
  <si>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</si>
  <si>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</si>
  <si>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</si>
  <si>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</si>
  <si>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</si>
  <si>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</si>
  <si>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</si>
  <si>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</si>
  <si>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</si>
  <si>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</si>
  <si>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</si>
  <si>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</si>
  <si>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</si>
  <si>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</si>
  <si>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</si>
  <si>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</si>
  <si>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</si>
  <si>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</si>
  <si>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</si>
  <si>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</si>
  <si>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</si>
  <si>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</si>
  <si>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</si>
  <si>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</si>
  <si>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</si>
  <si>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</si>
  <si>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</si>
  <si>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</si>
  <si>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</si>
  <si>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</si>
  <si>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</si>
  <si>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</si>
  <si>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</si>
  <si>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</si>
  <si>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</si>
  <si>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</si>
  <si>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</si>
  <si>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</si>
  <si>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</si>
  <si>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</si>
  <si>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</si>
  <si>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</si>
  <si>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</si>
  <si>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</si>
  <si>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</si>
  <si>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</si>
  <si>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</si>
  <si>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</si>
  <si>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</si>
  <si>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</si>
  <si>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</si>
  <si>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</si>
  <si>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</si>
  <si>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</si>
  <si>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</si>
  <si>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</si>
  <si>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</si>
  <si>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</si>
  <si>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</si>
  <si>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</si>
  <si>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</si>
  <si>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</si>
  <si>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</si>
  <si>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</si>
  <si>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</si>
  <si>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</si>
  <si>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</si>
  <si>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</si>
  <si>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</si>
  <si>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</si>
  <si>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</si>
  <si>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</si>
  <si>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</si>
  <si>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</si>
  <si>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</si>
  <si>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</si>
  <si>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</si>
  <si>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</si>
  <si>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</si>
  <si>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</si>
  <si>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</si>
  <si>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</si>
  <si>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</si>
  <si>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</si>
  <si>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</si>
  <si>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</si>
  <si>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</si>
  <si>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</si>
  <si>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</si>
  <si>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</si>
  <si>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</si>
  <si>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</si>
  <si>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</si>
  <si>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</si>
  <si>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</si>
  <si>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</si>
  <si>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</si>
  <si>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</si>
  <si>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</si>
  <si>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</si>
  <si>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</si>
  <si>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</si>
  <si>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</si>
  <si>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</si>
  <si>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</si>
  <si>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</si>
  <si>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</si>
  <si>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</si>
  <si>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</si>
  <si>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</si>
  <si>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</si>
  <si>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</si>
  <si>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</si>
  <si>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</si>
  <si>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</si>
  <si>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</si>
  <si>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</si>
  <si>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</si>
  <si>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</si>
  <si>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</si>
  <si>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</si>
  <si>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</si>
  <si>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</si>
  <si>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</si>
  <si>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</si>
  <si>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</si>
  <si>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</si>
  <si>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</si>
  <si>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</si>
  <si>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</si>
  <si>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</si>
  <si>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</si>
  <si>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</si>
  <si>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</si>
  <si>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</si>
  <si>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</si>
  <si>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</si>
  <si>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</si>
  <si>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</si>
  <si>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</si>
  <si>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</si>
  <si>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</si>
  <si>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</si>
  <si>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</si>
  <si>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</si>
  <si>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</si>
  <si>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</si>
  <si>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</si>
  <si>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</si>
  <si>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</si>
  <si>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</si>
  <si>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</si>
  <si>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</si>
  <si>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</si>
  <si>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</si>
  <si>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</si>
  <si>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</si>
  <si>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</si>
  <si>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</si>
  <si>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</si>
  <si>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</si>
  <si>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</si>
  <si>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</si>
  <si>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</si>
  <si>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</si>
  <si>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</si>
  <si>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</si>
  <si>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</si>
  <si>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</si>
  <si>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</si>
  <si>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</si>
  <si>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</si>
  <si>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</si>
  <si>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</si>
  <si>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</si>
  <si>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</si>
  <si>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</si>
  <si>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</si>
  <si>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</si>
  <si>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</si>
  <si>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</si>
  <si>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</si>
  <si>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</si>
  <si>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</si>
  <si>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</si>
  <si>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</si>
  <si>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</si>
  <si>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</si>
  <si>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</si>
  <si>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</si>
  <si>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</si>
  <si>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</si>
  <si>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</si>
  <si>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</si>
  <si>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</si>
  <si>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</si>
  <si>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</si>
  <si>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</si>
  <si>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</si>
  <si>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</si>
  <si>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</si>
  <si>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</si>
  <si>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</si>
  <si>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</si>
  <si>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</si>
  <si>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</si>
  <si>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</si>
  <si>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</si>
  <si>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</si>
  <si>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</si>
  <si>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</si>
  <si>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</si>
  <si>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</si>
  <si>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</si>
  <si>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</si>
  <si>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</si>
  <si>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</si>
  <si>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</si>
  <si>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</si>
  <si>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</si>
  <si>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</si>
  <si>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</si>
  <si>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</si>
  <si>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</si>
  <si>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</si>
  <si>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</si>
  <si>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</si>
  <si>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</si>
  <si>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</si>
  <si>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</si>
  <si>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</si>
  <si>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</si>
  <si>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</si>
  <si>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</si>
  <si>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</si>
  <si>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</si>
  <si>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</si>
  <si>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</si>
  <si>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</si>
  <si>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</si>
  <si>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</si>
  <si>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</si>
  <si>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</si>
  <si>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</si>
  <si>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</si>
  <si>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</si>
  <si>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</si>
  <si>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</si>
  <si>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</si>
  <si>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</si>
  <si>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</si>
  <si>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</si>
  <si>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</si>
  <si>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</si>
  <si>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</si>
  <si>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</si>
  <si>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</si>
  <si>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</si>
  <si>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</si>
  <si>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</si>
  <si>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</si>
  <si>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</si>
  <si>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</si>
  <si>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</si>
  <si>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</si>
  <si>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</si>
  <si>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</si>
  <si>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</si>
  <si>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</si>
  <si>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</si>
  <si>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</si>
  <si>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</si>
  <si>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</si>
  <si>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</si>
  <si>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</si>
  <si>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</si>
  <si>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</si>
  <si>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</si>
  <si>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</si>
  <si>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</si>
  <si>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</si>
  <si>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</si>
  <si>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</si>
  <si>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</si>
  <si>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</si>
  <si>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</si>
  <si>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</si>
  <si>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</si>
  <si>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</si>
  <si>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</si>
  <si>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</si>
  <si>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</si>
  <si>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</si>
  <si>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</si>
  <si>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</si>
  <si>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</si>
  <si>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</si>
  <si>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</si>
  <si>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</si>
  <si>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</si>
  <si>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</si>
  <si>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</si>
  <si>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</si>
  <si>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</si>
  <si>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</si>
  <si>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</si>
  <si>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</si>
  <si>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</si>
  <si>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</si>
  <si>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</si>
  <si>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</si>
  <si>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</si>
  <si>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</si>
  <si>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</si>
  <si>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</si>
  <si>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</si>
  <si>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</si>
  <si>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</si>
  <si>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</si>
  <si>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</si>
  <si>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</si>
  <si>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</si>
  <si>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</si>
  <si>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</si>
  <si>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</si>
  <si>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</si>
  <si>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</si>
  <si>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</si>
  <si>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</si>
  <si>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</si>
  <si>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</si>
  <si>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</si>
  <si>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</si>
  <si>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</si>
  <si>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</si>
  <si>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</si>
  <si>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</si>
  <si>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</si>
  <si>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</si>
  <si>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</si>
  <si>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</si>
  <si>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</si>
  <si>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</si>
  <si>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</si>
  <si>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</si>
  <si>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</si>
  <si>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</si>
  <si>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</si>
  <si>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</si>
  <si>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</si>
  <si>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</si>
  <si>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</si>
  <si>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</si>
  <si>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</si>
  <si>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</si>
  <si>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</si>
  <si>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</si>
  <si>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</si>
  <si>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</si>
  <si>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</si>
  <si>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</si>
  <si>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</si>
  <si>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</si>
  <si>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</si>
  <si>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</si>
  <si>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</si>
  <si>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</si>
  <si>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</si>
  <si>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</si>
  <si>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</si>
  <si>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</si>
  <si>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</si>
  <si>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</si>
  <si>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</si>
  <si>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</si>
  <si>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</si>
  <si>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</si>
  <si>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</si>
  <si>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</si>
  <si>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</si>
  <si>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</si>
  <si>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</si>
  <si>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</si>
  <si>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</si>
  <si>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</si>
  <si>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</si>
  <si>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</si>
  <si>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</si>
  <si>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</si>
  <si>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</si>
  <si>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</si>
  <si>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</si>
  <si>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</si>
  <si>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</si>
  <si>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</si>
  <si>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</si>
  <si>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</si>
  <si>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</si>
  <si>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</si>
  <si>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</si>
  <si>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</si>
  <si>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</si>
  <si>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</si>
  <si>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</si>
  <si>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</si>
  <si>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</si>
  <si>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</si>
  <si>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</si>
  <si>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</si>
  <si>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</si>
  <si>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</si>
  <si>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</si>
  <si>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</si>
  <si>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</si>
  <si>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</si>
  <si>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</si>
  <si>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</si>
  <si>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</si>
  <si>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</si>
  <si>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</si>
  <si>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</si>
  <si>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</si>
  <si>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</si>
  <si>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</si>
  <si>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</si>
  <si>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</si>
  <si>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</si>
  <si>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</si>
  <si>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</si>
  <si>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</si>
  <si>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</si>
  <si>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</si>
  <si>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</si>
  <si>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</si>
  <si>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</si>
  <si>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</si>
  <si>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</si>
  <si>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</si>
  <si>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</si>
  <si>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</si>
  <si>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</si>
  <si>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</si>
  <si>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</si>
  <si>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</si>
  <si>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</si>
  <si>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</si>
  <si>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</si>
  <si>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</si>
  <si>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</si>
  <si>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</si>
  <si>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</si>
  <si>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</si>
  <si>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</si>
  <si>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</si>
  <si>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</si>
  <si>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</si>
  <si>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</si>
  <si>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</si>
  <si>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</si>
  <si>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</si>
  <si>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</si>
  <si>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</si>
  <si>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</si>
  <si>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</si>
  <si>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</si>
  <si>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</si>
  <si>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</si>
  <si>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</si>
  <si>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</si>
  <si>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</si>
  <si>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</si>
  <si>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</si>
  <si>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</si>
  <si>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</si>
  <si>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</si>
  <si>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</si>
  <si>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</si>
  <si>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</si>
  <si>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</si>
  <si>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</si>
  <si>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</si>
  <si>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</si>
  <si>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</si>
  <si>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</si>
  <si>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</si>
  <si>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</si>
  <si>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</si>
  <si>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</si>
  <si>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</si>
  <si>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</si>
  <si>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</si>
  <si>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</si>
  <si>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</si>
  <si>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</si>
  <si>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</si>
  <si>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</si>
  <si>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</si>
  <si>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</si>
  <si>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</si>
  <si>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</si>
  <si>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</si>
  <si>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</si>
  <si>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</si>
  <si>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</si>
  <si>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</si>
  <si>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</si>
  <si>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</si>
  <si>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</si>
  <si>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</si>
  <si>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</si>
  <si>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</si>
  <si>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</si>
  <si>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</si>
  <si>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</si>
  <si>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</si>
  <si>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</si>
  <si>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</si>
  <si>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</si>
  <si>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</si>
  <si>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</si>
  <si>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</si>
  <si>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</si>
  <si>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</si>
  <si>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</si>
  <si>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</si>
  <si>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</si>
  <si>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</si>
  <si>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</si>
  <si>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</si>
  <si>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</si>
  <si>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</si>
  <si>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</si>
  <si>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</si>
  <si>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</si>
  <si>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</si>
  <si>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</si>
  <si>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</si>
  <si>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</si>
  <si>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</si>
  <si>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</si>
  <si>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</si>
  <si>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</si>
  <si>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</si>
  <si>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</si>
  <si>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</si>
  <si>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</si>
  <si>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</si>
  <si>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</si>
  <si>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</si>
  <si>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</si>
  <si>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</si>
  <si>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</si>
  <si>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</si>
  <si>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</si>
  <si>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</si>
  <si>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</si>
  <si>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</si>
  <si>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</si>
  <si>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</si>
  <si>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</si>
  <si>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</si>
  <si>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</si>
  <si>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</si>
  <si>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</si>
  <si>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</si>
  <si>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</si>
  <si>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</si>
  <si>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</si>
  <si>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</si>
  <si>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</si>
  <si>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</si>
  <si>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</si>
  <si>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</si>
  <si>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</si>
  <si>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</si>
  <si>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</si>
  <si>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</si>
  <si>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</si>
  <si>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</si>
  <si>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</si>
  <si>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</si>
  <si>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</si>
  <si>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</si>
  <si>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</si>
  <si>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</si>
  <si>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</si>
  <si>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</si>
  <si>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</si>
  <si>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</si>
  <si>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</si>
  <si>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</si>
  <si>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</si>
  <si>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</si>
  <si>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</si>
  <si>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</si>
  <si>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</si>
  <si>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</si>
  <si>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</si>
  <si>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</si>
  <si>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</si>
  <si>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</si>
  <si>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</si>
  <si>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</si>
  <si>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</si>
  <si>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</si>
  <si>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</si>
  <si>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</si>
  <si>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</si>
  <si>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</si>
  <si>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</si>
  <si>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</si>
  <si>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</si>
  <si>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</si>
  <si>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</si>
  <si>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</si>
  <si>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</si>
  <si>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</si>
  <si>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</si>
  <si>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</si>
  <si>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</si>
  <si>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</si>
  <si>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</si>
  <si>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</si>
  <si>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</si>
  <si>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</si>
  <si>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</si>
  <si>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</si>
  <si>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</si>
  <si>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</si>
  <si>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</si>
  <si>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</si>
  <si>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</si>
  <si>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</si>
  <si>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</si>
  <si>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</si>
  <si>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</si>
  <si>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</si>
  <si>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</si>
  <si>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</si>
  <si>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</si>
  <si>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</si>
  <si>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</si>
  <si>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</si>
  <si>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</si>
  <si>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</si>
  <si>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</si>
  <si>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</si>
  <si>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</si>
  <si>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</si>
  <si>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</si>
  <si>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</si>
  <si>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</si>
  <si>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</si>
  <si>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</si>
  <si>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</si>
  <si>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</si>
  <si>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</si>
  <si>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</si>
  <si>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</si>
  <si>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</si>
  <si>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</si>
  <si>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</si>
  <si>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</si>
  <si>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</si>
  <si>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</si>
  <si>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</si>
  <si>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</si>
  <si>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</si>
  <si>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</si>
  <si>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</si>
  <si>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</si>
  <si>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</si>
  <si>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</si>
  <si>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</si>
  <si>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</si>
  <si>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</si>
  <si>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</si>
  <si>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</si>
  <si>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</si>
  <si>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</si>
  <si>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</si>
  <si>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</si>
  <si>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</si>
  <si>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</si>
  <si>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</si>
  <si>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</si>
  <si>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</si>
  <si>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</si>
  <si>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</si>
  <si>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</si>
  <si>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</si>
  <si>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</si>
  <si>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</si>
  <si>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</si>
  <si>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</si>
  <si>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</si>
  <si>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</si>
  <si>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</si>
  <si>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</si>
  <si>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</si>
  <si>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</si>
  <si>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</si>
  <si>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</si>
  <si>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</si>
  <si>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</si>
  <si>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</si>
  <si>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</si>
  <si>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</si>
  <si>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</si>
  <si>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</si>
  <si>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</si>
  <si>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</si>
  <si>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</si>
  <si>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</si>
  <si>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</si>
  <si>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</si>
  <si>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</si>
  <si>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</si>
  <si>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</si>
  <si>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</si>
  <si>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</si>
  <si>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</si>
  <si>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</si>
  <si>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</si>
  <si>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</si>
  <si>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</si>
  <si>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</si>
  <si>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</si>
  <si>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</si>
  <si>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</si>
  <si>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</si>
  <si>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</si>
  <si>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</si>
  <si>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</si>
  <si>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</si>
  <si>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</si>
  <si>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</si>
  <si>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</si>
  <si>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</si>
  <si>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</si>
  <si>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</si>
  <si>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</si>
  <si>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</si>
  <si>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</si>
  <si>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</si>
  <si>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</si>
  <si>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</si>
  <si>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</si>
  <si>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</si>
  <si>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</si>
  <si>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</si>
  <si>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</si>
  <si>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</si>
  <si>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</si>
  <si>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</si>
  <si>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</si>
  <si>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</si>
  <si>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</si>
  <si>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</si>
  <si>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</si>
  <si>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</si>
  <si>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</si>
  <si>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</si>
  <si>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</si>
  <si>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</si>
  <si>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</si>
  <si>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</si>
  <si>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</si>
  <si>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</si>
  <si>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</si>
  <si>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</si>
  <si>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</si>
  <si>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</si>
  <si>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</si>
  <si>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</si>
  <si>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</si>
  <si>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</si>
  <si>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</si>
  <si>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</si>
  <si>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</si>
  <si>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</si>
  <si>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</si>
  <si>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</si>
  <si>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</si>
  <si>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</si>
  <si>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</si>
  <si>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</si>
  <si>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</si>
  <si>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</si>
  <si>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</si>
  <si>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</si>
  <si>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</si>
  <si>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</si>
  <si>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</si>
  <si>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</si>
  <si>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</si>
  <si>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</si>
  <si>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</si>
  <si>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</si>
  <si>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</si>
  <si>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</si>
  <si>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</si>
  <si>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</si>
  <si>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</si>
  <si>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</si>
  <si>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</si>
  <si>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</si>
  <si>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</si>
  <si>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</si>
  <si>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</si>
  <si>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</si>
  <si>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</si>
  <si>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</si>
  <si>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</si>
  <si>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</si>
  <si>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</si>
  <si>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</si>
  <si>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</si>
  <si>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</si>
  <si>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</si>
  <si>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</si>
  <si>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</si>
  <si>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</si>
  <si>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</si>
  <si>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</si>
  <si>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</si>
  <si>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</si>
  <si>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</si>
  <si>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</si>
  <si>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</si>
  <si>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</si>
  <si>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</si>
  <si>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</si>
  <si>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</si>
  <si>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</si>
  <si>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</si>
  <si>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</si>
  <si>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</si>
  <si>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</si>
  <si>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</si>
  <si>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</si>
  <si>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</si>
  <si>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</si>
  <si>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</si>
  <si>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</si>
  <si>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</si>
  <si>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</si>
  <si>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</si>
  <si>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</si>
  <si>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</si>
  <si>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</si>
  <si>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</si>
  <si>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</si>
  <si>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</si>
  <si>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</si>
  <si>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</si>
  <si>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</si>
  <si>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</si>
  <si>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</si>
  <si>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</si>
  <si>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</si>
  <si>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</si>
  <si>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</si>
  <si>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</si>
  <si>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</si>
  <si>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</si>
  <si>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</si>
  <si>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</si>
  <si>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</si>
  <si>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</si>
  <si>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</si>
  <si>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</si>
  <si>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</si>
  <si>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</si>
  <si>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</si>
  <si>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</si>
  <si>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</si>
  <si>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</si>
  <si>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</si>
  <si>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</si>
  <si>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</si>
  <si>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</si>
  <si>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</si>
  <si>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</si>
  <si>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</si>
  <si>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</si>
  <si>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</si>
  <si>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</si>
  <si>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</si>
  <si>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</si>
  <si>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</si>
  <si>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</si>
  <si>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</si>
  <si>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</si>
  <si>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</si>
  <si>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</si>
  <si>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</si>
  <si>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</si>
  <si>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</si>
  <si>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</si>
  <si>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</si>
  <si>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</si>
  <si>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</si>
  <si>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</si>
  <si>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</si>
  <si>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</si>
  <si>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</si>
  <si>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</si>
  <si>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</si>
  <si>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</si>
  <si>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</si>
  <si>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</si>
  <si>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</si>
  <si>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</si>
  <si>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</si>
  <si>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</si>
  <si>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</si>
  <si>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</si>
  <si>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</si>
  <si>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</si>
  <si>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</si>
  <si>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</si>
  <si>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</si>
  <si>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</si>
  <si>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</si>
  <si>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</si>
  <si>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</si>
  <si>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</si>
  <si>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</si>
  <si>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</si>
  <si>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</si>
  <si>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</si>
  <si>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</si>
  <si>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</si>
  <si>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</si>
  <si>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</si>
  <si>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</si>
  <si>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</si>
  <si>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</si>
  <si>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</si>
  <si>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</si>
  <si>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</si>
  <si>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</si>
  <si>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</si>
  <si>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</si>
  <si>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</si>
  <si>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</si>
  <si>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</si>
  <si>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</si>
  <si>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</si>
  <si>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</si>
  <si>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</si>
  <si>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</si>
  <si>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</si>
  <si>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</si>
  <si>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</si>
  <si>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</si>
  <si>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</si>
  <si>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</si>
  <si>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</si>
  <si>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</si>
  <si>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</si>
  <si>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</si>
  <si>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</si>
  <si>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</si>
  <si>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</si>
  <si>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</si>
  <si>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</si>
  <si>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</si>
  <si>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</si>
  <si>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</si>
  <si>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</si>
  <si>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</si>
  <si>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</si>
  <si>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</si>
  <si>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</si>
  <si>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</si>
  <si>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</si>
  <si>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</si>
  <si>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</si>
  <si>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</si>
  <si>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</si>
  <si>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</si>
  <si>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</si>
  <si>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</si>
  <si>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</si>
  <si>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</si>
  <si>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</si>
  <si>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</si>
  <si>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</si>
  <si>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</si>
  <si>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</si>
  <si>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</si>
  <si>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</si>
  <si>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</si>
  <si>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</si>
  <si>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</si>
  <si>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</si>
  <si>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</si>
  <si>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</si>
  <si>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</si>
  <si>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</si>
  <si>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</si>
  <si>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</si>
  <si>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</si>
  <si>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</si>
  <si>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</si>
  <si>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</si>
  <si>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</si>
  <si>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</si>
  <si>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</si>
  <si>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</si>
  <si>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</si>
  <si>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</si>
  <si>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</si>
  <si>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</si>
  <si>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</si>
  <si>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</si>
  <si>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</si>
  <si>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</si>
  <si>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</si>
  <si>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</si>
  <si>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</si>
  <si>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</si>
  <si>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</si>
  <si>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</si>
  <si>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</si>
  <si>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</si>
  <si>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</si>
  <si>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</si>
  <si>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</si>
  <si>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</si>
  <si>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</si>
  <si>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</si>
  <si>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</si>
  <si>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</si>
  <si>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</si>
  <si>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</si>
  <si>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</si>
  <si>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</si>
  <si>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</si>
  <si>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</si>
  <si>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</si>
  <si>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</si>
  <si>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</si>
  <si>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</si>
  <si>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</si>
  <si>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</si>
  <si>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</si>
  <si>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</si>
  <si>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</si>
  <si>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</si>
  <si>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</si>
  <si>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</si>
  <si>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</si>
  <si>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</si>
  <si>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</si>
  <si>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</si>
  <si>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</si>
  <si>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</si>
  <si>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</si>
  <si>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</si>
  <si>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</si>
  <si>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</si>
  <si>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</si>
  <si>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</si>
  <si>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</si>
  <si>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</si>
  <si>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</si>
  <si>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</si>
  <si>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</si>
  <si>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</si>
  <si>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</si>
  <si>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</si>
  <si>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</si>
  <si>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</si>
  <si>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</si>
  <si>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</si>
  <si>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</si>
  <si>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</si>
  <si>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</si>
  <si>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</si>
  <si>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</si>
  <si>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</si>
  <si>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</si>
  <si>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</si>
  <si>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</si>
  <si>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</si>
  <si>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</si>
  <si>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</si>
  <si>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</si>
  <si>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</si>
  <si>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</si>
  <si>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</si>
  <si>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</si>
  <si>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</si>
  <si>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</si>
  <si>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</si>
  <si>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</si>
  <si>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</si>
  <si>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</si>
  <si>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</si>
  <si>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</si>
  <si>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</si>
  <si>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</si>
  <si>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</si>
  <si>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</si>
  <si>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</si>
  <si>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</si>
  <si>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</si>
  <si>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</si>
  <si>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</si>
  <si>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</si>
  <si>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</si>
  <si>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</si>
  <si>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</si>
  <si>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</si>
  <si>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</si>
  <si>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</si>
  <si>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</si>
  <si>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</si>
  <si>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</si>
  <si>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</si>
  <si>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</si>
  <si>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</si>
  <si>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</si>
  <si>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</si>
  <si>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</si>
  <si>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</si>
  <si>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</si>
  <si>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</si>
  <si>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</si>
  <si>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</si>
  <si>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</si>
  <si>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</si>
  <si>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</si>
  <si>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</si>
  <si>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</si>
  <si>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</si>
  <si>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</si>
  <si>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</si>
  <si>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</si>
  <si>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</si>
  <si>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</si>
  <si>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</si>
  <si>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</si>
  <si>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</si>
  <si>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</si>
  <si>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</si>
  <si>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</si>
  <si>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</si>
  <si>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</si>
  <si>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</si>
  <si>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</si>
  <si>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</si>
  <si>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</si>
  <si>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</si>
  <si>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</si>
  <si>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</si>
  <si>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</si>
  <si>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</si>
  <si>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</si>
  <si>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</si>
  <si>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</si>
  <si>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</si>
  <si>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</si>
  <si>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</si>
  <si>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</si>
  <si>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</si>
  <si>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</si>
  <si>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</si>
  <si>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</si>
  <si>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</si>
  <si>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</si>
  <si>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</si>
  <si>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</si>
  <si>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</si>
  <si>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</si>
  <si>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</si>
  <si>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</si>
  <si>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</si>
  <si>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</si>
  <si>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</si>
  <si>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</si>
  <si>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</si>
  <si>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</si>
  <si>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</si>
  <si>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</si>
  <si>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</si>
  <si>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</si>
  <si>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</si>
  <si>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</si>
  <si>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</si>
  <si>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</si>
  <si>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</si>
  <si>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</si>
  <si>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</si>
  <si>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</si>
  <si>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</si>
  <si>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</si>
  <si>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</si>
  <si>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</si>
  <si>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</si>
  <si>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</si>
  <si>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</si>
  <si>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</si>
  <si>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</si>
  <si>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</si>
  <si>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</si>
  <si>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</si>
  <si>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</si>
  <si>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</si>
  <si>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</si>
  <si>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</si>
  <si>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</si>
  <si>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</si>
  <si>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</si>
  <si>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</si>
  <si>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</si>
  <si>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</si>
  <si>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</si>
  <si>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</si>
  <si>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</si>
  <si>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</si>
  <si>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</si>
  <si>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</si>
  <si>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</si>
  <si>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</si>
  <si>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</si>
  <si>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</si>
  <si>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</si>
  <si>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</si>
  <si>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</si>
  <si>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</si>
  <si>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</si>
  <si>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</si>
  <si>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</si>
  <si>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</si>
  <si>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</si>
  <si>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</si>
  <si>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</si>
  <si>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</si>
  <si>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</si>
  <si>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</si>
  <si>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</si>
  <si>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</si>
  <si>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</si>
  <si>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</si>
  <si>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</si>
  <si>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</si>
  <si>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</si>
  <si>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</si>
  <si>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</si>
  <si>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</si>
  <si>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</si>
  <si>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</si>
  <si>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</si>
  <si>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</si>
  <si>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</si>
  <si>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</si>
  <si>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</si>
  <si>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</si>
  <si>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</si>
  <si>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</si>
  <si>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</si>
  <si>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</si>
  <si>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</si>
  <si>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</si>
  <si>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</si>
  <si>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</si>
  <si>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</si>
  <si>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</si>
  <si>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</si>
  <si>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</si>
  <si>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</si>
  <si>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</si>
  <si>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</si>
  <si>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</si>
  <si>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</si>
  <si>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</si>
  <si>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</si>
  <si>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</si>
  <si>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</si>
  <si>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</si>
  <si>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</si>
  <si>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</si>
  <si>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</si>
  <si>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</si>
  <si>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</si>
  <si>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</si>
  <si>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</si>
  <si>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</si>
  <si>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</si>
  <si>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</si>
  <si>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</si>
  <si>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</si>
  <si>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</si>
  <si>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</si>
  <si>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</si>
  <si>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</si>
  <si>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</si>
  <si>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</si>
  <si>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</si>
  <si>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</si>
  <si>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</si>
  <si>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</si>
  <si>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</si>
  <si>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</si>
  <si>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</si>
  <si>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</si>
  <si>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</si>
  <si>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</si>
  <si>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</si>
  <si>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</si>
  <si>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</si>
  <si>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</si>
  <si>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</si>
  <si>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</si>
  <si>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</si>
  <si>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</si>
  <si>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</si>
  <si>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</si>
  <si>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</si>
  <si>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</si>
  <si>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</si>
  <si>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</si>
  <si>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</si>
  <si>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</si>
  <si>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</si>
  <si>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</si>
  <si>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</si>
  <si>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</si>
  <si>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</si>
  <si>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</si>
  <si>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</si>
  <si>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</si>
  <si>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</si>
  <si>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</si>
  <si>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</si>
  <si>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</si>
  <si>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</si>
  <si>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</si>
  <si>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</si>
  <si>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</si>
  <si>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</si>
  <si>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</si>
  <si>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</si>
  <si>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</si>
  <si>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</si>
  <si>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</si>
  <si>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</si>
  <si>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</si>
  <si>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</si>
  <si>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</si>
  <si>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</si>
  <si>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</si>
  <si>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</si>
  <si>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</si>
  <si>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</si>
  <si>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</si>
  <si>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</si>
  <si>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</si>
  <si>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</si>
  <si>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</si>
  <si>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</si>
  <si>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</si>
  <si>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</si>
  <si>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</si>
  <si>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</si>
  <si>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</si>
  <si>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</si>
  <si>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</si>
  <si>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</si>
  <si>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</si>
  <si>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</si>
  <si>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</si>
  <si>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</si>
  <si>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</si>
  <si>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</si>
  <si>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</si>
  <si>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</si>
  <si>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</si>
  <si>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</si>
  <si>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</si>
  <si>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</si>
  <si>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</si>
  <si>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</si>
  <si>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</si>
  <si>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</si>
  <si>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</si>
  <si>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</si>
  <si>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</si>
  <si>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</si>
  <si>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</si>
  <si>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</si>
  <si>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</si>
  <si>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</si>
  <si>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</si>
  <si>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</si>
  <si>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</si>
  <si>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</si>
  <si>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</si>
  <si>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</si>
  <si>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</si>
  <si>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</si>
  <si>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</si>
  <si>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</si>
  <si>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</si>
  <si>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</si>
  <si>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</si>
  <si>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</si>
  <si>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</si>
  <si>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</si>
  <si>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</si>
  <si>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</si>
  <si>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</si>
  <si>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</si>
  <si>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</si>
  <si>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</si>
  <si>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</si>
  <si>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</si>
  <si>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</si>
  <si>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</si>
  <si>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</si>
  <si>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</si>
  <si>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</si>
  <si>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</si>
  <si>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</si>
  <si>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</si>
  <si>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</si>
  <si>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</si>
  <si>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</si>
  <si>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</si>
  <si>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</si>
  <si>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</si>
  <si>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</si>
  <si>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</si>
  <si>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</si>
  <si>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</si>
  <si>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</si>
  <si>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</si>
  <si>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</si>
  <si>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</si>
  <si>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</si>
  <si>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</si>
  <si>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</si>
  <si>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</si>
  <si>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</si>
  <si>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</si>
  <si>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</si>
  <si>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</si>
  <si>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</si>
  <si>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</si>
  <si>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</si>
  <si>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</si>
  <si>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</si>
  <si>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</si>
  <si>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</si>
  <si>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</si>
  <si>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</si>
  <si>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</si>
  <si>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</si>
  <si>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</si>
  <si>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</si>
  <si>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</si>
  <si>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</si>
  <si>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</si>
  <si>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</si>
  <si>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</si>
  <si>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</si>
  <si>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</si>
  <si>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</si>
  <si>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</si>
  <si>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</si>
  <si>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</si>
  <si>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</si>
  <si>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</si>
  <si>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</si>
  <si>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</si>
  <si>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</si>
  <si>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</si>
  <si>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</si>
  <si>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</si>
  <si>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</si>
  <si>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</si>
  <si>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</si>
  <si>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</si>
  <si>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</si>
  <si>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</si>
  <si>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</si>
  <si>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</si>
  <si>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</si>
  <si>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</si>
  <si>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</si>
  <si>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</si>
  <si>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</si>
  <si>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</si>
  <si>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</si>
  <si>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</si>
  <si>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</si>
  <si>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</si>
  <si>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</si>
  <si>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</si>
  <si>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</si>
  <si>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</si>
  <si>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</si>
  <si>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</si>
  <si>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</si>
  <si>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</si>
  <si>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</si>
  <si>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</si>
  <si>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</si>
  <si>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</si>
  <si>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</si>
  <si>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</si>
  <si>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</si>
  <si>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</si>
  <si>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</si>
  <si>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</si>
  <si>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</si>
  <si>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</si>
  <si>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</si>
  <si>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</si>
  <si>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</si>
  <si>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</si>
  <si>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</si>
  <si>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</si>
  <si>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</si>
  <si>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</si>
  <si>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</si>
  <si>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</si>
  <si>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</si>
  <si>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</si>
  <si>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</si>
  <si>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</si>
  <si>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</si>
  <si>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</si>
  <si>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</si>
  <si>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</si>
  <si>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</si>
  <si>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</si>
  <si>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</si>
  <si>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</si>
  <si>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</si>
  <si>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</si>
  <si>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</si>
  <si>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</si>
  <si>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</si>
  <si>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</si>
  <si>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</si>
  <si>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</si>
  <si>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</si>
  <si>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</si>
  <si>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</si>
  <si>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</si>
  <si>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</si>
  <si>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</si>
  <si>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</si>
  <si>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</si>
  <si>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</si>
  <si>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</si>
  <si>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</si>
  <si>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</si>
  <si>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</si>
  <si>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</si>
  <si>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</si>
  <si>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</si>
  <si>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</si>
  <si>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</si>
  <si>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</si>
  <si>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</si>
  <si>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</si>
  <si>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</si>
  <si>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</si>
  <si>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</si>
  <si>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</si>
  <si>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</si>
  <si>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</si>
  <si>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</si>
  <si>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</si>
  <si>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</si>
  <si>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</si>
  <si>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</si>
  <si>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</si>
  <si>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</si>
  <si>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</si>
  <si>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</si>
  <si>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</si>
  <si>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</si>
  <si>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</si>
  <si>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</si>
  <si>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</si>
  <si>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</si>
  <si>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</si>
  <si>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</si>
  <si>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</si>
  <si>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</si>
  <si>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</si>
  <si>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</si>
  <si>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</si>
  <si>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</si>
  <si>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</si>
  <si>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</si>
  <si>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</si>
  <si>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</si>
  <si>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</si>
  <si>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</si>
  <si>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</si>
  <si>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</si>
  <si>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</si>
  <si>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</si>
  <si>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</si>
  <si>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</si>
  <si>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</si>
  <si>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</si>
  <si>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</si>
  <si>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</si>
  <si>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</si>
  <si>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</si>
  <si>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</si>
  <si>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</si>
  <si>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</si>
  <si>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</si>
  <si>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</si>
  <si>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</si>
  <si>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</si>
  <si>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</si>
  <si>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</si>
  <si>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</si>
  <si>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</si>
  <si>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</si>
  <si>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</si>
  <si>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</si>
  <si>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</si>
  <si>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</si>
  <si>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</si>
  <si>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</si>
  <si>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</si>
  <si>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</si>
  <si>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</si>
  <si>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</si>
  <si>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</si>
  <si>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</si>
  <si>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</si>
  <si>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</si>
  <si>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</si>
  <si>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</si>
  <si>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</si>
  <si>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</si>
  <si>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</si>
  <si>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</si>
  <si>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</si>
  <si>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</si>
  <si>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</si>
  <si>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</si>
  <si>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</si>
  <si>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</si>
  <si>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</si>
  <si>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</si>
  <si>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</si>
  <si>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</si>
  <si>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</si>
  <si>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</si>
  <si>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</si>
  <si>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</si>
  <si>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</si>
  <si>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</si>
  <si>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</si>
  <si>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</si>
  <si>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</si>
  <si>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</si>
  <si>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</si>
  <si>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</si>
  <si>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</si>
  <si>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</si>
  <si>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</si>
  <si>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</si>
  <si>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</si>
  <si>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</si>
  <si>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</si>
  <si>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</si>
  <si>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</si>
  <si>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</si>
  <si>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</si>
  <si>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</si>
  <si>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</si>
  <si>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</si>
  <si>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</si>
  <si>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</si>
  <si>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</si>
  <si>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</si>
  <si>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</si>
  <si>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</si>
  <si>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</si>
  <si>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</si>
  <si>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</si>
  <si>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</si>
  <si>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</si>
  <si>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</si>
  <si>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</si>
  <si>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</si>
  <si>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</si>
  <si>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</si>
  <si>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</si>
  <si>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</si>
  <si>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</si>
  <si>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</si>
  <si>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</si>
  <si>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</si>
  <si>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</si>
  <si>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</si>
  <si>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</si>
  <si>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</si>
  <si>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</si>
  <si>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</si>
  <si>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</si>
  <si>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</si>
  <si>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</si>
  <si>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</si>
  <si>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</si>
  <si>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</si>
  <si>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</si>
  <si>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</si>
  <si>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</si>
  <si>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</si>
  <si>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</si>
  <si>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</si>
  <si>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</si>
  <si>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</si>
  <si>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</si>
  <si>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</si>
  <si>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</si>
  <si>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</si>
  <si>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</si>
  <si>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</si>
  <si>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</si>
  <si>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</si>
  <si>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</si>
  <si>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</si>
  <si>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</si>
  <si>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</si>
  <si>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</si>
  <si>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</si>
  <si>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</si>
  <si>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</si>
  <si>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</si>
  <si>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</si>
  <si>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</si>
  <si>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</si>
  <si>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</si>
  <si>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</si>
  <si>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</si>
  <si>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</si>
  <si>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</si>
  <si>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</si>
  <si>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</si>
  <si>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</si>
  <si>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</si>
  <si>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</si>
  <si>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</si>
  <si>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</si>
  <si>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</si>
  <si>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</si>
  <si>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</si>
  <si>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</si>
  <si>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</si>
  <si>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</si>
  <si>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</si>
  <si>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</si>
  <si>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</si>
  <si>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</si>
  <si>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</si>
  <si>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</si>
  <si>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</si>
  <si>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</si>
  <si>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</si>
  <si>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</si>
  <si>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</si>
  <si>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</si>
  <si>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</si>
  <si>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</si>
  <si>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</si>
  <si>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</si>
  <si>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</si>
  <si>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</si>
  <si>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</si>
  <si>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</si>
  <si>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</si>
  <si>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</si>
  <si>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</si>
  <si>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</si>
  <si>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</si>
  <si>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</si>
  <si>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</si>
  <si>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</si>
  <si>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</si>
  <si>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</si>
  <si>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</si>
  <si>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</si>
  <si>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</si>
  <si>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</si>
  <si>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</si>
  <si>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</si>
  <si>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</si>
  <si>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</si>
  <si>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</si>
  <si>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</si>
  <si>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</si>
  <si>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</si>
  <si>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</si>
  <si>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</si>
  <si>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</si>
  <si>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</si>
  <si>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</si>
  <si>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</si>
  <si>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</si>
  <si>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</si>
  <si>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</si>
  <si>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</si>
  <si>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</si>
  <si>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</si>
  <si>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</si>
  <si>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</si>
  <si>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</si>
  <si>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</si>
  <si>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</si>
  <si>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</si>
  <si>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</si>
  <si>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</si>
  <si>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</si>
  <si>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</si>
  <si>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</si>
  <si>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</si>
  <si>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</si>
  <si>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</si>
  <si>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</si>
  <si>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</si>
  <si>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</si>
  <si>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</si>
  <si>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</si>
  <si>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</si>
  <si>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</si>
  <si>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</si>
  <si>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</si>
  <si>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</si>
  <si>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</si>
  <si>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</si>
  <si>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</si>
  <si>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</si>
  <si>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</si>
  <si>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</si>
  <si>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</si>
  <si>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</si>
  <si>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</si>
  <si>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</si>
  <si>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</si>
  <si>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</si>
  <si>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</si>
  <si>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</si>
  <si>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</si>
  <si>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</si>
  <si>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</si>
  <si>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</si>
  <si>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</si>
  <si>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</si>
  <si>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</si>
  <si>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</si>
  <si>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</si>
  <si>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</si>
  <si>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</si>
  <si>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</si>
  <si>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</si>
  <si>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</si>
  <si>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</si>
  <si>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</si>
  <si>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</si>
  <si>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</si>
  <si>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</si>
  <si>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</si>
  <si>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</si>
  <si>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</si>
  <si>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</si>
  <si>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</si>
  <si>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</si>
  <si>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</si>
  <si>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</si>
  <si>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</si>
  <si>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</si>
  <si>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</si>
  <si>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</si>
  <si>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</si>
  <si>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</si>
  <si>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</si>
  <si>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</si>
  <si>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</si>
  <si>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</si>
  <si>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</si>
  <si>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</si>
  <si>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</si>
  <si>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</si>
  <si>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</si>
  <si>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</si>
  <si>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</si>
  <si>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</si>
  <si>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</si>
  <si>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</si>
  <si>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</si>
  <si>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</si>
  <si>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</si>
  <si>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</si>
  <si>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</si>
  <si>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</si>
  <si>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</si>
  <si>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</si>
  <si>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</si>
  <si>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</si>
  <si>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</si>
  <si>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</si>
  <si>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</si>
  <si>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</si>
  <si>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</si>
  <si>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</si>
  <si>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</si>
  <si>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</si>
  <si>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</si>
  <si>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</si>
  <si>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</si>
  <si>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</si>
  <si>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</si>
  <si>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</si>
  <si>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</si>
  <si>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</si>
  <si>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</si>
  <si>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</si>
  <si>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</si>
  <si>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</si>
  <si>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</si>
  <si>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</si>
  <si>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</si>
  <si>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</si>
  <si>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</si>
  <si>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</si>
  <si>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</si>
  <si>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</si>
  <si>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</si>
  <si>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</si>
  <si>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</si>
  <si>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</si>
  <si>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</si>
  <si>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</si>
  <si>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</si>
  <si>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</si>
  <si>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</si>
  <si>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</si>
  <si>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</si>
  <si>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</si>
  <si>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</si>
  <si>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</si>
  <si>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</si>
  <si>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</si>
  <si>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</si>
  <si>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</si>
  <si>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</si>
  <si>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</si>
  <si>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</si>
  <si>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</si>
  <si>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</si>
  <si>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</si>
  <si>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</si>
  <si>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</si>
  <si>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</si>
  <si>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</si>
  <si>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</si>
  <si>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</si>
  <si>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</si>
  <si>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</si>
  <si>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</si>
  <si>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</si>
  <si>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</si>
  <si>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</si>
  <si>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</si>
  <si>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</si>
  <si>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</si>
  <si>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</si>
  <si>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</si>
  <si>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</si>
  <si>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</si>
  <si>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</si>
  <si>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</si>
  <si>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</si>
  <si>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</si>
  <si>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</si>
  <si>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</si>
  <si>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</si>
  <si>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</si>
  <si>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</si>
  <si>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</si>
  <si>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</si>
  <si>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</si>
  <si>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</si>
  <si>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</si>
  <si>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</si>
  <si>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</si>
  <si>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</si>
  <si>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</si>
  <si>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</si>
  <si>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</si>
  <si>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</si>
  <si>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</si>
  <si>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</si>
  <si>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</si>
  <si>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</si>
  <si>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</si>
  <si>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</si>
  <si>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</si>
  <si>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</si>
  <si>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</si>
  <si>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</si>
  <si>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</si>
  <si>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</si>
  <si>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</si>
  <si>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</si>
  <si>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</si>
  <si>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</si>
  <si>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</si>
  <si>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</si>
  <si>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</si>
  <si>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</si>
  <si>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</si>
  <si>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</si>
  <si>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</si>
  <si>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</si>
  <si>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</si>
  <si>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</si>
  <si>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</si>
  <si>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</si>
  <si>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</si>
  <si>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</si>
  <si>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</si>
  <si>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</si>
  <si>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</si>
  <si>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</si>
  <si>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</si>
  <si>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</si>
  <si>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</si>
  <si>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</si>
  <si>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</si>
  <si>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</si>
  <si>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</si>
  <si>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</si>
  <si>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</si>
  <si>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</si>
  <si>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</si>
  <si>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</si>
  <si>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</si>
  <si>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</si>
  <si>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</si>
  <si>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</si>
  <si>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</si>
  <si>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</si>
  <si>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</si>
  <si>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</si>
  <si>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</si>
  <si>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</si>
  <si>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</si>
  <si>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</si>
  <si>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</si>
  <si>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</si>
  <si>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</si>
  <si>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</si>
  <si>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</si>
  <si>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</si>
  <si>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</si>
  <si>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</si>
  <si>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</si>
  <si>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</si>
  <si>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</si>
  <si>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</si>
  <si>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</si>
  <si>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</si>
  <si>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</si>
  <si>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</si>
  <si>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</si>
  <si>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</si>
  <si>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</si>
  <si>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</si>
  <si>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</si>
  <si>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</si>
  <si>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</si>
  <si>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</si>
  <si>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</si>
  <si>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</si>
  <si>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</si>
  <si>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</si>
  <si>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</si>
  <si>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</si>
  <si>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</si>
  <si>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</si>
  <si>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</si>
  <si>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</si>
  <si>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</si>
  <si>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</si>
  <si>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</si>
  <si>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</si>
  <si>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</si>
  <si>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</si>
  <si>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</si>
  <si>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</si>
  <si>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</si>
  <si>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</si>
  <si>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</si>
  <si>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</si>
  <si>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</si>
  <si>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</si>
  <si>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</si>
  <si>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</si>
  <si>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</si>
  <si>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</si>
  <si>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</si>
  <si>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</si>
  <si>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</si>
  <si>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</si>
  <si>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</si>
  <si>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</si>
  <si>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</si>
  <si>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</si>
  <si>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</si>
  <si>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</si>
  <si>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</si>
  <si>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</si>
  <si>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</si>
  <si>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</si>
  <si>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</si>
  <si>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</si>
  <si>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</si>
  <si>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</si>
  <si>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</si>
  <si>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</si>
  <si>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</si>
  <si>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</si>
  <si>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</si>
  <si>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</si>
  <si>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</si>
  <si>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</si>
  <si>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</si>
  <si>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</si>
  <si>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</si>
  <si>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</si>
  <si>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</si>
  <si>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</si>
  <si>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</si>
  <si>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</si>
  <si>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</si>
  <si>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</si>
  <si>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</si>
  <si>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</si>
  <si>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</si>
  <si>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</si>
  <si>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</si>
  <si>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</si>
  <si>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</si>
  <si>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</si>
  <si>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</si>
  <si>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</si>
  <si>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</si>
  <si>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</si>
  <si>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</si>
  <si>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</si>
  <si>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</si>
  <si>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</si>
  <si>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</si>
  <si>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</si>
  <si>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</si>
  <si>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</si>
  <si>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</si>
  <si>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</si>
  <si>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</si>
  <si>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</si>
  <si>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</si>
  <si>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</si>
  <si>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</si>
  <si>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</si>
  <si>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</si>
  <si>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</si>
  <si>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</si>
  <si>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</si>
  <si>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</si>
  <si>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</si>
  <si>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</si>
  <si>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</si>
  <si>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</si>
  <si>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</si>
  <si>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</si>
  <si>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</si>
  <si>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</si>
  <si>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</si>
  <si>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</si>
  <si>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</si>
  <si>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</si>
  <si>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</si>
  <si>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</si>
  <si>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</si>
  <si>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</si>
  <si>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</si>
  <si>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</si>
  <si>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</si>
  <si>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</si>
  <si>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</si>
  <si>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</si>
  <si>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</si>
  <si>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</si>
  <si>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</si>
  <si>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</si>
  <si>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</si>
  <si>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</si>
  <si>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</si>
  <si>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</si>
  <si>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</si>
  <si>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</si>
  <si>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</si>
  <si>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</si>
  <si>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</si>
  <si>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</si>
  <si>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</si>
  <si>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</si>
  <si>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</si>
  <si>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</si>
  <si>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</si>
  <si>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</si>
  <si>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</si>
  <si>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</si>
  <si>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</si>
  <si>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</si>
  <si>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</si>
  <si>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</si>
  <si>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</si>
  <si>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</si>
  <si>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</si>
  <si>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</si>
  <si>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</si>
  <si>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</si>
  <si>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</si>
  <si>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</si>
  <si>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</si>
  <si>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</si>
  <si>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</si>
  <si>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</si>
  <si>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</si>
  <si>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</si>
  <si>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</si>
  <si>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</si>
  <si>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</si>
  <si>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</si>
  <si>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</si>
  <si>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</si>
  <si>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</si>
  <si>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</si>
  <si>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</si>
  <si>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</si>
  <si>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</si>
  <si>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</si>
  <si>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</si>
  <si>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</si>
  <si>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</si>
  <si>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</si>
  <si>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</si>
  <si>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</si>
  <si>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</si>
  <si>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</si>
  <si>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</si>
  <si>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</si>
  <si>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</si>
  <si>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</si>
  <si>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</si>
  <si>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</si>
  <si>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</si>
  <si>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</si>
  <si>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</si>
  <si>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</si>
  <si>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</si>
  <si>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</si>
  <si>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</si>
  <si>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</si>
  <si>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</si>
  <si>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</si>
  <si>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</si>
  <si>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</si>
  <si>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</si>
  <si>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</si>
  <si>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</si>
  <si>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</si>
  <si>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</si>
  <si>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</si>
  <si>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</si>
  <si>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</si>
  <si>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</si>
  <si>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</si>
  <si>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</si>
  <si>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</si>
  <si>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</si>
  <si>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</si>
  <si>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</si>
  <si>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</si>
  <si>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</si>
  <si>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</si>
  <si>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</si>
  <si>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</si>
  <si>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</si>
  <si>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</si>
  <si>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</si>
  <si>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</si>
  <si>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</si>
  <si>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</si>
  <si>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</si>
  <si>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</si>
  <si>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</si>
  <si>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</si>
  <si>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</si>
  <si>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</si>
  <si>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</si>
  <si>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</si>
  <si>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</si>
  <si>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</si>
  <si>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</si>
  <si>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</si>
  <si>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</si>
  <si>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</si>
  <si>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</si>
  <si>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</si>
  <si>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</si>
  <si>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</si>
  <si>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</si>
  <si>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</si>
  <si>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</si>
  <si>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</si>
  <si>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</si>
  <si>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</si>
  <si>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</si>
  <si>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</si>
  <si>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</si>
  <si>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</si>
  <si>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</si>
  <si>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</si>
  <si>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</si>
  <si>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</si>
  <si>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</si>
  <si>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</si>
  <si>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</si>
  <si>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</si>
  <si>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</si>
  <si>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</si>
  <si>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</si>
  <si>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</si>
  <si>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</si>
  <si>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</si>
  <si>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</si>
  <si>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</si>
  <si>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</si>
  <si>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</si>
  <si>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</si>
  <si>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</si>
  <si>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</si>
  <si>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</si>
  <si>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</si>
  <si>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</si>
  <si>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</si>
  <si>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</si>
  <si>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</si>
  <si>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</si>
  <si>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</si>
  <si>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</si>
  <si>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</si>
  <si>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</si>
  <si>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</si>
  <si>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</si>
  <si>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</si>
  <si>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</si>
  <si>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</si>
  <si>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</si>
  <si>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</si>
  <si>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</si>
  <si>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</si>
  <si>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</si>
  <si>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</si>
  <si>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</si>
  <si>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</si>
  <si>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</si>
  <si>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</si>
  <si>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</si>
  <si>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</si>
  <si>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</si>
  <si>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</si>
  <si>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</si>
  <si>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</si>
  <si>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</si>
  <si>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</si>
  <si>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</si>
  <si>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</si>
  <si>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</si>
  <si>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</si>
  <si>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</si>
  <si>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</si>
  <si>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</si>
  <si>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</si>
  <si>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</si>
  <si>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</si>
  <si>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</si>
  <si>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</si>
  <si>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</si>
  <si>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</si>
  <si>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</si>
  <si>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</si>
  <si>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</si>
  <si>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</si>
  <si>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</si>
  <si>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</si>
  <si>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</si>
  <si>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</si>
  <si>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</si>
  <si>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</si>
  <si>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</si>
  <si>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</si>
  <si>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</si>
  <si>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</si>
  <si>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</si>
  <si>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</si>
  <si>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</si>
  <si>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</si>
  <si>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</si>
  <si>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</si>
  <si>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</si>
  <si>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</si>
  <si>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</si>
  <si>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</si>
  <si>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</si>
  <si>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</si>
  <si>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</si>
  <si>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</si>
  <si>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</si>
  <si>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</si>
  <si>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</si>
  <si>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</si>
  <si>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</si>
  <si>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</si>
  <si>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</si>
  <si>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</si>
  <si>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</si>
  <si>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</si>
  <si>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</si>
  <si>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</si>
  <si>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</si>
  <si>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</si>
  <si>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</si>
  <si>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</si>
  <si>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</si>
  <si>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</si>
  <si>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</si>
  <si>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</si>
  <si>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</si>
  <si>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</si>
  <si>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</si>
  <si>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</si>
  <si>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</si>
  <si>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</si>
  <si>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</si>
  <si>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</si>
  <si>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</si>
  <si>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</si>
  <si>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</si>
  <si>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</si>
  <si>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</si>
  <si>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</si>
  <si>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</si>
  <si>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</si>
  <si>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</si>
  <si>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</si>
  <si>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</si>
  <si>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</si>
  <si>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</si>
  <si>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</si>
  <si>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</si>
  <si>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</si>
  <si>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</si>
  <si>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</si>
  <si>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</si>
  <si>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</si>
  <si>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</si>
  <si>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</si>
  <si>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</si>
  <si>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</si>
  <si>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</si>
  <si>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</si>
  <si>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</si>
  <si>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</si>
  <si>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</si>
  <si>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</si>
  <si>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</si>
  <si>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</si>
  <si>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</si>
  <si>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</si>
  <si>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</si>
  <si>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</si>
  <si>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</si>
  <si>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</si>
  <si>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</si>
  <si>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</si>
  <si>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</si>
  <si>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</si>
  <si>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</si>
  <si>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</si>
  <si>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</si>
  <si>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</si>
  <si>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</si>
  <si>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</si>
  <si>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</si>
  <si>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</si>
  <si>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</si>
  <si>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</si>
  <si>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</si>
  <si>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</si>
  <si>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</si>
  <si>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</si>
  <si>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</si>
  <si>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</si>
  <si>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</si>
  <si>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</si>
  <si>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</si>
  <si>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</si>
  <si>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</si>
  <si>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</si>
  <si>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</si>
  <si>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</si>
  <si>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</si>
  <si>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</si>
  <si>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</si>
  <si>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</si>
  <si>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</si>
  <si>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</si>
  <si>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</si>
  <si>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</si>
  <si>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</si>
  <si>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</si>
  <si>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</si>
  <si>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</si>
  <si>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</si>
  <si>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</si>
  <si>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</si>
  <si>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</si>
  <si>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</si>
  <si>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</si>
  <si>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</si>
  <si>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</si>
  <si>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</si>
  <si>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</si>
  <si>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</si>
  <si>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</si>
  <si>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</si>
  <si>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</si>
  <si>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</si>
  <si>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</si>
  <si>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</si>
  <si>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</si>
  <si>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</si>
  <si>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</si>
  <si>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</si>
  <si>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</si>
  <si>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</si>
  <si>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</si>
  <si>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</si>
  <si>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</si>
  <si>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</si>
  <si>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</si>
  <si>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</si>
  <si>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</si>
  <si>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</si>
  <si>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</si>
  <si>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</si>
  <si>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</si>
  <si>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</si>
  <si>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</si>
  <si>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</si>
  <si>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</si>
  <si>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</si>
  <si>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</si>
  <si>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</si>
  <si>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</si>
  <si>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</si>
  <si>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</si>
  <si>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</si>
  <si>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</si>
  <si>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</si>
  <si>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</si>
  <si>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</si>
  <si>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</si>
  <si>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</si>
  <si>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</si>
  <si>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</si>
  <si>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</si>
  <si>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</si>
  <si>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</si>
  <si>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</si>
  <si>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</si>
  <si>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</si>
  <si>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</si>
  <si>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</si>
  <si>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</si>
  <si>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</si>
  <si>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</si>
  <si>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</si>
  <si>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</si>
  <si>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</si>
  <si>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</si>
  <si>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</si>
  <si>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</si>
  <si>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</si>
  <si>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</si>
  <si>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</si>
  <si>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</si>
  <si>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</si>
  <si>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</si>
  <si>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</si>
  <si>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</si>
  <si>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</si>
  <si>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</si>
  <si>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</si>
  <si>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</si>
  <si>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</si>
  <si>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</si>
  <si>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</si>
  <si>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</si>
  <si>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</si>
  <si>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</si>
  <si>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</si>
  <si>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</si>
  <si>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</si>
  <si>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</si>
  <si>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</si>
  <si>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</si>
  <si>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</si>
  <si>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</si>
  <si>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</si>
  <si>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</si>
  <si>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</si>
  <si>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</si>
  <si>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</si>
  <si>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</si>
  <si>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</si>
  <si>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</si>
  <si>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</si>
  <si>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</si>
  <si>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</si>
  <si>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</si>
  <si>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</si>
  <si>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</si>
  <si>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</si>
  <si>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</si>
  <si>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</si>
  <si>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</si>
  <si>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</si>
  <si>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</si>
  <si>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</si>
  <si>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</si>
  <si>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</si>
  <si>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</si>
  <si>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</si>
  <si>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</si>
  <si>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</si>
  <si>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</si>
  <si>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</si>
  <si>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</si>
  <si>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</si>
  <si>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</si>
  <si>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</si>
  <si>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</si>
  <si>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</si>
  <si>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</si>
  <si>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</si>
  <si>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</si>
  <si>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</si>
  <si>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</si>
  <si>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</si>
  <si>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</si>
  <si>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</si>
  <si>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</si>
  <si>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</si>
  <si>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</si>
  <si>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</si>
  <si>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</si>
  <si>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</si>
  <si>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</si>
  <si>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</si>
  <si>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</si>
  <si>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</si>
  <si>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</si>
  <si>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</si>
  <si>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</si>
  <si>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</si>
  <si>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</si>
  <si>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</si>
  <si>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</si>
  <si>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</si>
  <si>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</si>
  <si>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</si>
  <si>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</si>
  <si>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</si>
  <si>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</si>
  <si>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</si>
  <si>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</si>
  <si>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</si>
  <si>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</si>
  <si>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</si>
  <si>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</si>
  <si>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</si>
  <si>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</si>
  <si>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</si>
  <si>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</si>
  <si>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</si>
  <si>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</si>
  <si>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</si>
  <si>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</si>
  <si>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</si>
  <si>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</si>
  <si>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</si>
  <si>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</si>
  <si>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</si>
  <si>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</si>
  <si>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</si>
  <si>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</si>
  <si>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</si>
  <si>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</si>
  <si>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</si>
  <si>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</si>
  <si>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</si>
  <si>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</si>
  <si>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</si>
  <si>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</si>
  <si>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</si>
  <si>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</si>
  <si>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</si>
  <si>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</si>
  <si>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</si>
  <si>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</si>
  <si>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</si>
  <si>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</si>
  <si>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</si>
  <si>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</si>
  <si>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</si>
  <si>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</si>
  <si>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</si>
  <si>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</si>
  <si>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</si>
  <si>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</si>
  <si>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</si>
  <si>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</si>
  <si>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</si>
  <si>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</si>
  <si>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</si>
  <si>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</si>
  <si>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</si>
  <si>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</si>
  <si>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</si>
  <si>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</si>
  <si>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</si>
  <si>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</si>
  <si>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</si>
  <si>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</si>
  <si>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</si>
  <si>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</si>
  <si>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</si>
  <si>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</si>
  <si>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</si>
  <si>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</si>
  <si>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</si>
  <si>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</si>
  <si>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</si>
  <si>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</si>
  <si>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</si>
  <si>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</si>
  <si>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</si>
  <si>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</si>
  <si>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</si>
  <si>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</si>
  <si>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</si>
  <si>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</si>
  <si>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</si>
  <si>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</si>
  <si>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</si>
  <si>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</si>
  <si>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</si>
  <si>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</si>
  <si>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</si>
  <si>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</si>
  <si>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</si>
  <si>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</si>
  <si>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</si>
  <si>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</si>
  <si>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</si>
  <si>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</si>
  <si>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</si>
  <si>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</si>
  <si>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</si>
  <si>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</si>
  <si>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</si>
  <si>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</si>
  <si>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</si>
  <si>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</si>
  <si>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</si>
  <si>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</si>
  <si>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</si>
  <si>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</si>
  <si>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</si>
  <si>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</si>
  <si>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</si>
  <si>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</si>
  <si>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</si>
  <si>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</si>
  <si>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</si>
  <si>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</si>
  <si>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</si>
  <si>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</si>
  <si>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</si>
  <si>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</si>
  <si>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</si>
  <si>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</si>
  <si>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</si>
  <si>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</si>
  <si>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</si>
  <si>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</si>
  <si>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</si>
  <si>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</si>
  <si>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</si>
  <si>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</si>
  <si>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</si>
  <si>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</si>
  <si>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</si>
  <si>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</si>
  <si>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</si>
  <si>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</si>
  <si>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</si>
  <si>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</si>
  <si>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</si>
  <si>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</si>
  <si>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</si>
  <si>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</si>
  <si>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</si>
  <si>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</si>
  <si>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</si>
  <si>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</si>
  <si>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</si>
  <si>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</si>
  <si>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</si>
  <si>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</si>
  <si>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</si>
  <si>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</si>
  <si>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</si>
  <si>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</si>
  <si>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</si>
  <si>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</si>
  <si>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</si>
  <si>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</si>
  <si>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</si>
  <si>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</si>
  <si>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</si>
  <si>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</si>
  <si>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</si>
  <si>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</si>
  <si>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</si>
  <si>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</si>
  <si>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</si>
  <si>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</si>
  <si>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</si>
  <si>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</si>
  <si>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</si>
  <si>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</si>
  <si>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</si>
  <si>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</si>
  <si>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</si>
  <si>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</si>
  <si>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</si>
  <si>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</si>
  <si>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</si>
  <si>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</si>
  <si>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</si>
  <si>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</si>
  <si>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</si>
  <si>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</si>
  <si>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</si>
  <si>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</si>
  <si>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</si>
  <si>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</si>
  <si>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</si>
  <si>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</si>
  <si>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</si>
  <si>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</si>
  <si>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</si>
  <si>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</si>
  <si>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</si>
  <si>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</si>
  <si>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</si>
  <si>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</si>
  <si>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</si>
  <si>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</si>
  <si>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</si>
  <si>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</si>
  <si>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</si>
  <si>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</si>
  <si>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</si>
  <si>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</si>
  <si>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</si>
  <si>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</si>
  <si>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</si>
  <si>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</si>
  <si>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</si>
  <si>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</si>
  <si>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</si>
  <si>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</si>
  <si>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</si>
  <si>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</si>
  <si>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</si>
  <si>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</si>
  <si>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</si>
  <si>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</si>
  <si>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</si>
  <si>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</si>
  <si>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</si>
  <si>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</si>
  <si>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</si>
  <si>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</si>
  <si>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</si>
  <si>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</si>
  <si>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</si>
  <si>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</si>
  <si>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</si>
  <si>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</si>
  <si>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</si>
  <si>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</si>
  <si>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</si>
  <si>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</si>
  <si>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</si>
  <si>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</si>
  <si>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</si>
  <si>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</si>
  <si>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</si>
  <si>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</si>
  <si>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</si>
  <si>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</si>
  <si>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</si>
  <si>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</si>
  <si>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</si>
  <si>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</si>
  <si>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</si>
  <si>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</si>
  <si>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</si>
  <si>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</si>
  <si>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</si>
  <si>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</si>
  <si>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</si>
  <si>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</si>
  <si>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</si>
  <si>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</si>
  <si>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</si>
  <si>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</si>
  <si>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</si>
  <si>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</si>
  <si>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</si>
  <si>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</si>
  <si>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</si>
  <si>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</si>
  <si>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</si>
  <si>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</si>
  <si>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</si>
  <si>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</si>
  <si>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</si>
  <si>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</si>
  <si>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</si>
  <si>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</si>
  <si>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</si>
  <si>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</si>
  <si>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</si>
  <si>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</si>
  <si>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</si>
  <si>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</si>
  <si>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</si>
  <si>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</si>
  <si>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</si>
  <si>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</si>
  <si>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</si>
  <si>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</si>
  <si>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</si>
  <si>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</si>
  <si>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</si>
  <si>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</si>
  <si>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</si>
  <si>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</si>
  <si>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</si>
  <si>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</si>
  <si>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</si>
  <si>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</si>
  <si>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</si>
  <si>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</si>
  <si>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</si>
  <si>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</si>
  <si>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</si>
  <si>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</si>
  <si>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</si>
  <si>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</si>
  <si>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</si>
  <si>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</si>
  <si>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</si>
  <si>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</si>
  <si>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</si>
  <si>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</si>
  <si>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</si>
  <si>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</si>
  <si>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</si>
  <si>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</si>
  <si>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</si>
  <si>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</si>
  <si>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</si>
  <si>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</si>
  <si>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</si>
  <si>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</si>
  <si>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</si>
  <si>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</si>
  <si>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</si>
  <si>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</si>
  <si>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</si>
  <si>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</si>
  <si>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</si>
  <si>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</si>
  <si>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</si>
  <si>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</si>
  <si>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</si>
  <si>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</si>
  <si>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</si>
  <si>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</si>
  <si>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</si>
  <si>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</si>
  <si>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</si>
  <si>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</si>
  <si>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</si>
  <si>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</si>
  <si>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</si>
  <si>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</si>
  <si>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</si>
  <si>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</si>
  <si>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</si>
  <si>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</si>
  <si>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</si>
  <si>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</si>
  <si>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</si>
  <si>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</si>
  <si>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</si>
  <si>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</si>
  <si>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</si>
  <si>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</si>
  <si>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</si>
  <si>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</si>
  <si>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</si>
  <si>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</si>
  <si>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</si>
  <si>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</si>
  <si>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</si>
  <si>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</si>
  <si>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</si>
  <si>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</si>
  <si>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</si>
  <si>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</si>
  <si>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</si>
  <si>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</si>
  <si>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</si>
  <si>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</si>
  <si>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</si>
  <si>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</si>
  <si>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</si>
  <si>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</si>
  <si>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</si>
  <si>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</si>
  <si>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</si>
  <si>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</si>
  <si>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</si>
  <si>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</si>
  <si>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</si>
  <si>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</si>
  <si>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</si>
  <si>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</si>
  <si>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</si>
  <si>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</si>
  <si>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</si>
  <si>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</si>
  <si>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</si>
  <si>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</si>
  <si>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</si>
  <si>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</si>
  <si>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</si>
  <si>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</si>
  <si>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</si>
  <si>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</si>
  <si>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</si>
  <si>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</si>
  <si>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</si>
  <si>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</si>
  <si>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</si>
  <si>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</si>
  <si>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</si>
  <si>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</si>
  <si>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</si>
  <si>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</si>
  <si>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</si>
  <si>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</si>
  <si>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</si>
  <si>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</si>
  <si>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</si>
  <si>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</si>
  <si>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</si>
  <si>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</si>
  <si>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</si>
  <si>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</si>
  <si>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</si>
  <si>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</si>
  <si>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</si>
  <si>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</si>
  <si>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</si>
  <si>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</si>
  <si>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</si>
  <si>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</si>
  <si>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</si>
  <si>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</si>
  <si>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</si>
  <si>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</si>
  <si>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</si>
  <si>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</si>
  <si>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</si>
  <si>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</si>
  <si>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</si>
  <si>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</si>
  <si>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</si>
  <si>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</si>
  <si>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</si>
  <si>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</si>
  <si>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</si>
  <si>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</si>
  <si>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</si>
  <si>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</si>
  <si>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</si>
  <si>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</si>
  <si>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</si>
  <si>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</si>
  <si>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</si>
  <si>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</si>
  <si>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</si>
  <si>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</si>
  <si>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</si>
  <si>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</si>
  <si>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</si>
  <si>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</si>
  <si>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</si>
  <si>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</si>
  <si>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</si>
  <si>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</si>
  <si>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</si>
  <si>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</si>
  <si>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</si>
  <si>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</si>
  <si>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</si>
  <si>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</si>
  <si>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</si>
  <si>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</si>
  <si>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</si>
  <si>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</si>
  <si>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</si>
  <si>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</si>
  <si>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</si>
  <si>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</si>
  <si>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</si>
  <si>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</si>
  <si>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</si>
  <si>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</si>
  <si>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</si>
  <si>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</si>
  <si>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</si>
  <si>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</si>
  <si>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</si>
  <si>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</si>
  <si>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</si>
  <si>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</si>
  <si>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</si>
  <si>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</si>
  <si>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</si>
  <si>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</si>
  <si>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</si>
  <si>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</si>
  <si>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</si>
  <si>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</si>
  <si>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</si>
  <si>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</si>
  <si>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</si>
  <si>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</si>
  <si>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</si>
  <si>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</si>
  <si>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</si>
  <si>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</si>
  <si>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</si>
  <si>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</si>
  <si>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</si>
  <si>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</si>
  <si>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</si>
  <si>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</si>
  <si>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</si>
  <si>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</si>
  <si>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</si>
  <si>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</si>
  <si>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</si>
  <si>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</si>
  <si>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</si>
  <si>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</si>
  <si>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</si>
  <si>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</si>
  <si>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</si>
  <si>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</si>
  <si>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</si>
  <si>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</si>
  <si>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</si>
  <si>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</si>
  <si>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</si>
  <si>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</si>
  <si>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</si>
  <si>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</si>
  <si>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</si>
  <si>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</si>
  <si>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</si>
  <si>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</si>
  <si>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</si>
  <si>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</si>
  <si>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</si>
  <si>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</si>
  <si>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</si>
  <si>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</si>
  <si>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</si>
  <si>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</si>
  <si>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</si>
  <si>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</si>
  <si>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</si>
  <si>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</si>
  <si>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</si>
  <si>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</si>
  <si>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</si>
  <si>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</si>
  <si>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</si>
  <si>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</si>
  <si>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</si>
  <si>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</si>
  <si>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</si>
  <si>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</si>
  <si>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</si>
  <si>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</si>
  <si>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</si>
  <si>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</si>
  <si>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</si>
  <si>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</si>
  <si>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</si>
  <si>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</si>
  <si>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</si>
  <si>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</si>
  <si>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</si>
  <si>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</si>
  <si>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</si>
  <si>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</si>
  <si>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</si>
  <si>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</si>
  <si>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</si>
  <si>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</si>
  <si>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</si>
  <si>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</si>
  <si>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</si>
  <si>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</si>
  <si>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</si>
  <si>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</si>
  <si>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</si>
  <si>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</si>
  <si>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</si>
  <si>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</si>
  <si>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</si>
  <si>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</si>
  <si>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</si>
  <si>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</si>
  <si>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</si>
  <si>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</si>
  <si>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</si>
  <si>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</si>
  <si>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</si>
  <si>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</si>
  <si>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</si>
  <si>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</si>
  <si>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</si>
  <si>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</si>
  <si>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</si>
  <si>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</si>
  <si>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</si>
  <si>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</si>
  <si>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</si>
  <si>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</si>
  <si>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</si>
  <si>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</si>
  <si>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</si>
  <si>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</si>
  <si>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</si>
  <si>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</si>
  <si>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</si>
  <si>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</si>
  <si>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</si>
  <si>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</si>
  <si>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</si>
  <si>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</si>
  <si>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</si>
  <si>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</si>
  <si>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</si>
  <si>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</si>
  <si>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</si>
  <si>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</si>
  <si>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</si>
  <si>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</si>
  <si>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</si>
  <si>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</si>
  <si>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</si>
  <si>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</si>
  <si>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</si>
  <si>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</si>
  <si>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</si>
  <si>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</si>
  <si>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</si>
  <si>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</si>
  <si>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</si>
  <si>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</si>
  <si>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</si>
  <si>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</si>
  <si>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</si>
  <si>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</si>
  <si>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</si>
  <si>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</si>
  <si>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</si>
  <si>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</si>
  <si>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</si>
  <si>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</si>
  <si>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</si>
  <si>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</si>
  <si>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</si>
  <si>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</si>
  <si>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</si>
  <si>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</si>
  <si>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</si>
  <si>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</si>
  <si>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</si>
  <si>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</si>
  <si>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</si>
  <si>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</si>
  <si>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</si>
  <si>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</si>
  <si>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</si>
  <si>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</si>
  <si>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</si>
  <si>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</si>
  <si>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</si>
  <si>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</si>
  <si>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</si>
  <si>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</si>
  <si>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</si>
  <si>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</si>
  <si>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</si>
  <si>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</si>
  <si>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</si>
  <si>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</si>
  <si>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</si>
  <si>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</si>
  <si>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</si>
  <si>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</si>
  <si>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</si>
  <si>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</si>
  <si>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</si>
  <si>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</si>
  <si>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</si>
  <si>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</si>
  <si>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</si>
  <si>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</si>
  <si>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</si>
  <si>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</si>
  <si>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</si>
  <si>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</si>
  <si>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</si>
  <si>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</si>
  <si>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</si>
  <si>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</si>
  <si>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</si>
  <si>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</si>
  <si>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</si>
  <si>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</si>
  <si>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</si>
  <si>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</si>
  <si>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</si>
  <si>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</si>
  <si>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</si>
  <si>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</si>
  <si>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</si>
  <si>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</si>
  <si>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</si>
  <si>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</si>
  <si>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</si>
  <si>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</si>
  <si>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</si>
  <si>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</si>
  <si>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</si>
  <si>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</si>
  <si>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</si>
  <si>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</si>
  <si>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</si>
  <si>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</si>
  <si>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</si>
  <si>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</si>
  <si>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</si>
  <si>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</si>
  <si>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</si>
  <si>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</si>
  <si>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</si>
  <si>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</si>
  <si>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</si>
  <si>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</si>
  <si>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</si>
  <si>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</si>
  <si>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</si>
  <si>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</si>
  <si>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</si>
  <si>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</si>
  <si>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</si>
  <si>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</si>
  <si>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</si>
  <si>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</si>
  <si>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</si>
  <si>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</si>
  <si>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</si>
  <si>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</si>
  <si>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</si>
  <si>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</si>
  <si>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</si>
  <si>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</si>
  <si>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</si>
  <si>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</si>
  <si>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</si>
  <si>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</si>
  <si>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</si>
  <si>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</si>
  <si>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</si>
  <si>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</si>
  <si>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</si>
  <si>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</si>
  <si>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</si>
  <si>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</si>
  <si>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</si>
  <si>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</si>
  <si>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</si>
  <si>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</si>
  <si>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</si>
  <si>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</si>
  <si>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</si>
  <si>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</si>
  <si>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</si>
  <si>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</si>
  <si>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</si>
  <si>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</si>
  <si>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</si>
  <si>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</si>
  <si>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</si>
  <si>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</si>
  <si>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</si>
  <si>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</si>
  <si>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</si>
  <si>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</si>
  <si>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</si>
  <si>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</si>
  <si>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</si>
  <si>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</si>
  <si>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</si>
  <si>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</si>
  <si>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</si>
  <si>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</si>
  <si>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</si>
  <si>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</si>
  <si>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</si>
  <si>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</si>
  <si>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</si>
  <si>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</si>
  <si>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</si>
  <si>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</si>
  <si>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</si>
  <si>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</si>
  <si>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</si>
  <si>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</si>
  <si>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</si>
  <si>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</si>
  <si>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</si>
  <si>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</si>
  <si>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</si>
  <si>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</si>
  <si>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</si>
  <si>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</si>
  <si>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</si>
  <si>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</si>
  <si>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</si>
  <si>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</si>
  <si>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</si>
  <si>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</si>
  <si>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</si>
  <si>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</si>
  <si>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</si>
  <si>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</si>
  <si>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</si>
  <si>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</si>
  <si>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</si>
  <si>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</si>
  <si>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</si>
  <si>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</si>
  <si>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</si>
  <si>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</si>
  <si>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</si>
  <si>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</si>
  <si>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</si>
  <si>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</si>
  <si>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</si>
  <si>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</si>
  <si>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</si>
  <si>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</si>
  <si>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</si>
  <si>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</si>
  <si>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</si>
  <si>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</si>
  <si>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</si>
  <si>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</si>
  <si>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</si>
  <si>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</si>
  <si>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</si>
  <si>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</si>
  <si>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</si>
  <si>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</si>
  <si>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</si>
  <si>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</si>
  <si>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</si>
  <si>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</si>
  <si>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</si>
  <si>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</si>
  <si>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</si>
  <si>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</si>
  <si>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</si>
  <si>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</si>
  <si>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</si>
  <si>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</si>
  <si>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</si>
  <si>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</si>
  <si>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</si>
  <si>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</si>
  <si>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</si>
  <si>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</si>
  <si>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</si>
  <si>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</si>
  <si>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</si>
  <si>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</si>
  <si>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</si>
  <si>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</si>
  <si>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</si>
  <si>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</si>
  <si>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</si>
  <si>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</si>
  <si>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</si>
  <si>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</si>
  <si>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</si>
  <si>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</si>
  <si>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</si>
  <si>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</si>
  <si>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</si>
  <si>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</si>
  <si>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</si>
  <si>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</si>
  <si>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</si>
  <si>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</si>
  <si>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</si>
  <si>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</si>
  <si>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</si>
  <si>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</si>
  <si>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</si>
  <si>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</si>
  <si>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</si>
  <si>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</si>
  <si>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</si>
  <si>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</si>
  <si>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</si>
  <si>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</si>
  <si>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</si>
  <si>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</si>
  <si>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</si>
  <si>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</si>
  <si>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</si>
  <si>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</si>
  <si>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</si>
  <si>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</si>
  <si>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</si>
  <si>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</si>
  <si>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</si>
  <si>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</si>
  <si>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</si>
  <si>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</si>
  <si>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</si>
  <si>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</si>
  <si>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</si>
  <si>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</si>
  <si>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</si>
  <si>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</si>
  <si>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</si>
  <si>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</si>
  <si>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</si>
  <si>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</si>
  <si>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</si>
  <si>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</si>
  <si>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</si>
  <si>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</si>
  <si>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</si>
  <si>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</si>
  <si>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</si>
  <si>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</si>
  <si>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</si>
  <si>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</si>
  <si>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</si>
  <si>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</si>
  <si>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</si>
  <si>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</si>
  <si>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</si>
  <si>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</si>
  <si>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</si>
  <si>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</si>
  <si>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</si>
  <si>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</si>
  <si>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</si>
  <si>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</si>
  <si>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</si>
  <si>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</si>
  <si>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</si>
  <si>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</si>
  <si>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</si>
  <si>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</si>
  <si>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</si>
  <si>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</si>
  <si>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</si>
  <si>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</si>
  <si>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</si>
  <si>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</si>
  <si>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</si>
  <si>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</si>
  <si>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</si>
  <si>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</si>
  <si>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</si>
  <si>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</si>
  <si>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</si>
  <si>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</si>
  <si>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</si>
  <si>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</si>
  <si>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</si>
  <si>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</si>
  <si>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</si>
  <si>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</si>
  <si>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</si>
  <si>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</si>
  <si>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</si>
  <si>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</si>
  <si>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</si>
  <si>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</si>
  <si>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</si>
  <si>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</si>
  <si>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</si>
  <si>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</si>
  <si>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</si>
  <si>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</si>
  <si>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</si>
  <si>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</si>
  <si>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</si>
  <si>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</si>
  <si>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</si>
  <si>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</si>
  <si>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</si>
  <si>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</si>
  <si>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</si>
  <si>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</si>
  <si>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</si>
  <si>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</si>
  <si>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</si>
  <si>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</si>
  <si>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</si>
  <si>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</si>
  <si>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</si>
  <si>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</si>
  <si>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</si>
  <si>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</si>
  <si>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</si>
  <si>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</si>
  <si>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</si>
  <si>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</si>
  <si>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</si>
  <si>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</si>
  <si>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</si>
  <si>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</si>
  <si>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</si>
  <si>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</si>
  <si>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</si>
  <si>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</si>
  <si>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</si>
  <si>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</si>
  <si>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</si>
  <si>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</si>
  <si>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</si>
  <si>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</si>
  <si>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</si>
  <si>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</si>
  <si>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</si>
  <si>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</si>
  <si>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</si>
  <si>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</si>
  <si>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</si>
  <si>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</si>
  <si>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</si>
  <si>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</si>
  <si>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</si>
  <si>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</si>
  <si>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</si>
  <si>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</si>
  <si>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</si>
  <si>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</si>
  <si>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</si>
  <si>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</si>
  <si>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</si>
  <si>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</si>
  <si>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</si>
  <si>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</si>
  <si>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</si>
  <si>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</si>
  <si>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</si>
  <si>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</si>
  <si>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</si>
  <si>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</si>
  <si>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</si>
  <si>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</si>
  <si>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</si>
  <si>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</si>
  <si>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</si>
  <si>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</si>
  <si>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</si>
  <si>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</si>
  <si>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</si>
  <si>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</si>
  <si>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</si>
  <si>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</si>
  <si>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</si>
  <si>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</si>
  <si>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</si>
  <si>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</si>
  <si>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</si>
  <si>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</si>
  <si>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</si>
  <si>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</si>
  <si>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</si>
  <si>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</si>
  <si>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</si>
  <si>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</si>
  <si>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</si>
  <si>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</si>
  <si>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</si>
  <si>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</si>
  <si>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</si>
  <si>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</si>
  <si>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</si>
  <si>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</si>
  <si>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</si>
  <si>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</si>
  <si>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</si>
  <si>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</si>
  <si>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</si>
  <si>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</si>
  <si>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</si>
  <si>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</si>
  <si>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</si>
  <si>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</si>
  <si>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</si>
  <si>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</si>
  <si>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</si>
  <si>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</si>
  <si>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</si>
  <si>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</si>
  <si>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</si>
  <si>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</si>
  <si>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</si>
  <si>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</si>
  <si>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</si>
  <si>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</si>
  <si>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</si>
  <si>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</si>
  <si>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</si>
  <si>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</si>
  <si>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</si>
  <si>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</si>
  <si>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</si>
  <si>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</si>
  <si>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</si>
  <si>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</si>
  <si>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</si>
  <si>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</si>
  <si>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</si>
  <si>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</si>
  <si>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</si>
  <si>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</si>
  <si>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</si>
  <si>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</si>
  <si>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</si>
  <si>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</si>
  <si>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</si>
  <si>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</si>
  <si>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</si>
  <si>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</si>
  <si>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</si>
  <si>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</si>
  <si>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</si>
  <si>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</si>
  <si>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</si>
  <si>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</si>
  <si>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</si>
  <si>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</si>
  <si>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</si>
  <si>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</si>
  <si>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</si>
  <si>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</si>
  <si>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</si>
  <si>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</si>
  <si>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</si>
  <si>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</si>
  <si>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</si>
  <si>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</si>
  <si>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</si>
  <si>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</si>
  <si>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</si>
  <si>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</si>
  <si>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</si>
  <si>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</si>
  <si>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</si>
  <si>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</si>
  <si>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</si>
  <si>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</si>
  <si>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</si>
  <si>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</si>
  <si>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</si>
  <si>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</si>
  <si>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</si>
  <si>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</si>
  <si>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</si>
  <si>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</si>
  <si>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</si>
  <si>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</si>
  <si>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</si>
  <si>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</si>
  <si>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</si>
  <si>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</si>
  <si>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</si>
  <si>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</si>
  <si>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</si>
  <si>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</si>
  <si>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</si>
  <si>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</si>
  <si>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</si>
  <si>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</si>
  <si>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</si>
  <si>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</si>
  <si>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</si>
  <si>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</si>
  <si>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</si>
  <si>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</si>
  <si>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</si>
  <si>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</si>
  <si>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</si>
  <si>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</si>
  <si>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</si>
  <si>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</si>
  <si>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</si>
  <si>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</si>
  <si>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</si>
  <si>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</si>
  <si>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</si>
  <si>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</si>
  <si>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</si>
  <si>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</si>
  <si>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</si>
  <si>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</si>
  <si>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</si>
  <si>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</si>
  <si>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</si>
  <si>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</si>
  <si>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</si>
  <si>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</si>
  <si>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</si>
  <si>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</si>
  <si>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</si>
  <si>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</si>
  <si>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</si>
  <si>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</si>
  <si>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</si>
  <si>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</si>
  <si>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</si>
  <si>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</si>
  <si>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</si>
  <si>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</si>
  <si>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</si>
  <si>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</si>
  <si>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</si>
  <si>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</si>
  <si>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</si>
  <si>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</si>
  <si>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</si>
  <si>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</si>
  <si>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</si>
  <si>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</si>
  <si>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</si>
  <si>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</si>
  <si>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</si>
  <si>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</si>
  <si>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</si>
  <si>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</si>
  <si>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</si>
  <si>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</si>
  <si>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</si>
  <si>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</si>
  <si>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</si>
  <si>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</si>
  <si>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</si>
  <si>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</si>
  <si>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</si>
  <si>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</si>
  <si>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</si>
  <si>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</si>
  <si>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</si>
  <si>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</si>
  <si>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</si>
  <si>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</si>
  <si>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</si>
  <si>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</si>
  <si>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</si>
  <si>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</si>
  <si>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</si>
  <si>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</si>
  <si>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</si>
  <si>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</si>
  <si>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</si>
  <si>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</si>
  <si>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</si>
  <si>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</si>
  <si>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</si>
  <si>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</si>
  <si>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</si>
  <si>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</si>
  <si>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</si>
  <si>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</si>
  <si>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</si>
  <si>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</si>
  <si>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</si>
  <si>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</si>
  <si>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</si>
  <si>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</si>
  <si>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</si>
  <si>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</si>
  <si>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</si>
  <si>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</si>
  <si>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</si>
  <si>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</si>
  <si>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</si>
  <si>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</si>
  <si>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</si>
  <si>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</si>
  <si>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</si>
  <si>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</si>
  <si>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</si>
  <si>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</si>
  <si>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</si>
  <si>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</si>
  <si>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</si>
  <si>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</si>
  <si>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</si>
  <si>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</si>
  <si>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</si>
  <si>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</si>
  <si>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</si>
  <si>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</si>
  <si>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</si>
  <si>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</si>
  <si>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</si>
  <si>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</si>
  <si>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</si>
  <si>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</si>
  <si>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</si>
  <si>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</si>
  <si>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</si>
  <si>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</si>
  <si>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</si>
  <si>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</si>
  <si>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</si>
  <si>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</si>
  <si>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</si>
  <si>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</si>
  <si>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</si>
  <si>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</si>
  <si>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</si>
  <si>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</si>
  <si>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</si>
  <si>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</si>
  <si>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</si>
  <si>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</si>
  <si>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</si>
  <si>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</si>
  <si>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</si>
  <si>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</si>
  <si>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</si>
  <si>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</si>
  <si>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</si>
  <si>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</si>
  <si>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</si>
  <si>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</si>
  <si>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</si>
  <si>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</si>
  <si>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</si>
  <si>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</si>
  <si>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</si>
  <si>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</si>
  <si>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</si>
  <si>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</si>
  <si>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</si>
  <si>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</si>
  <si>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</si>
  <si>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</si>
  <si>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</si>
  <si>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</si>
  <si>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</si>
  <si>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</si>
  <si>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</si>
  <si>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</si>
  <si>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</si>
  <si>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</si>
  <si>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</si>
  <si>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</si>
  <si>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</si>
  <si>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</si>
  <si>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</si>
  <si>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</si>
  <si>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</si>
  <si>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</si>
  <si>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</si>
  <si>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</si>
  <si>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</si>
  <si>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</si>
  <si>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</si>
  <si>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</si>
  <si>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</si>
  <si>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</si>
  <si>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</si>
  <si>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</si>
  <si>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</si>
  <si>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</si>
  <si>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</si>
  <si>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</si>
  <si>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</si>
  <si>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</si>
  <si>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</si>
  <si>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</si>
  <si>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</si>
  <si>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</si>
  <si>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</si>
  <si>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</si>
  <si>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</si>
  <si>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</si>
  <si>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</si>
  <si>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</si>
  <si>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</si>
  <si>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</si>
  <si>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</si>
  <si>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</si>
  <si>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</si>
  <si>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</si>
  <si>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</si>
  <si>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</si>
  <si>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</si>
  <si>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</si>
  <si>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</si>
  <si>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</si>
  <si>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</si>
  <si>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</si>
  <si>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</si>
  <si>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</si>
  <si>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</si>
  <si>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</si>
  <si>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</si>
  <si>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</si>
  <si>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</si>
  <si>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</si>
  <si>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</si>
  <si>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</si>
  <si>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</si>
  <si>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</si>
  <si>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</si>
  <si>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</si>
  <si>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</si>
  <si>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</si>
  <si>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</si>
  <si>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</si>
  <si>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</si>
  <si>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</si>
  <si>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</si>
  <si>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</si>
  <si>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</si>
  <si>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</si>
  <si>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</si>
  <si>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</si>
  <si>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</si>
  <si>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</si>
  <si>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</si>
  <si>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</si>
  <si>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</si>
  <si>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</si>
  <si>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</si>
  <si>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</si>
  <si>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</si>
  <si>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</si>
  <si>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</si>
  <si>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</si>
  <si>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</si>
  <si>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</si>
  <si>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</si>
  <si>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</si>
  <si>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</si>
  <si>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</si>
  <si>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</si>
  <si>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</si>
  <si>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</si>
  <si>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</si>
  <si>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</si>
  <si>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</si>
  <si>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</si>
  <si>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</si>
  <si>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</si>
  <si>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</si>
  <si>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</si>
  <si>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</si>
  <si>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</si>
  <si>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</si>
  <si>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</si>
  <si>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</si>
  <si>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</si>
  <si>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</si>
  <si>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</si>
  <si>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</si>
  <si>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</si>
  <si>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</si>
  <si>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</si>
  <si>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</si>
  <si>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</si>
  <si>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</si>
  <si>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</si>
  <si>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</si>
  <si>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</si>
  <si>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</si>
  <si>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</si>
  <si>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</si>
  <si>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</si>
  <si>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</si>
  <si>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</si>
  <si>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</si>
  <si>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</si>
  <si>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</si>
  <si>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</si>
  <si>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</si>
  <si>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</si>
  <si>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</si>
  <si>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</si>
  <si>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</si>
  <si>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</si>
  <si>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</si>
  <si>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</si>
  <si>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</si>
  <si>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</si>
  <si>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</si>
  <si>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</si>
  <si>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</si>
  <si>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</si>
  <si>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</si>
  <si>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</si>
  <si>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</si>
  <si>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</si>
  <si>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</si>
  <si>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</si>
  <si>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</si>
  <si>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</si>
  <si>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</si>
  <si>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</si>
  <si>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</si>
  <si>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</si>
  <si>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</si>
  <si>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</si>
  <si>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</si>
  <si>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</si>
  <si>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</si>
  <si>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</si>
  <si>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</si>
  <si>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t>
  </si>
  <si>
    <t>Roast Type2</t>
  </si>
  <si>
    <t>Row Labels</t>
  </si>
  <si>
    <t>2019</t>
  </si>
  <si>
    <t>Jan</t>
  </si>
  <si>
    <t>Feb</t>
  </si>
  <si>
    <t>Mar</t>
  </si>
  <si>
    <t>Apr</t>
  </si>
  <si>
    <t>May</t>
  </si>
  <si>
    <t>Jun</t>
  </si>
  <si>
    <t>Jul</t>
  </si>
  <si>
    <t>Aug</t>
  </si>
  <si>
    <t>Sep</t>
  </si>
  <si>
    <t>Oct</t>
  </si>
  <si>
    <t>Nov</t>
  </si>
  <si>
    <t>Dec</t>
  </si>
  <si>
    <t>2020</t>
  </si>
  <si>
    <t>2021</t>
  </si>
  <si>
    <t>2022</t>
  </si>
  <si>
    <t xml:space="preserve"> </t>
  </si>
  <si>
    <t>Order Date (Year)</t>
  </si>
  <si>
    <t>Order Date (Month)</t>
  </si>
  <si>
    <t>Arabia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</si>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</sst>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74" formatCode="dd/mmm/yyyy"/>
    <numFmt numFmtId="175"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0" fontId="0" fillId="0" borderId="0" xfId="0"/>
    <xf numFmtId="0" fontId="1" fillId="0" borderId="0" xfId="0" applyFont="1" applyAlignment="1">
      <alignment vertical="center"/>
    </xf>
    <xf numFmtId="0" fontId="0" fillId="0" borderId="0" xfId="0" pivotButton="1"/>
    <xf numFmtId="174" fontId="1" fillId="0" borderId="0" xfId="0" applyNumberFormat="1" applyFont="1" applyAlignment="1">
      <alignment vertical="center"/>
    </xf>
    <xf numFmtId="175" fontId="0" fillId="0" borderId="0" xfId="0" applyNumberFormat="1"/>
    <xf numFmtId="44" fontId="0" fillId="0" borderId="0" xfId="1" applyFont="1"/>
    <xf numFmtId="0" fontId="0" fillId="0" borderId="0" xfId="0" applyAlignment="1">
      <alignment horizontal="left"/>
    </xf>
    <xf numFmtId="0" fontId="0" fillId="0" borderId="0" xfId="0" applyNumberFormat="1"/>
    <xf numFmtId="1" fontId="0" fillId="0" borderId="0" xfId="0" applyNumberFormat="1"/>
  </cellXfs>
  <cellStyles count="2">
    <cellStyle name="Currency" xfId="1" builtinId="4"/>
    <cellStyle name="Normal" xfId="0" builtinId="0"/>
  </cellStyles>
  <dxfs count="23">
    <dxf>
      <font>
        <b val="0"/>
        <i val="0"/>
        <sz val="8"/>
      </font>
      <fill>
        <patternFill>
          <bgColor theme="3"/>
        </patternFill>
      </fill>
      <border diagonalUp="0" diagonalDown="0">
        <left/>
        <right/>
        <top/>
        <bottom/>
        <vertical/>
        <horizontal/>
      </border>
    </dxf>
    <dxf>
      <font>
        <sz val="8"/>
        <color rgb="FF002060"/>
      </font>
    </dxf>
    <dxf>
      <font>
        <sz val="10"/>
      </font>
    </dxf>
    <dxf>
      <numFmt numFmtId="1" formatCode="0"/>
    </dxf>
    <dxf>
      <numFmt numFmtId="1" formatCode="0"/>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6" defaultTableStyle="TableStyleMedium2" defaultPivotStyle="PivotStyleMedium9">
    <tableStyle name="Purple Slicer" pivot="0" table="0" count="2" xr9:uid="{46BBEB38-157B-4CE5-9B04-F15A8760B8C2}">
      <tableStyleElement type="wholeTable" dxfId="22"/>
      <tableStyleElement type="headerRow" dxfId="21"/>
    </tableStyle>
    <tableStyle name="Purple Timeline Style" pivot="0" table="0" count="2" xr9:uid="{164C5B26-EF79-4062-B8E3-F37A4715ADE3}">
      <tableStyleElement type="wholeTable" dxfId="20"/>
      <tableStyleElement type="headerRow" dxfId="19"/>
    </tableStyle>
    <tableStyle name="Slicer Style 1" pivot="0" table="0" count="1" xr9:uid="{46216D51-8292-4853-AE56-72DB8262F4F1}">
      <tableStyleElement type="wholeTable" dxfId="2"/>
    </tableStyle>
    <tableStyle name="Slicer Style 2" pivot="0" table="0" count="1" xr9:uid="{5F26F5EC-7946-4329-9CB9-AFDD70DFF405}">
      <tableStyleElement type="wholeTable" dxfId="1"/>
    </tableStyle>
    <tableStyle name="Slicer Style 3" pivot="0" table="0" count="1" xr9:uid="{0D0C582B-C6A0-449F-86DC-5FE460F46C30}">
      <tableStyleElement type="wholeTable" dxfId="0"/>
    </tableStyle>
    <tableStyle name="Timeline Style 1" pivot="0" table="0" count="8" xr9:uid="{048D86B8-2DF3-4371-A5A4-B3D5ADD84E2B}">
      <tableStyleElement type="wholeTable" dxfId="7"/>
      <tableStyleElement type="headerRow" dxfId="6"/>
    </tableStyle>
  </tableStyles>
  <colors>
    <mruColors>
      <color rgb="FF9A3FB3"/>
      <color rgb="FFFF99FF"/>
      <color rgb="FFFF0000"/>
      <color rgb="FF8F3182"/>
      <color rgb="FFCC0066"/>
      <color rgb="FFFF9999"/>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Sales'!$D$1:$D$2</c:f>
              <c:strCache>
                <c:ptCount val="1"/>
                <c:pt idx="0">
                  <c:v>Arabia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92-4E55-A810-8BBDC99AC032}"/>
            </c:ext>
          </c:extLst>
        </c:ser>
        <c:ser>
          <c:idx val="1"/>
          <c:order val="1"/>
          <c:tx>
            <c:strRef>
              <c:f>'Total Sales'!$E$1:$E$2</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92-4E55-A810-8BBDC99AC032}"/>
            </c:ext>
          </c:extLst>
        </c:ser>
        <c:ser>
          <c:idx val="2"/>
          <c:order val="2"/>
          <c:tx>
            <c:strRef>
              <c:f>'Total Sales'!$F$1:$F$2</c:f>
              <c:strCache>
                <c:ptCount val="1"/>
                <c:pt idx="0">
                  <c:v>Librica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92-4E55-A810-8BBDC99AC032}"/>
            </c:ext>
          </c:extLst>
        </c:ser>
        <c:ser>
          <c:idx val="3"/>
          <c:order val="3"/>
          <c:tx>
            <c:strRef>
              <c:f>'Total Sales'!$G$1:$G$2</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Sales'!$G$3:$G$46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A92-4E55-A810-8BBDC99AC032}"/>
            </c:ext>
          </c:extLst>
        </c:ser>
        <c:dLbls>
          <c:showLegendKey val="0"/>
          <c:showVal val="0"/>
          <c:showCatName val="0"/>
          <c:showSerName val="0"/>
          <c:showPercent val="0"/>
          <c:showBubbleSize val="0"/>
        </c:dLbls>
        <c:marker val="1"/>
        <c:smooth val="0"/>
        <c:axId val="1031376111"/>
        <c:axId val="1031383791"/>
      </c:lineChart>
      <c:catAx>
        <c:axId val="10313761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83791"/>
        <c:crosses val="autoZero"/>
        <c:auto val="1"/>
        <c:lblAlgn val="ctr"/>
        <c:lblOffset val="100"/>
        <c:noMultiLvlLbl val="0"/>
      </c:catAx>
      <c:valAx>
        <c:axId val="1031383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Indian Ruppee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Counrty!PivotTable3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Counrty'!$B$1</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EDC-47F5-9F09-08DD8F8E4DBE}"/>
              </c:ext>
            </c:extLst>
          </c:dPt>
          <c:dPt>
            <c:idx val="1"/>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DC-47F5-9F09-08DD8F8E4DBE}"/>
              </c:ext>
            </c:extLst>
          </c:dPt>
          <c:dPt>
            <c:idx val="2"/>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DC-47F5-9F09-08DD8F8E4D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Counrty'!$A$2:$A$4</c:f>
              <c:strCache>
                <c:ptCount val="3"/>
                <c:pt idx="0">
                  <c:v>Ireland</c:v>
                </c:pt>
                <c:pt idx="1">
                  <c:v>United Kingdom</c:v>
                </c:pt>
                <c:pt idx="2">
                  <c:v>United States</c:v>
                </c:pt>
              </c:strCache>
            </c:strRef>
          </c:cat>
          <c:val>
            <c:numRef>
              <c:f>'Sales by Counrty'!$B$2:$B$4</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EDC-47F5-9F09-08DD8F8E4DBE}"/>
            </c:ext>
          </c:extLst>
        </c:ser>
        <c:dLbls>
          <c:showLegendKey val="0"/>
          <c:showVal val="0"/>
          <c:showCatName val="0"/>
          <c:showSerName val="0"/>
          <c:showPercent val="0"/>
          <c:showBubbleSize val="0"/>
        </c:dLbls>
        <c:gapWidth val="115"/>
        <c:overlap val="-20"/>
        <c:axId val="1701830879"/>
        <c:axId val="1701831359"/>
      </c:barChart>
      <c:catAx>
        <c:axId val="1701830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831359"/>
        <c:crosses val="autoZero"/>
        <c:auto val="1"/>
        <c:lblAlgn val="ctr"/>
        <c:lblOffset val="100"/>
        <c:noMultiLvlLbl val="0"/>
      </c:catAx>
      <c:valAx>
        <c:axId val="17018313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8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a:outerShdw blurRad="57150" dist="19050" dir="5400000" algn="ctr" rotWithShape="0">
              <a:srgbClr val="000000">
                <a:alpha val="63000"/>
              </a:srgbClr>
            </a:outerShdw>
          </a:effectLst>
        </c:spPr>
      </c:pivotFmt>
      <c:pivotFmt>
        <c:idx val="4"/>
        <c:spPr>
          <a:solidFill>
            <a:schemeClr val="accent6">
              <a:lumMod val="75000"/>
            </a:schemeClr>
          </a:solidFill>
          <a:ln>
            <a:noFill/>
          </a:ln>
          <a:effectLst>
            <a:outerShdw blurRad="57150" dist="19050" dir="5400000" algn="ctr" rotWithShape="0">
              <a:srgbClr val="000000">
                <a:alpha val="63000"/>
              </a:srgbClr>
            </a:outerShdw>
          </a:effectLst>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7"/>
        <c:spPr>
          <a:solidFill>
            <a:schemeClr val="accent6">
              <a:lumMod val="20000"/>
              <a:lumOff val="8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'Top 5 Customers'!$B$1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2C-4357-813B-E6AF3BD27771}"/>
              </c:ext>
            </c:extLst>
          </c:dPt>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62C-4357-813B-E6AF3BD27771}"/>
              </c:ext>
            </c:extLst>
          </c:dPt>
          <c:dPt>
            <c:idx val="2"/>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2C-4357-813B-E6AF3BD27771}"/>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62C-4357-813B-E6AF3BD27771}"/>
              </c:ext>
            </c:extLst>
          </c:dPt>
          <c:dPt>
            <c:idx val="4"/>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2C-4357-813B-E6AF3BD27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Customers'!$A$2:$A$6</c:f>
              <c:strCache>
                <c:ptCount val="5"/>
                <c:pt idx="0">
                  <c:v>Allis Wilmore</c:v>
                </c:pt>
                <c:pt idx="1">
                  <c:v>Brenn Dundredge</c:v>
                </c:pt>
                <c:pt idx="2">
                  <c:v>Terri Farra</c:v>
                </c:pt>
                <c:pt idx="3">
                  <c:v>Nealson Cuttler</c:v>
                </c:pt>
                <c:pt idx="4">
                  <c:v>Don Flintiff</c:v>
                </c:pt>
              </c:strCache>
            </c:strRef>
          </c:cat>
          <c:val>
            <c:numRef>
              <c:f>'Top 5 Customers'!$B$2:$B$6</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162C-4357-813B-E6AF3BD27771}"/>
            </c:ext>
          </c:extLst>
        </c:ser>
        <c:dLbls>
          <c:dLblPos val="outEnd"/>
          <c:showLegendKey val="0"/>
          <c:showVal val="1"/>
          <c:showCatName val="0"/>
          <c:showSerName val="0"/>
          <c:showPercent val="0"/>
          <c:showBubbleSize val="0"/>
        </c:dLbls>
        <c:gapWidth val="100"/>
        <c:overlap val="-24"/>
        <c:axId val="1714479007"/>
        <c:axId val="1714471807"/>
      </c:barChart>
      <c:catAx>
        <c:axId val="1714479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471807"/>
        <c:crosses val="autoZero"/>
        <c:auto val="1"/>
        <c:lblAlgn val="ctr"/>
        <c:lblOffset val="100"/>
        <c:noMultiLvlLbl val="0"/>
      </c:catAx>
      <c:valAx>
        <c:axId val="17144718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47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Sales'!$D$1:$D$2</c:f>
              <c:strCache>
                <c:ptCount val="1"/>
                <c:pt idx="0">
                  <c:v>Arabia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104-448B-969A-591D26F253B0}"/>
            </c:ext>
          </c:extLst>
        </c:ser>
        <c:ser>
          <c:idx val="1"/>
          <c:order val="1"/>
          <c:tx>
            <c:strRef>
              <c:f>'Total Sales'!$E$1:$E$2</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104-448B-969A-591D26F253B0}"/>
            </c:ext>
          </c:extLst>
        </c:ser>
        <c:ser>
          <c:idx val="2"/>
          <c:order val="2"/>
          <c:tx>
            <c:strRef>
              <c:f>'Total Sales'!$F$1:$F$2</c:f>
              <c:strCache>
                <c:ptCount val="1"/>
                <c:pt idx="0">
                  <c:v>Librica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104-448B-969A-591D26F253B0}"/>
            </c:ext>
          </c:extLst>
        </c:ser>
        <c:ser>
          <c:idx val="3"/>
          <c:order val="3"/>
          <c:tx>
            <c:strRef>
              <c:f>'Total Sales'!$G$1:$G$2</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Sales'!$A$3:$C$46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Sales'!$G$3:$G$46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104-448B-969A-591D26F253B0}"/>
            </c:ext>
          </c:extLst>
        </c:ser>
        <c:dLbls>
          <c:showLegendKey val="0"/>
          <c:showVal val="0"/>
          <c:showCatName val="0"/>
          <c:showSerName val="0"/>
          <c:showPercent val="0"/>
          <c:showBubbleSize val="0"/>
        </c:dLbls>
        <c:marker val="1"/>
        <c:smooth val="0"/>
        <c:axId val="1031376111"/>
        <c:axId val="1031383791"/>
      </c:lineChart>
      <c:catAx>
        <c:axId val="10313761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83791"/>
        <c:crosses val="autoZero"/>
        <c:auto val="1"/>
        <c:lblAlgn val="ctr"/>
        <c:lblOffset val="100"/>
        <c:noMultiLvlLbl val="0"/>
      </c:catAx>
      <c:valAx>
        <c:axId val="1031383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Indian Ruppee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3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Counrty!PivotTable3</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latin typeface="+mn-lt"/>
              </a:rPr>
              <a:t>Sales by Country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lumMod val="8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Counrty'!$B$1</c:f>
              <c:strCache>
                <c:ptCount val="1"/>
                <c:pt idx="0">
                  <c:v>Total</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Counrty'!$A$2:$A$4</c:f>
              <c:strCache>
                <c:ptCount val="3"/>
                <c:pt idx="0">
                  <c:v>Ireland</c:v>
                </c:pt>
                <c:pt idx="1">
                  <c:v>United Kingdom</c:v>
                </c:pt>
                <c:pt idx="2">
                  <c:v>United States</c:v>
                </c:pt>
              </c:strCache>
            </c:strRef>
          </c:cat>
          <c:val>
            <c:numRef>
              <c:f>'Sales by Counrty'!$B$2:$B$4</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94A-40BD-995B-BC31A3947C81}"/>
            </c:ext>
          </c:extLst>
        </c:ser>
        <c:dLbls>
          <c:showLegendKey val="0"/>
          <c:showVal val="0"/>
          <c:showCatName val="0"/>
          <c:showSerName val="0"/>
          <c:showPercent val="0"/>
          <c:showBubbleSize val="0"/>
        </c:dLbls>
        <c:gapWidth val="115"/>
        <c:overlap val="-20"/>
        <c:axId val="1701830879"/>
        <c:axId val="1701831359"/>
      </c:barChart>
      <c:catAx>
        <c:axId val="1701830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831359"/>
        <c:crosses val="autoZero"/>
        <c:auto val="1"/>
        <c:lblAlgn val="ctr"/>
        <c:lblOffset val="100"/>
        <c:noMultiLvlLbl val="0"/>
      </c:catAx>
      <c:valAx>
        <c:axId val="17018313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8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Customers'!$B$1</c:f>
              <c:strCache>
                <c:ptCount val="1"/>
                <c:pt idx="0">
                  <c:v>Total</c:v>
                </c:pt>
              </c:strCache>
            </c:strRef>
          </c:tx>
          <c:spPr>
            <a:solidFill>
              <a:schemeClr val="accent1"/>
            </a:solidFill>
            <a:ln>
              <a:noFill/>
            </a:ln>
            <a:effectLst/>
          </c:spPr>
          <c:invertIfNegative val="0"/>
          <c:cat>
            <c:strRef>
              <c:f>'Top 5 Customers'!$A$2:$A$6</c:f>
              <c:strCache>
                <c:ptCount val="5"/>
                <c:pt idx="0">
                  <c:v>Allis Wilmore</c:v>
                </c:pt>
                <c:pt idx="1">
                  <c:v>Brenn Dundredge</c:v>
                </c:pt>
                <c:pt idx="2">
                  <c:v>Terri Farra</c:v>
                </c:pt>
                <c:pt idx="3">
                  <c:v>Nealson Cuttler</c:v>
                </c:pt>
                <c:pt idx="4">
                  <c:v>Don Flintiff</c:v>
                </c:pt>
              </c:strCache>
            </c:strRef>
          </c:cat>
          <c:val>
            <c:numRef>
              <c:f>'Top 5 Customers'!$B$2:$B$6</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7D5B-454F-9D5A-46CCBB1080B7}"/>
            </c:ext>
          </c:extLst>
        </c:ser>
        <c:dLbls>
          <c:showLegendKey val="0"/>
          <c:showVal val="0"/>
          <c:showCatName val="0"/>
          <c:showSerName val="0"/>
          <c:showPercent val="0"/>
          <c:showBubbleSize val="0"/>
        </c:dLbls>
        <c:gapWidth val="219"/>
        <c:overlap val="-27"/>
        <c:axId val="1714479007"/>
        <c:axId val="1714471807"/>
      </c:barChart>
      <c:catAx>
        <c:axId val="171447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471807"/>
        <c:crosses val="autoZero"/>
        <c:auto val="1"/>
        <c:lblAlgn val="ctr"/>
        <c:lblOffset val="100"/>
        <c:noMultiLvlLbl val="0"/>
      </c:catAx>
      <c:valAx>
        <c:axId val="17144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47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66675</xdr:rowOff>
    </xdr:from>
    <xdr:to>
      <xdr:col>29</xdr:col>
      <xdr:colOff>28575</xdr:colOff>
      <xdr:row>2</xdr:row>
      <xdr:rowOff>127635</xdr:rowOff>
    </xdr:to>
    <xdr:sp macro="" textlink="">
      <xdr:nvSpPr>
        <xdr:cNvPr id="2" name="Rectangle 1">
          <a:extLst>
            <a:ext uri="{FF2B5EF4-FFF2-40B4-BE49-F238E27FC236}">
              <a16:creationId xmlns:a16="http://schemas.microsoft.com/office/drawing/2014/main" id="{971B78BC-3AD2-5F83-9C51-0801F3265525}"/>
            </a:ext>
          </a:extLst>
        </xdr:cNvPr>
        <xdr:cNvSpPr/>
      </xdr:nvSpPr>
      <xdr:spPr>
        <a:xfrm>
          <a:off x="28575" y="66675"/>
          <a:ext cx="17678400" cy="42291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COFFEE SALES DASHBOARD</a:t>
          </a:r>
        </a:p>
      </xdr:txBody>
    </xdr:sp>
    <xdr:clientData/>
  </xdr:twoCellAnchor>
  <xdr:twoCellAnchor editAs="oneCell">
    <xdr:from>
      <xdr:col>0</xdr:col>
      <xdr:colOff>15240</xdr:colOff>
      <xdr:row>2</xdr:row>
      <xdr:rowOff>152400</xdr:rowOff>
    </xdr:from>
    <xdr:to>
      <xdr:col>24</xdr:col>
      <xdr:colOff>57150</xdr:colOff>
      <xdr:row>10</xdr:row>
      <xdr:rowOff>106680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A0B8F383-49B1-4A1D-8E7F-60C857DD593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 y="514350"/>
              <a:ext cx="1467231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87630</xdr:colOff>
      <xdr:row>5</xdr:row>
      <xdr:rowOff>169546</xdr:rowOff>
    </xdr:from>
    <xdr:to>
      <xdr:col>26</xdr:col>
      <xdr:colOff>270510</xdr:colOff>
      <xdr:row>10</xdr:row>
      <xdr:rowOff>72390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F71207B-E57D-46E6-BCCD-7FBFB53D14E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718030" y="1074421"/>
              <a:ext cx="1402080" cy="807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95250</xdr:colOff>
      <xdr:row>2</xdr:row>
      <xdr:rowOff>142875</xdr:rowOff>
    </xdr:from>
    <xdr:to>
      <xdr:col>29</xdr:col>
      <xdr:colOff>19050</xdr:colOff>
      <xdr:row>5</xdr:row>
      <xdr:rowOff>170235</xdr:rowOff>
    </xdr:to>
    <mc:AlternateContent xmlns:mc="http://schemas.openxmlformats.org/markup-compatibility/2006">
      <mc:Choice xmlns:a14="http://schemas.microsoft.com/office/drawing/2010/main" Requires="a14">
        <xdr:graphicFrame macro="">
          <xdr:nvGraphicFramePr>
            <xdr:cNvPr id="5" name="Roast Type2 1">
              <a:extLst>
                <a:ext uri="{FF2B5EF4-FFF2-40B4-BE49-F238E27FC236}">
                  <a16:creationId xmlns:a16="http://schemas.microsoft.com/office/drawing/2014/main" id="{F8CA3697-6CDB-4CE9-9272-6D2F2A99CB6B}"/>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4725650" y="504825"/>
              <a:ext cx="2971800" cy="570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285750</xdr:colOff>
      <xdr:row>6</xdr:row>
      <xdr:rowOff>7621</xdr:rowOff>
    </xdr:from>
    <xdr:to>
      <xdr:col>29</xdr:col>
      <xdr:colOff>11430</xdr:colOff>
      <xdr:row>10</xdr:row>
      <xdr:rowOff>91440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56FAEF23-5BBA-437B-8189-AA5ED258089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135350" y="1093471"/>
              <a:ext cx="1554480" cy="807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106680</xdr:rowOff>
    </xdr:from>
    <xdr:to>
      <xdr:col>16</xdr:col>
      <xdr:colOff>600074</xdr:colOff>
      <xdr:row>34</xdr:row>
      <xdr:rowOff>45720</xdr:rowOff>
    </xdr:to>
    <xdr:graphicFrame macro="">
      <xdr:nvGraphicFramePr>
        <xdr:cNvPr id="7" name="Chart 6">
          <a:extLst>
            <a:ext uri="{FF2B5EF4-FFF2-40B4-BE49-F238E27FC236}">
              <a16:creationId xmlns:a16="http://schemas.microsoft.com/office/drawing/2014/main" id="{9BDF560E-9C17-4BF3-A2DD-851AE9106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85725</xdr:colOff>
      <xdr:row>10</xdr:row>
      <xdr:rowOff>148591</xdr:rowOff>
    </xdr:from>
    <xdr:to>
      <xdr:col>29</xdr:col>
      <xdr:colOff>19050</xdr:colOff>
      <xdr:row>22</xdr:row>
      <xdr:rowOff>57150</xdr:rowOff>
    </xdr:to>
    <xdr:graphicFrame macro="">
      <xdr:nvGraphicFramePr>
        <xdr:cNvPr id="8" name="Chart 7">
          <a:extLst>
            <a:ext uri="{FF2B5EF4-FFF2-40B4-BE49-F238E27FC236}">
              <a16:creationId xmlns:a16="http://schemas.microsoft.com/office/drawing/2014/main" id="{49348D01-FE26-4D30-9149-C43DEEE96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95249</xdr:colOff>
      <xdr:row>22</xdr:row>
      <xdr:rowOff>76200</xdr:rowOff>
    </xdr:from>
    <xdr:to>
      <xdr:col>29</xdr:col>
      <xdr:colOff>28575</xdr:colOff>
      <xdr:row>34</xdr:row>
      <xdr:rowOff>76200</xdr:rowOff>
    </xdr:to>
    <xdr:graphicFrame macro="">
      <xdr:nvGraphicFramePr>
        <xdr:cNvPr id="9" name="Chart 8">
          <a:extLst>
            <a:ext uri="{FF2B5EF4-FFF2-40B4-BE49-F238E27FC236}">
              <a16:creationId xmlns:a16="http://schemas.microsoft.com/office/drawing/2014/main" id="{229F0720-5A01-427A-9ABE-1F3300515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426720</xdr:colOff>
      <xdr:row>7</xdr:row>
      <xdr:rowOff>175260</xdr:rowOff>
    </xdr:from>
    <xdr:to>
      <xdr:col>21</xdr:col>
      <xdr:colOff>68580</xdr:colOff>
      <xdr:row>31</xdr:row>
      <xdr:rowOff>114300</xdr:rowOff>
    </xdr:to>
    <xdr:graphicFrame macro="">
      <xdr:nvGraphicFramePr>
        <xdr:cNvPr id="2" name="Chart 1">
          <a:extLst>
            <a:ext uri="{FF2B5EF4-FFF2-40B4-BE49-F238E27FC236}">
              <a16:creationId xmlns:a16="http://schemas.microsoft.com/office/drawing/2014/main" id="{32BB8788-246D-2412-A1FE-53575B112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426720</xdr:colOff>
      <xdr:row>0</xdr:row>
      <xdr:rowOff>76200</xdr:rowOff>
    </xdr:from>
    <xdr:to>
      <xdr:col>21</xdr:col>
      <xdr:colOff>38100</xdr:colOff>
      <xdr:row>7</xdr:row>
      <xdr:rowOff>167640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304E051-532D-6039-7BA9-7ED94DCAD1E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21580" y="76200"/>
              <a:ext cx="7536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129540</xdr:colOff>
      <xdr:row>4</xdr:row>
      <xdr:rowOff>22861</xdr:rowOff>
    </xdr:from>
    <xdr:to>
      <xdr:col>23</xdr:col>
      <xdr:colOff>411480</xdr:colOff>
      <xdr:row>9</xdr:row>
      <xdr:rowOff>15240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1E195AE-552E-F5A5-69BC-350B9161A9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49200" y="754381"/>
              <a:ext cx="150114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xdr:colOff>
      <xdr:row>0</xdr:row>
      <xdr:rowOff>68580</xdr:rowOff>
    </xdr:from>
    <xdr:to>
      <xdr:col>25</xdr:col>
      <xdr:colOff>274320</xdr:colOff>
      <xdr:row>4</xdr:row>
      <xdr:rowOff>7620</xdr:rowOff>
    </xdr:to>
    <mc:AlternateContent xmlns:mc="http://schemas.openxmlformats.org/markup-compatibility/2006">
      <mc:Choice xmlns:a14="http://schemas.microsoft.com/office/drawing/2010/main" Requires="a14">
        <xdr:graphicFrame macro="">
          <xdr:nvGraphicFramePr>
            <xdr:cNvPr id="5" name="Roast Type2">
              <a:extLst>
                <a:ext uri="{FF2B5EF4-FFF2-40B4-BE49-F238E27FC236}">
                  <a16:creationId xmlns:a16="http://schemas.microsoft.com/office/drawing/2014/main" id="{45411D44-5A4A-6DF2-88AE-708FA3E3BF25}"/>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2557760" y="68580"/>
              <a:ext cx="267462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137160</xdr:colOff>
      <xdr:row>8</xdr:row>
      <xdr:rowOff>175261</xdr:rowOff>
    </xdr:from>
    <xdr:to>
      <xdr:col>23</xdr:col>
      <xdr:colOff>365760</xdr:colOff>
      <xdr:row>13</xdr:row>
      <xdr:rowOff>167641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64C1419-E4DE-00A4-69CA-BF036E0DDF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56820" y="1638301"/>
              <a:ext cx="1447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129540</xdr:colOff>
      <xdr:row>5</xdr:row>
      <xdr:rowOff>53340</xdr:rowOff>
    </xdr:from>
    <xdr:to>
      <xdr:col>10</xdr:col>
      <xdr:colOff>441960</xdr:colOff>
      <xdr:row>20</xdr:row>
      <xdr:rowOff>53340</xdr:rowOff>
    </xdr:to>
    <xdr:graphicFrame macro="">
      <xdr:nvGraphicFramePr>
        <xdr:cNvPr id="2" name="Chart 1">
          <a:extLst>
            <a:ext uri="{FF2B5EF4-FFF2-40B4-BE49-F238E27FC236}">
              <a16:creationId xmlns:a16="http://schemas.microsoft.com/office/drawing/2014/main" id="{8F25F4F1-883B-BA49-78DE-7C596978A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6</xdr:row>
      <xdr:rowOff>45720</xdr:rowOff>
    </xdr:from>
    <xdr:to>
      <xdr:col>11</xdr:col>
      <xdr:colOff>381000</xdr:colOff>
      <xdr:row>21</xdr:row>
      <xdr:rowOff>45720</xdr:rowOff>
    </xdr:to>
    <xdr:graphicFrame macro="">
      <xdr:nvGraphicFramePr>
        <xdr:cNvPr id="2" name="Chart 1">
          <a:extLst>
            <a:ext uri="{FF2B5EF4-FFF2-40B4-BE49-F238E27FC236}">
              <a16:creationId xmlns:a16="http://schemas.microsoft.com/office/drawing/2014/main" id="{4F7AAF45-E083-427C-9883-B5F3C0BFF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uya Kunnath" refreshedDate="45491.849121643521" createdVersion="8" refreshedVersion="8" minRefreshableVersion="3" recordCount="1000" xr:uid="{B0374EF8-D4CC-4034-97F6-FC1B7BF4D011}">
  <cacheSource type="worksheet">
    <worksheetSource name="orders"/>
  </cacheSource>
  <cacheFields count="16">
    <cacheField name="Order ID" numFmtId="0">
      <sharedItems/>
    </cacheField>
    <cacheField name="Order Date" numFmtId="174">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5">
      <sharedItems containsSemiMixedTypes="0" containsString="0" containsNumber="1" minValue="0.2" maxValue="2.5"/>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ee Type" numFmtId="0">
      <sharedItems/>
    </cacheField>
    <cacheField name="Roast Type2" numFmtId="0">
      <sharedItems/>
    </cacheField>
    <cacheField name="Loyalty Car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uya Kunnath" refreshedDate="45491.879532638886" backgroundQuery="1" createdVersion="8" refreshedVersion="8" minRefreshableVersion="3" recordCount="0" supportSubquery="1" supportAdvancedDrill="1" xr:uid="{30EEE1D8-EE6D-4024-9ABD-A6CD2631D3F2}">
  <cacheSource type="external" connectionId="1"/>
  <cacheFields count="6">
    <cacheField name="[orders].[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18" level="1">
      <sharedItems count="12">
        <s v="Jan"/>
        <s v="Feb"/>
        <s v="Mar"/>
        <s v="Apr"/>
        <s v="May"/>
        <s v="Jun"/>
        <s v="Jul"/>
        <s v="Aug"/>
        <s v="Sep"/>
        <s v="Oct"/>
        <s v="Nov"/>
        <s v="Dec"/>
      </sharedItems>
    </cacheField>
    <cacheField name="[orders].[Order Date (Year)].[Order Date (Year)]" caption="Order Date (Year)" numFmtId="0" hierarchy="16" level="1">
      <sharedItems count="4">
        <s v="2019"/>
        <s v="2020"/>
        <s v="2021"/>
        <s v="2022"/>
      </sharedItems>
    </cacheField>
    <cacheField name="[orders].[Cofee Type].[Cofee Type]" caption="Cofee Type" numFmtId="0" hierarchy="13" level="1">
      <sharedItems count="4">
        <s v="Arabia"/>
        <s v="Excelsa"/>
        <s v="Librica"/>
        <s v="Robusta"/>
      </sharedItems>
    </cacheField>
    <cacheField name="[Measures].[Sum of Sales]" caption="Sum of Sales" numFmtId="0" hierarchy="22" level="32767"/>
    <cacheField name="[orders].[Loyalty Card].[Loyalty Card]" caption="Loyalty Card" numFmtId="0" hierarchy="15"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Cofee Type]" caption="Cofee Type" attribute="1" defaultMemberUniqueName="[orders].[Cofee Type].[All]" allUniqueName="[orders].[Cofee Type].[All]" dimensionUniqueName="[orders]" displayFolder="" count="2" memberValueDatatype="130" unbalanced="0">
      <fieldsUsage count="2">
        <fieldUsage x="-1"/>
        <fieldUsage x="3"/>
      </fieldsUsage>
    </cacheHierarchy>
    <cacheHierarchy uniqueName="[orders].[Roast Type2]" caption="Roast Type2" attribute="1" defaultMemberUniqueName="[orders].[Roast Type2].[All]" allUniqueName="[orders].[Roast Type2].[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5"/>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uya Kunnath" refreshedDate="45491.849890277779" backgroundQuery="1" createdVersion="3" refreshedVersion="8" minRefreshableVersion="3" recordCount="0" supportSubquery="1" supportAdvancedDrill="1" xr:uid="{38F671E6-8D8D-43BA-933E-65DC52CAB7FA}">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ee Type]" caption="Cofee Type" attribute="1" defaultMemberUniqueName="[orders].[Cofee Type].[All]" allUniqueName="[orders].[Cofee Type].[All]" dimensionUniqueName="[orders]" displayFolder="" count="0" memberValueDatatype="130" unbalanced="0"/>
    <cacheHierarchy uniqueName="[orders].[Roast Type2]" caption="Roast Type2" attribute="1" defaultMemberUniqueName="[orders].[Roast Type2].[All]" allUniqueName="[orders].[Roast Type2].[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2929585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uya Kunnath" refreshedDate="45491.849968402777" backgroundQuery="1" createdVersion="3" refreshedVersion="8" minRefreshableVersion="3" recordCount="0" supportSubquery="1" supportAdvancedDrill="1" xr:uid="{D6C572CB-9515-459E-8B96-C4EA3FBB1937}">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ee Type]" caption="Cofee Type" attribute="1" defaultMemberUniqueName="[orders].[Cofee Type].[All]" allUniqueName="[orders].[Cofee Type].[All]" dimensionUniqueName="[orders]" displayFolder="" count="0" memberValueDatatype="130" unbalanced="0"/>
    <cacheHierarchy uniqueName="[orders].[Roast Type2]" caption="Roast Type2" attribute="1" defaultMemberUniqueName="[orders].[Roast Type2].[All]" allUniqueName="[orders].[Roast Type2].[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0513831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uya Kunnath" refreshedDate="45491.849892708335" backgroundQuery="1" createdVersion="3" refreshedVersion="8" minRefreshableVersion="3" recordCount="0" supportSubquery="1" supportAdvancedDrill="1" xr:uid="{C8B82F81-01B5-4F4A-8505-0F9DCB488446}">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ee Type]" caption="Cofee Type" attribute="1" defaultMemberUniqueName="[orders].[Cofee Type].[All]" allUniqueName="[orders].[Cofee Type].[All]" dimensionUniqueName="[orders]" displayFolder="" count="0" memberValueDatatype="130" unbalanced="0"/>
    <cacheHierarchy uniqueName="[orders].[Roast Type2]" caption="Roast Type2" attribute="1" defaultMemberUniqueName="[orders].[Roast Type2].[All]" allUniqueName="[orders].[Roast Type2].[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9539580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s v="17670-51384-MA"/>
    <s v="R-M-1"/>
    <n v="2"/>
    <x v="0"/>
    <s v="aallner0@lulu.com"/>
    <x v="0"/>
    <s v="Rob"/>
    <s v="M"/>
    <n v="1"/>
    <n v="9.9499999999999993"/>
    <n v="19.899999999999999"/>
    <s v="Robusta"/>
    <s v="Medium"/>
    <s v="Yes"/>
  </r>
  <r>
    <s v="QEV-37451-860"/>
    <d v="2019-09-05T00:00:00"/>
    <s v="17670-51384-MA"/>
    <s v="E-M-0.5"/>
    <n v="5"/>
    <x v="0"/>
    <s v="pbote1@yelp.com"/>
    <x v="0"/>
    <s v="Exc"/>
    <s v="M"/>
    <n v="0.5"/>
    <n v="8.25"/>
    <n v="41.25"/>
    <s v="Excelsa"/>
    <s v="Medium"/>
    <s v="Yes"/>
  </r>
  <r>
    <s v="FAA-43335-268"/>
    <d v="2021-06-17T00:00:00"/>
    <s v="21125-22134-PX"/>
    <s v="A-L-1"/>
    <n v="1"/>
    <x v="1"/>
    <s v=""/>
    <x v="0"/>
    <s v="Ara"/>
    <s v="L"/>
    <n v="1"/>
    <n v="12.95"/>
    <n v="12.95"/>
    <s v="Arabia"/>
    <s v="Light"/>
    <s v="Yes"/>
  </r>
  <r>
    <s v="KAC-83089-793"/>
    <d v="2021-07-15T00:00:00"/>
    <s v="23806-46781-OU"/>
    <s v="E-M-1"/>
    <n v="2"/>
    <x v="2"/>
    <s v=""/>
    <x v="1"/>
    <s v="Exc"/>
    <s v="M"/>
    <n v="1"/>
    <n v="13.75"/>
    <n v="27.5"/>
    <s v="Excelsa"/>
    <s v="Medium"/>
    <s v="No"/>
  </r>
  <r>
    <s v="KAC-83089-793"/>
    <d v="2021-07-15T00:00:00"/>
    <s v="23806-46781-OU"/>
    <s v="R-L-2.5"/>
    <n v="2"/>
    <x v="2"/>
    <s v="gpetracci8@livejournal.com"/>
    <x v="1"/>
    <s v="Rob"/>
    <s v="L"/>
    <n v="2.5"/>
    <n v="27.484999999999996"/>
    <n v="54.969999999999992"/>
    <s v="Robusta"/>
    <s v="Light"/>
    <s v="No"/>
  </r>
  <r>
    <s v="CVP-18956-553"/>
    <d v="2021-08-04T00:00:00"/>
    <s v="86561-91660-RB"/>
    <s v="L-D-1"/>
    <n v="3"/>
    <x v="3"/>
    <s v="fferbera@businesswire.com"/>
    <x v="0"/>
    <s v="Lib"/>
    <s v="D"/>
    <n v="1"/>
    <n v="12.95"/>
    <n v="38.849999999999994"/>
    <s v="Librica"/>
    <s v="Dark"/>
    <s v="No"/>
  </r>
  <r>
    <s v="IPP-31994-879"/>
    <d v="2022-01-21T00:00:00"/>
    <s v="65223-29612-CB"/>
    <s v="E-D-0.5"/>
    <n v="3"/>
    <x v="4"/>
    <s v="rscholarc@nyu.edu"/>
    <x v="0"/>
    <s v="Exc"/>
    <s v="D"/>
    <n v="0.5"/>
    <n v="7.29"/>
    <n v="21.87"/>
    <s v="Excelsa"/>
    <s v="Dark"/>
    <s v="Yes"/>
  </r>
  <r>
    <s v="SNZ-65340-705"/>
    <d v="2022-05-20T00:00:00"/>
    <s v="21134-81676-FR"/>
    <s v="L-L-0.2"/>
    <n v="1"/>
    <x v="5"/>
    <s v="ptrobee@wunderground.com"/>
    <x v="1"/>
    <s v="Lib"/>
    <s v="L"/>
    <n v="0.2"/>
    <n v="4.7549999999999999"/>
    <n v="4.7549999999999999"/>
    <s v="Librica"/>
    <s v="Light"/>
    <s v="Yes"/>
  </r>
  <r>
    <s v="EZT-46571-659"/>
    <d v="2019-01-02T00:00:00"/>
    <s v="03396-68805-ZC"/>
    <s v="R-M-0.5"/>
    <n v="3"/>
    <x v="6"/>
    <s v="malabasterg@hexun.com"/>
    <x v="0"/>
    <s v="Rob"/>
    <s v="M"/>
    <n v="0.5"/>
    <n v="5.97"/>
    <n v="17.91"/>
    <s v="Robusta"/>
    <s v="Medium"/>
    <s v="No"/>
  </r>
  <r>
    <s v="NWQ-70061-912"/>
    <d v="2019-09-05T00:00:00"/>
    <s v="61021-27840-ZN"/>
    <s v="R-M-0.5"/>
    <n v="1"/>
    <x v="7"/>
    <s v="predfordi@ow.ly"/>
    <x v="0"/>
    <s v="Rob"/>
    <s v="M"/>
    <n v="0.5"/>
    <n v="5.97"/>
    <n v="5.97"/>
    <s v="Robusta"/>
    <s v="Medium"/>
    <s v="No"/>
  </r>
  <r>
    <s v="BKK-47233-845"/>
    <d v="2021-03-08T00:00:00"/>
    <s v="76239-90137-UQ"/>
    <s v="A-D-1"/>
    <n v="4"/>
    <x v="8"/>
    <s v=""/>
    <x v="0"/>
    <s v="Ara"/>
    <s v="D"/>
    <n v="1"/>
    <n v="9.9499999999999993"/>
    <n v="39.799999999999997"/>
    <s v="Arabia"/>
    <s v="Dark"/>
    <s v="No"/>
  </r>
  <r>
    <s v="VQR-01002-970"/>
    <d v="2020-10-28T00:00:00"/>
    <s v="49315-21985-BB"/>
    <s v="E-L-2.5"/>
    <n v="5"/>
    <x v="9"/>
    <s v="aantukm@kickstarter.com"/>
    <x v="0"/>
    <s v="Exc"/>
    <s v="L"/>
    <n v="2.5"/>
    <n v="34.154999999999994"/>
    <n v="170.77499999999998"/>
    <s v="Excelsa"/>
    <s v="Light"/>
    <s v="Yes"/>
  </r>
  <r>
    <s v="SZW-48378-399"/>
    <d v="2022-07-02T00:00:00"/>
    <s v="34136-36674-OM"/>
    <s v="R-M-1"/>
    <n v="5"/>
    <x v="10"/>
    <s v="cblofeldo@amazon.co.uk"/>
    <x v="0"/>
    <s v="Rob"/>
    <s v="M"/>
    <n v="1"/>
    <n v="9.9499999999999993"/>
    <n v="49.75"/>
    <s v="Robusta"/>
    <s v="Medium"/>
    <s v="No"/>
  </r>
  <r>
    <s v="ITA-87418-783"/>
    <d v="2020-05-22T00:00:00"/>
    <s v="39396-12890-PE"/>
    <s v="R-D-2.5"/>
    <n v="2"/>
    <x v="11"/>
    <s v="sshalesq@umich.edu"/>
    <x v="0"/>
    <s v="Rob"/>
    <s v="D"/>
    <n v="2.5"/>
    <n v="20.584999999999997"/>
    <n v="41.169999999999995"/>
    <s v="Robusta"/>
    <s v="Dark"/>
    <s v="No"/>
  </r>
  <r>
    <s v="GNZ-46006-527"/>
    <d v="2022-04-05T00:00:00"/>
    <s v="95875-73336-RG"/>
    <s v="L-D-0.2"/>
    <n v="3"/>
    <x v="12"/>
    <s v="tnewburys@usda.gov"/>
    <x v="0"/>
    <s v="Lib"/>
    <s v="D"/>
    <n v="0.2"/>
    <n v="3.8849999999999998"/>
    <n v="11.654999999999999"/>
    <s v="Librica"/>
    <s v="Dark"/>
    <s v="Yes"/>
  </r>
  <r>
    <s v="FYQ-78248-319"/>
    <d v="2022-06-07T00:00:00"/>
    <s v="25473-43727-BY"/>
    <s v="R-M-2.5"/>
    <n v="5"/>
    <x v="13"/>
    <s v=""/>
    <x v="0"/>
    <s v="Rob"/>
    <s v="M"/>
    <n v="2.5"/>
    <n v="22.884999999999998"/>
    <n v="114.42499999999998"/>
    <s v="Robusta"/>
    <s v="Medium"/>
    <s v="No"/>
  </r>
  <r>
    <s v="VAU-44387-624"/>
    <d v="2019-03-20T00:00:00"/>
    <s v="99643-51048-IQ"/>
    <s v="A-M-0.2"/>
    <n v="6"/>
    <x v="14"/>
    <s v="nbasezziw@webeden.co.uk"/>
    <x v="0"/>
    <s v="Ara"/>
    <s v="M"/>
    <n v="0.2"/>
    <n v="3.375"/>
    <n v="20.25"/>
    <s v="Arabia"/>
    <s v="Medium"/>
    <s v="No"/>
  </r>
  <r>
    <s v="RDW-33155-159"/>
    <d v="2019-10-19T00:00:00"/>
    <s v="62173-15287-CU"/>
    <s v="A-L-1"/>
    <n v="6"/>
    <x v="15"/>
    <s v="uwelberryy@ebay.co.uk"/>
    <x v="0"/>
    <s v="Ara"/>
    <s v="L"/>
    <n v="1"/>
    <n v="12.95"/>
    <n v="77.699999999999989"/>
    <s v="Arabia"/>
    <s v="Light"/>
    <s v="No"/>
  </r>
  <r>
    <s v="TDZ-59011-211"/>
    <d v="2019-06-13T00:00:00"/>
    <s v="57611-05522-ST"/>
    <s v="R-D-2.5"/>
    <n v="4"/>
    <x v="16"/>
    <s v="zponting10@altervista.org"/>
    <x v="1"/>
    <s v="Rob"/>
    <s v="D"/>
    <n v="2.5"/>
    <n v="20.584999999999997"/>
    <n v="82.339999999999989"/>
    <s v="Robusta"/>
    <s v="Dark"/>
    <s v="Yes"/>
  </r>
  <r>
    <s v="IDU-25793-399"/>
    <d v="2020-12-04T00:00:00"/>
    <s v="76664-37050-DT"/>
    <s v="A-M-0.2"/>
    <n v="5"/>
    <x v="17"/>
    <s v="dde12@unesco.org"/>
    <x v="0"/>
    <s v="Ara"/>
    <s v="M"/>
    <n v="0.2"/>
    <n v="3.375"/>
    <n v="16.875"/>
    <s v="Arabia"/>
    <s v="Medium"/>
    <s v="Yes"/>
  </r>
  <r>
    <s v="IDU-25793-399"/>
    <d v="2020-12-04T00:00:00"/>
    <s v="76664-37050-DT"/>
    <s v="E-D-0.2"/>
    <n v="4"/>
    <x v="17"/>
    <s v=""/>
    <x v="0"/>
    <s v="Exc"/>
    <s v="D"/>
    <n v="0.2"/>
    <n v="3.645"/>
    <n v="14.58"/>
    <s v="Excelsa"/>
    <s v="Dark"/>
    <s v="Yes"/>
  </r>
  <r>
    <s v="NUO-20013-488"/>
    <d v="2020-12-04T00:00:00"/>
    <s v="03090-88267-BQ"/>
    <s v="A-D-0.2"/>
    <n v="6"/>
    <x v="18"/>
    <s v="atolworthy16@toplist.cz"/>
    <x v="0"/>
    <s v="Ara"/>
    <s v="D"/>
    <n v="0.2"/>
    <n v="2.9849999999999999"/>
    <n v="17.91"/>
    <s v="Arabia"/>
    <s v="Dark"/>
    <s v="No"/>
  </r>
  <r>
    <s v="UQU-65630-479"/>
    <d v="2021-01-22T00:00:00"/>
    <s v="37651-47492-NC"/>
    <s v="R-M-2.5"/>
    <n v="4"/>
    <x v="19"/>
    <s v="obaudassi18@seesaa.net"/>
    <x v="0"/>
    <s v="Rob"/>
    <s v="M"/>
    <n v="2.5"/>
    <n v="22.884999999999998"/>
    <n v="91.539999999999992"/>
    <s v="Robusta"/>
    <s v="Medium"/>
    <s v="Yes"/>
  </r>
  <r>
    <s v="FEO-11834-332"/>
    <d v="2022-02-11T00:00:00"/>
    <s v="95399-57205-HI"/>
    <s v="A-D-0.2"/>
    <n v="4"/>
    <x v="20"/>
    <s v=""/>
    <x v="0"/>
    <s v="Ara"/>
    <s v="D"/>
    <n v="0.2"/>
    <n v="2.9849999999999999"/>
    <n v="11.94"/>
    <s v="Arabia"/>
    <s v="Dark"/>
    <s v="Yes"/>
  </r>
  <r>
    <s v="TKY-71558-096"/>
    <d v="2021-09-15T00:00:00"/>
    <s v="24010-66714-HW"/>
    <s v="A-M-1"/>
    <n v="1"/>
    <x v="21"/>
    <s v="rmcgilvary1c@tamu.edu"/>
    <x v="0"/>
    <s v="Ara"/>
    <s v="M"/>
    <n v="1"/>
    <n v="11.25"/>
    <n v="11.25"/>
    <s v="Arabia"/>
    <s v="Medium"/>
    <s v="No"/>
  </r>
  <r>
    <s v="OXY-65322-253"/>
    <d v="2020-10-24T00:00:00"/>
    <s v="07591-92789-UA"/>
    <s v="E-M-0.2"/>
    <n v="3"/>
    <x v="22"/>
    <s v="ibouldon1e@gizmodo.com"/>
    <x v="0"/>
    <s v="Exc"/>
    <s v="M"/>
    <n v="0.2"/>
    <n v="4.125"/>
    <n v="12.375"/>
    <s v="Excelsa"/>
    <s v="Medium"/>
    <s v="Yes"/>
  </r>
  <r>
    <s v="EVP-43500-491"/>
    <d v="2019-02-20T00:00:00"/>
    <s v="49231-44455-IC"/>
    <s v="A-M-0.5"/>
    <n v="4"/>
    <x v="23"/>
    <s v="hmattioli1g@webmd.com"/>
    <x v="0"/>
    <s v="Ara"/>
    <s v="M"/>
    <n v="0.5"/>
    <n v="6.75"/>
    <n v="27"/>
    <s v="Arabia"/>
    <s v="Medium"/>
    <s v="Yes"/>
  </r>
  <r>
    <s v="WAG-26945-689"/>
    <d v="2019-10-08T00:00:00"/>
    <s v="50124-88608-EO"/>
    <s v="A-M-0.2"/>
    <n v="5"/>
    <x v="24"/>
    <s v="agillard1i@issuu.com"/>
    <x v="1"/>
    <s v="Ara"/>
    <s v="M"/>
    <n v="0.2"/>
    <n v="3.375"/>
    <n v="16.875"/>
    <s v="Arabia"/>
    <s v="Medium"/>
    <s v="No"/>
  </r>
  <r>
    <s v="CHE-78995-767"/>
    <d v="2022-08-02T00:00:00"/>
    <s v="00888-74814-UZ"/>
    <s v="A-D-0.5"/>
    <n v="3"/>
    <x v="25"/>
    <s v="tgrizard1k@odnoklassniki.ru"/>
    <x v="1"/>
    <s v="Ara"/>
    <s v="D"/>
    <n v="0.5"/>
    <n v="5.97"/>
    <n v="17.91"/>
    <s v="Arabia"/>
    <s v="Dark"/>
    <s v="No"/>
  </r>
  <r>
    <s v="RYZ-14633-602"/>
    <d v="2019-02-20T00:00:00"/>
    <s v="14158-30713-OB"/>
    <s v="A-D-1"/>
    <n v="4"/>
    <x v="26"/>
    <s v=""/>
    <x v="1"/>
    <s v="Ara"/>
    <s v="D"/>
    <n v="1"/>
    <n v="9.9499999999999993"/>
    <n v="39.799999999999997"/>
    <s v="Arabia"/>
    <s v="Dark"/>
    <s v="Yes"/>
  </r>
  <r>
    <s v="WOQ-36015-429"/>
    <d v="2021-09-25T00:00:00"/>
    <s v="51427-89175-QJ"/>
    <s v="L-M-0.2"/>
    <n v="5"/>
    <x v="27"/>
    <s v="ccottingham1o@wikipedia.org"/>
    <x v="0"/>
    <s v="Lib"/>
    <s v="M"/>
    <n v="0.2"/>
    <n v="4.3650000000000002"/>
    <n v="21.825000000000003"/>
    <s v="Librica"/>
    <s v="Medium"/>
    <s v="No"/>
  </r>
  <r>
    <s v="WOQ-36015-429"/>
    <d v="2021-09-25T00:00:00"/>
    <s v="51427-89175-QJ"/>
    <s v="A-D-0.5"/>
    <n v="6"/>
    <x v="27"/>
    <s v=""/>
    <x v="0"/>
    <s v="Ara"/>
    <s v="D"/>
    <n v="0.5"/>
    <n v="5.97"/>
    <n v="35.82"/>
    <s v="Arabia"/>
    <s v="Dark"/>
    <s v="No"/>
  </r>
  <r>
    <s v="WOQ-36015-429"/>
    <d v="2021-09-25T00:00:00"/>
    <s v="51427-89175-QJ"/>
    <s v="L-M-0.5"/>
    <n v="6"/>
    <x v="27"/>
    <s v=""/>
    <x v="0"/>
    <s v="Lib"/>
    <s v="M"/>
    <n v="0.5"/>
    <n v="8.73"/>
    <n v="52.38"/>
    <s v="Librica"/>
    <s v="Medium"/>
    <s v="No"/>
  </r>
  <r>
    <s v="SCT-60553-454"/>
    <d v="2021-07-17T00:00:00"/>
    <s v="39123-12846-YJ"/>
    <s v="L-L-0.2"/>
    <n v="5"/>
    <x v="28"/>
    <s v="bumpleby1u@soundcloud.com"/>
    <x v="0"/>
    <s v="Lib"/>
    <s v="L"/>
    <n v="0.2"/>
    <n v="4.7549999999999999"/>
    <n v="23.774999999999999"/>
    <s v="Librica"/>
    <s v="Light"/>
    <s v="No"/>
  </r>
  <r>
    <s v="GFK-52063-244"/>
    <d v="2020-06-29T00:00:00"/>
    <s v="44981-99666-XB"/>
    <s v="L-L-0.5"/>
    <n v="6"/>
    <x v="29"/>
    <s v="hgoulter1w@abc.net.au"/>
    <x v="2"/>
    <s v="Lib"/>
    <s v="L"/>
    <n v="0.5"/>
    <n v="9.51"/>
    <n v="57.06"/>
    <s v="Librica"/>
    <s v="Light"/>
    <s v="Yes"/>
  </r>
  <r>
    <s v="AMM-79521-378"/>
    <d v="2021-06-01T00:00:00"/>
    <s v="24825-51803-CQ"/>
    <s v="A-D-0.5"/>
    <n v="6"/>
    <x v="30"/>
    <s v="slist1y@mapquest.com"/>
    <x v="0"/>
    <s v="Ara"/>
    <s v="D"/>
    <n v="0.5"/>
    <n v="5.97"/>
    <n v="35.82"/>
    <s v="Arabia"/>
    <s v="Dark"/>
    <s v="No"/>
  </r>
  <r>
    <s v="QUQ-90580-772"/>
    <d v="2021-02-06T00:00:00"/>
    <s v="77634-13918-GJ"/>
    <s v="L-M-0.2"/>
    <n v="2"/>
    <x v="31"/>
    <s v=""/>
    <x v="0"/>
    <s v="Lib"/>
    <s v="M"/>
    <n v="0.2"/>
    <n v="4.3650000000000002"/>
    <n v="8.73"/>
    <s v="Librica"/>
    <s v="Medium"/>
    <s v="No"/>
  </r>
  <r>
    <s v="LGD-24408-274"/>
    <d v="2019-04-25T00:00:00"/>
    <s v="13694-25001-LX"/>
    <s v="L-L-0.5"/>
    <n v="3"/>
    <x v="32"/>
    <s v="jrangall22@newsvine.com"/>
    <x v="0"/>
    <s v="Lib"/>
    <s v="L"/>
    <n v="0.5"/>
    <n v="9.51"/>
    <n v="28.53"/>
    <s v="Librica"/>
    <s v="Light"/>
    <s v="No"/>
  </r>
  <r>
    <s v="HCT-95608-959"/>
    <d v="2020-04-25T00:00:00"/>
    <s v="08523-01791-TI"/>
    <s v="R-M-2.5"/>
    <n v="5"/>
    <x v="33"/>
    <s v=""/>
    <x v="0"/>
    <s v="Rob"/>
    <s v="M"/>
    <n v="2.5"/>
    <n v="22.884999999999998"/>
    <n v="114.42499999999998"/>
    <s v="Robusta"/>
    <s v="Medium"/>
    <s v="No"/>
  </r>
  <r>
    <s v="OFX-99147-470"/>
    <d v="2021-11-24T00:00:00"/>
    <s v="49860-68865-AB"/>
    <s v="R-M-1"/>
    <n v="6"/>
    <x v="34"/>
    <s v="lmizzi26@rakuten.co.jp"/>
    <x v="0"/>
    <s v="Rob"/>
    <s v="M"/>
    <n v="1"/>
    <n v="9.9499999999999993"/>
    <n v="59.699999999999996"/>
    <s v="Robusta"/>
    <s v="Medium"/>
    <s v="Yes"/>
  </r>
  <r>
    <s v="LUO-37559-016"/>
    <d v="2021-04-19T00:00:00"/>
    <s v="21240-83132-SP"/>
    <s v="L-M-1"/>
    <n v="3"/>
    <x v="35"/>
    <s v="aarnow28@arizona.edu"/>
    <x v="0"/>
    <s v="Lib"/>
    <s v="M"/>
    <n v="1"/>
    <n v="14.55"/>
    <n v="43.650000000000006"/>
    <s v="Librica"/>
    <s v="Medium"/>
    <s v="No"/>
  </r>
  <r>
    <s v="XWC-20610-167"/>
    <d v="2022-07-07T00:00:00"/>
    <s v="08350-81623-TF"/>
    <s v="E-D-0.2"/>
    <n v="2"/>
    <x v="36"/>
    <s v="bnaulls2a@tiny.cc"/>
    <x v="0"/>
    <s v="Exc"/>
    <s v="D"/>
    <n v="0.2"/>
    <n v="3.645"/>
    <n v="7.29"/>
    <s v="Excelsa"/>
    <s v="Dark"/>
    <s v="Yes"/>
  </r>
  <r>
    <s v="GPU-79113-136"/>
    <d v="2019-05-22T00:00:00"/>
    <s v="73284-01385-SJ"/>
    <s v="R-D-0.2"/>
    <n v="3"/>
    <x v="37"/>
    <s v="zsherewood2c@apache.org"/>
    <x v="0"/>
    <s v="Rob"/>
    <s v="D"/>
    <n v="0.2"/>
    <n v="2.6849999999999996"/>
    <n v="8.0549999999999997"/>
    <s v="Robusta"/>
    <s v="Dark"/>
    <s v="Yes"/>
  </r>
  <r>
    <s v="ULR-52653-960"/>
    <d v="2021-10-04T00:00:00"/>
    <s v="04152-34436-IE"/>
    <s v="L-L-2.5"/>
    <n v="2"/>
    <x v="38"/>
    <s v="bmcamish2e@tripadvisor.com"/>
    <x v="0"/>
    <s v="Lib"/>
    <s v="L"/>
    <n v="2.5"/>
    <n v="36.454999999999998"/>
    <n v="72.91"/>
    <s v="Librica"/>
    <s v="Light"/>
    <s v="No"/>
  </r>
  <r>
    <s v="HPI-42308-142"/>
    <d v="2020-04-11T00:00:00"/>
    <s v="06631-86965-XP"/>
    <s v="E-M-0.5"/>
    <n v="2"/>
    <x v="39"/>
    <s v="egrise2g@cargocollective.com"/>
    <x v="0"/>
    <s v="Exc"/>
    <s v="M"/>
    <n v="0.5"/>
    <n v="8.25"/>
    <n v="16.5"/>
    <s v="Excelsa"/>
    <s v="Medium"/>
    <s v="Yes"/>
  </r>
  <r>
    <s v="XHI-30227-581"/>
    <d v="2022-01-31T00:00:00"/>
    <s v="54619-08558-ZU"/>
    <s v="L-D-2.5"/>
    <n v="6"/>
    <x v="40"/>
    <s v=""/>
    <x v="0"/>
    <s v="Lib"/>
    <s v="D"/>
    <n v="2.5"/>
    <n v="29.784999999999997"/>
    <n v="178.70999999999998"/>
    <s v="Librica"/>
    <s v="Dark"/>
    <s v="No"/>
  </r>
  <r>
    <s v="DJH-05202-380"/>
    <d v="2019-11-07T00:00:00"/>
    <s v="85589-17020-CX"/>
    <s v="E-M-2.5"/>
    <n v="2"/>
    <x v="41"/>
    <s v=""/>
    <x v="0"/>
    <s v="Exc"/>
    <s v="M"/>
    <n v="2.5"/>
    <n v="31.624999999999996"/>
    <n v="63.249999999999993"/>
    <s v="Excelsa"/>
    <s v="Medium"/>
    <s v="Yes"/>
  </r>
  <r>
    <s v="VMW-26889-781"/>
    <d v="2019-06-28T00:00:00"/>
    <s v="36078-91009-WU"/>
    <s v="A-L-0.2"/>
    <n v="2"/>
    <x v="42"/>
    <s v=""/>
    <x v="0"/>
    <s v="Ara"/>
    <s v="L"/>
    <n v="0.2"/>
    <n v="3.8849999999999998"/>
    <n v="7.77"/>
    <s v="Arabia"/>
    <s v="Light"/>
    <s v="Yes"/>
  </r>
  <r>
    <s v="DBU-81099-586"/>
    <d v="2020-09-11T00:00:00"/>
    <s v="15770-27099-GX"/>
    <s v="A-D-2.5"/>
    <n v="4"/>
    <x v="43"/>
    <s v="vkirdsch2o@google.fr"/>
    <x v="0"/>
    <s v="Ara"/>
    <s v="D"/>
    <n v="2.5"/>
    <n v="22.884999999999998"/>
    <n v="91.539999999999992"/>
    <s v="Arabia"/>
    <s v="Dark"/>
    <s v="No"/>
  </r>
  <r>
    <s v="PQA-54820-810"/>
    <d v="2022-08-17T00:00:00"/>
    <s v="91460-04823-BX"/>
    <s v="A-L-1"/>
    <n v="3"/>
    <x v="44"/>
    <s v=""/>
    <x v="0"/>
    <s v="Ara"/>
    <s v="L"/>
    <n v="1"/>
    <n v="12.95"/>
    <n v="38.849999999999994"/>
    <s v="Arabia"/>
    <s v="Light"/>
    <s v="No"/>
  </r>
  <r>
    <s v="XKB-41924-202"/>
    <d v="2022-08-19T00:00:00"/>
    <s v="45089-52817-WN"/>
    <s v="L-D-0.5"/>
    <n v="2"/>
    <x v="45"/>
    <s v=""/>
    <x v="0"/>
    <s v="Lib"/>
    <s v="D"/>
    <n v="0.5"/>
    <n v="7.77"/>
    <n v="15.54"/>
    <s v="Librica"/>
    <s v="Dark"/>
    <s v="No"/>
  </r>
  <r>
    <s v="DWZ-69106-473"/>
    <d v="2019-05-15T00:00:00"/>
    <s v="76447-50326-IC"/>
    <s v="L-L-2.5"/>
    <n v="4"/>
    <x v="46"/>
    <s v="daizikovitz2u@answers.com"/>
    <x v="1"/>
    <s v="Lib"/>
    <s v="L"/>
    <n v="2.5"/>
    <n v="36.454999999999998"/>
    <n v="145.82"/>
    <s v="Librica"/>
    <s v="Light"/>
    <s v="Yes"/>
  </r>
  <r>
    <s v="YHV-68700-050"/>
    <d v="2019-09-11T00:00:00"/>
    <s v="26333-67911-OL"/>
    <s v="R-M-0.5"/>
    <n v="5"/>
    <x v="47"/>
    <s v="epriddis2w@nationalgeographic.com"/>
    <x v="2"/>
    <s v="Rob"/>
    <s v="M"/>
    <n v="0.5"/>
    <n v="5.97"/>
    <n v="29.849999999999998"/>
    <s v="Robusta"/>
    <s v="Medium"/>
    <s v="No"/>
  </r>
  <r>
    <s v="YHV-68700-050"/>
    <d v="2019-09-11T00:00:00"/>
    <s v="26333-67911-OL"/>
    <s v="L-L-2.5"/>
    <n v="2"/>
    <x v="47"/>
    <s v="qveel2x@jugem.jp"/>
    <x v="2"/>
    <s v="Lib"/>
    <s v="L"/>
    <n v="2.5"/>
    <n v="36.454999999999998"/>
    <n v="72.91"/>
    <s v="Librica"/>
    <s v="Light"/>
    <s v="No"/>
  </r>
  <r>
    <s v="KRB-88066-642"/>
    <d v="2021-03-16T00:00:00"/>
    <s v="22107-86640-SB"/>
    <s v="L-M-1"/>
    <n v="5"/>
    <x v="48"/>
    <s v=""/>
    <x v="0"/>
    <s v="Lib"/>
    <s v="M"/>
    <n v="1"/>
    <n v="14.55"/>
    <n v="72.75"/>
    <s v="Librica"/>
    <s v="Medium"/>
    <s v="No"/>
  </r>
  <r>
    <s v="LQU-08404-173"/>
    <d v="2020-12-03T00:00:00"/>
    <s v="09960-34242-LZ"/>
    <s v="L-L-1"/>
    <n v="3"/>
    <x v="49"/>
    <s v="mredgrave32@cargocollective.com"/>
    <x v="0"/>
    <s v="Lib"/>
    <s v="L"/>
    <n v="1"/>
    <n v="15.85"/>
    <n v="47.55"/>
    <s v="Librica"/>
    <s v="Light"/>
    <s v="No"/>
  </r>
  <r>
    <s v="CWK-60159-881"/>
    <d v="2020-01-27T00:00:00"/>
    <s v="04671-85591-RT"/>
    <s v="E-D-0.2"/>
    <n v="3"/>
    <x v="50"/>
    <s v="scritchlow34@un.org"/>
    <x v="0"/>
    <s v="Exc"/>
    <s v="D"/>
    <n v="0.2"/>
    <n v="3.645"/>
    <n v="10.935"/>
    <s v="Excelsa"/>
    <s v="Dark"/>
    <s v="Yes"/>
  </r>
  <r>
    <s v="EEG-74197-843"/>
    <d v="2022-07-17T00:00:00"/>
    <s v="25729-68859-UA"/>
    <s v="E-L-1"/>
    <n v="4"/>
    <x v="51"/>
    <s v=""/>
    <x v="0"/>
    <s v="Exc"/>
    <s v="L"/>
    <n v="1"/>
    <n v="14.85"/>
    <n v="59.4"/>
    <s v="Excelsa"/>
    <s v="Light"/>
    <s v="No"/>
  </r>
  <r>
    <s v="UCZ-59708-525"/>
    <d v="2022-03-04T00:00:00"/>
    <s v="05501-86351-NX"/>
    <s v="L-D-2.5"/>
    <n v="3"/>
    <x v="52"/>
    <s v="gstandley38@dion.ne.jp"/>
    <x v="0"/>
    <s v="Lib"/>
    <s v="D"/>
    <n v="2.5"/>
    <n v="29.784999999999997"/>
    <n v="89.35499999999999"/>
    <s v="Librica"/>
    <s v="Dark"/>
    <s v="Yes"/>
  </r>
  <r>
    <s v="HUB-47311-849"/>
    <d v="2021-12-07T00:00:00"/>
    <s v="04521-04300-OK"/>
    <s v="L-M-0.5"/>
    <n v="3"/>
    <x v="53"/>
    <s v="myallop3a@fema.gov"/>
    <x v="0"/>
    <s v="Lib"/>
    <s v="M"/>
    <n v="0.5"/>
    <n v="8.73"/>
    <n v="26.19"/>
    <s v="Librica"/>
    <s v="Medium"/>
    <s v="Yes"/>
  </r>
  <r>
    <s v="WYM-17686-694"/>
    <d v="2021-02-25T00:00:00"/>
    <s v="58689-55264-VK"/>
    <s v="A-D-2.5"/>
    <n v="5"/>
    <x v="54"/>
    <s v="ehows3c@devhub.com"/>
    <x v="0"/>
    <s v="Ara"/>
    <s v="D"/>
    <n v="2.5"/>
    <n v="22.884999999999998"/>
    <n v="114.42499999999998"/>
    <s v="Arabia"/>
    <s v="Dark"/>
    <s v="No"/>
  </r>
  <r>
    <s v="ZYQ-15797-695"/>
    <d v="2019-02-25T00:00:00"/>
    <s v="79436-73011-MM"/>
    <s v="R-D-0.5"/>
    <n v="5"/>
    <x v="55"/>
    <s v="mludwell3e@blogger.com"/>
    <x v="2"/>
    <s v="Rob"/>
    <s v="D"/>
    <n v="0.5"/>
    <n v="5.3699999999999992"/>
    <n v="26.849999999999994"/>
    <s v="Robusta"/>
    <s v="Dark"/>
    <s v="Yes"/>
  </r>
  <r>
    <s v="EEJ-16185-108"/>
    <d v="2019-02-09T00:00:00"/>
    <s v="65552-60476-KY"/>
    <s v="L-L-0.2"/>
    <n v="5"/>
    <x v="56"/>
    <s v="srodliff3g@ted.com"/>
    <x v="0"/>
    <s v="Lib"/>
    <s v="L"/>
    <n v="0.2"/>
    <n v="4.7549999999999999"/>
    <n v="23.774999999999999"/>
    <s v="Librica"/>
    <s v="Light"/>
    <s v="Yes"/>
  </r>
  <r>
    <s v="RWR-77888-800"/>
    <d v="2020-02-07T00:00:00"/>
    <s v="69904-02729-YS"/>
    <s v="A-M-0.5"/>
    <n v="1"/>
    <x v="57"/>
    <s v="hsynnot3i@about.com"/>
    <x v="0"/>
    <s v="Ara"/>
    <s v="M"/>
    <n v="0.5"/>
    <n v="6.75"/>
    <n v="6.75"/>
    <s v="Arabia"/>
    <s v="Medium"/>
    <s v="No"/>
  </r>
  <r>
    <s v="LHN-75209-742"/>
    <d v="2020-03-23T00:00:00"/>
    <s v="01433-04270-AX"/>
    <s v="R-M-0.5"/>
    <n v="6"/>
    <x v="58"/>
    <s v="twoofinden3k@businesswire.com"/>
    <x v="0"/>
    <s v="Rob"/>
    <s v="M"/>
    <n v="0.5"/>
    <n v="5.97"/>
    <n v="35.82"/>
    <s v="Robusta"/>
    <s v="Medium"/>
    <s v="Yes"/>
  </r>
  <r>
    <s v="TIR-71396-998"/>
    <d v="2022-03-06T00:00:00"/>
    <s v="14204-14186-LA"/>
    <s v="R-D-2.5"/>
    <n v="4"/>
    <x v="59"/>
    <s v=""/>
    <x v="0"/>
    <s v="Rob"/>
    <s v="D"/>
    <n v="2.5"/>
    <n v="20.584999999999997"/>
    <n v="82.339999999999989"/>
    <s v="Robusta"/>
    <s v="Dark"/>
    <s v="Yes"/>
  </r>
  <r>
    <s v="RXF-37618-213"/>
    <d v="2022-04-15T00:00:00"/>
    <s v="32948-34398-HC"/>
    <s v="R-L-0.5"/>
    <n v="1"/>
    <x v="60"/>
    <s v="orobins3o@salon.com"/>
    <x v="0"/>
    <s v="Rob"/>
    <s v="L"/>
    <n v="0.5"/>
    <n v="7.169999999999999"/>
    <n v="7.169999999999999"/>
    <s v="Robusta"/>
    <s v="Light"/>
    <s v="Yes"/>
  </r>
  <r>
    <s v="ANM-16388-634"/>
    <d v="2021-11-19T00:00:00"/>
    <s v="77343-52608-FF"/>
    <s v="L-L-0.2"/>
    <n v="2"/>
    <x v="61"/>
    <s v=""/>
    <x v="0"/>
    <s v="Lib"/>
    <s v="L"/>
    <n v="0.2"/>
    <n v="4.7549999999999999"/>
    <n v="9.51"/>
    <s v="Librica"/>
    <s v="Light"/>
    <s v="No"/>
  </r>
  <r>
    <s v="WYL-29300-070"/>
    <d v="2019-10-16T00:00:00"/>
    <s v="42770-36274-QA"/>
    <s v="R-M-0.2"/>
    <n v="1"/>
    <x v="62"/>
    <s v="lkeenleyside3s@topsy.com"/>
    <x v="0"/>
    <s v="Rob"/>
    <s v="M"/>
    <n v="0.2"/>
    <n v="2.9849999999999999"/>
    <n v="2.9849999999999999"/>
    <s v="Robusta"/>
    <s v="Medium"/>
    <s v="No"/>
  </r>
  <r>
    <s v="JHW-74554-805"/>
    <d v="2019-11-26T00:00:00"/>
    <s v="14103-58987-ZU"/>
    <s v="R-M-1"/>
    <n v="6"/>
    <x v="63"/>
    <s v=""/>
    <x v="2"/>
    <s v="Rob"/>
    <s v="M"/>
    <n v="1"/>
    <n v="9.9499999999999993"/>
    <n v="59.699999999999996"/>
    <s v="Robusta"/>
    <s v="Medium"/>
    <s v="Yes"/>
  </r>
  <r>
    <s v="KYS-27063-603"/>
    <d v="2019-06-30T00:00:00"/>
    <s v="69958-32065-SW"/>
    <s v="E-L-2.5"/>
    <n v="4"/>
    <x v="64"/>
    <s v="vkundt3w@bigcartel.com"/>
    <x v="0"/>
    <s v="Exc"/>
    <s v="L"/>
    <n v="2.5"/>
    <n v="34.154999999999994"/>
    <n v="136.61999999999998"/>
    <s v="Excelsa"/>
    <s v="Light"/>
    <s v="No"/>
  </r>
  <r>
    <s v="GAZ-58626-277"/>
    <d v="2021-01-04T00:00:00"/>
    <s v="69533-84907-FA"/>
    <s v="L-L-0.2"/>
    <n v="2"/>
    <x v="65"/>
    <s v=""/>
    <x v="1"/>
    <s v="Lib"/>
    <s v="L"/>
    <n v="0.2"/>
    <n v="4.7549999999999999"/>
    <n v="9.51"/>
    <s v="Librica"/>
    <s v="Light"/>
    <s v="No"/>
  </r>
  <r>
    <s v="RPJ-37787-335"/>
    <d v="2020-10-27T00:00:00"/>
    <s v="76005-95461-CI"/>
    <s v="A-M-2.5"/>
    <n v="3"/>
    <x v="66"/>
    <s v="wkeyse40@apple.com"/>
    <x v="0"/>
    <s v="Ara"/>
    <s v="M"/>
    <n v="2.5"/>
    <n v="25.874999999999996"/>
    <n v="77.624999999999986"/>
    <s v="Arabia"/>
    <s v="Medium"/>
    <s v="No"/>
  </r>
  <r>
    <s v="LEF-83057-763"/>
    <d v="2021-06-15T00:00:00"/>
    <s v="15395-90855-VB"/>
    <s v="L-M-0.2"/>
    <n v="5"/>
    <x v="67"/>
    <s v="lfrancisco42@fema.gov"/>
    <x v="0"/>
    <s v="Lib"/>
    <s v="M"/>
    <n v="0.2"/>
    <n v="4.3650000000000002"/>
    <n v="21.825000000000003"/>
    <s v="Librica"/>
    <s v="Medium"/>
    <s v="Yes"/>
  </r>
  <r>
    <s v="RPW-36123-215"/>
    <d v="2021-07-19T00:00:00"/>
    <s v="80640-45811-LB"/>
    <s v="E-L-0.5"/>
    <n v="2"/>
    <x v="68"/>
    <s v="gskingle44@clickbank.net"/>
    <x v="0"/>
    <s v="Exc"/>
    <s v="L"/>
    <n v="0.5"/>
    <n v="8.91"/>
    <n v="17.82"/>
    <s v="Excelsa"/>
    <s v="Light"/>
    <s v="Yes"/>
  </r>
  <r>
    <s v="WLL-59044-117"/>
    <d v="2021-07-23T00:00:00"/>
    <s v="28476-04082-GR"/>
    <s v="R-D-1"/>
    <n v="6"/>
    <x v="69"/>
    <s v="jbalsillie46@princeton.edu"/>
    <x v="1"/>
    <s v="Rob"/>
    <s v="D"/>
    <n v="1"/>
    <n v="8.9499999999999993"/>
    <n v="53.699999999999996"/>
    <s v="Robusta"/>
    <s v="Dark"/>
    <s v="Yes"/>
  </r>
  <r>
    <s v="AWT-22827-563"/>
    <d v="2020-01-25T00:00:00"/>
    <s v="12018-75670-EU"/>
    <s v="R-L-0.2"/>
    <n v="1"/>
    <x v="70"/>
    <s v="bleffek48@ning.com"/>
    <x v="1"/>
    <s v="Rob"/>
    <s v="L"/>
    <n v="0.2"/>
    <n v="3.5849999999999995"/>
    <n v="3.5849999999999995"/>
    <s v="Robusta"/>
    <s v="Light"/>
    <s v="Yes"/>
  </r>
  <r>
    <s v="QLM-07145-668"/>
    <d v="2019-05-09T00:00:00"/>
    <s v="86437-17399-FK"/>
    <s v="E-D-0.2"/>
    <n v="2"/>
    <x v="71"/>
    <s v="jpray4a@youtube.com"/>
    <x v="0"/>
    <s v="Exc"/>
    <s v="D"/>
    <n v="0.2"/>
    <n v="3.645"/>
    <n v="7.29"/>
    <s v="Excelsa"/>
    <s v="Dark"/>
    <s v="No"/>
  </r>
  <r>
    <s v="HVQ-64398-930"/>
    <d v="2020-03-30T00:00:00"/>
    <s v="62979-53167-ML"/>
    <s v="A-M-0.5"/>
    <n v="6"/>
    <x v="72"/>
    <s v="fkeinrat4c@dailymail.co.uk"/>
    <x v="0"/>
    <s v="Ara"/>
    <s v="M"/>
    <n v="0.5"/>
    <n v="6.75"/>
    <n v="40.5"/>
    <s v="Arabia"/>
    <s v="Medium"/>
    <s v="Yes"/>
  </r>
  <r>
    <s v="WRT-40778-247"/>
    <d v="2022-03-13T00:00:00"/>
    <s v="54810-81899-HL"/>
    <s v="R-L-1"/>
    <n v="4"/>
    <x v="73"/>
    <s v=""/>
    <x v="0"/>
    <s v="Rob"/>
    <s v="L"/>
    <n v="1"/>
    <n v="11.95"/>
    <n v="47.8"/>
    <s v="Robusta"/>
    <s v="Light"/>
    <s v="No"/>
  </r>
  <r>
    <s v="SUB-13006-125"/>
    <d v="2019-04-17T00:00:00"/>
    <s v="26103-41504-IB"/>
    <s v="A-L-0.5"/>
    <n v="5"/>
    <x v="74"/>
    <s v="kswede4g@addthis.com"/>
    <x v="0"/>
    <s v="Ara"/>
    <s v="L"/>
    <n v="0.5"/>
    <n v="7.77"/>
    <n v="38.849999999999994"/>
    <s v="Arabia"/>
    <s v="Light"/>
    <s v="Yes"/>
  </r>
  <r>
    <s v="CQM-49696-263"/>
    <d v="2019-10-25T00:00:00"/>
    <s v="76534-45229-SG"/>
    <s v="L-L-2.5"/>
    <n v="3"/>
    <x v="75"/>
    <s v="dtift4i@netvibes.com"/>
    <x v="0"/>
    <s v="Lib"/>
    <s v="L"/>
    <n v="2.5"/>
    <n v="36.454999999999998"/>
    <n v="109.36499999999999"/>
    <s v="Librica"/>
    <s v="Light"/>
    <s v="Yes"/>
  </r>
  <r>
    <s v="KXN-85094-246"/>
    <d v="2019-09-13T00:00:00"/>
    <s v="81744-27332-RR"/>
    <s v="L-M-2.5"/>
    <n v="3"/>
    <x v="76"/>
    <s v="cfeye4k@google.co.jp"/>
    <x v="1"/>
    <s v="Lib"/>
    <s v="M"/>
    <n v="2.5"/>
    <n v="33.464999999999996"/>
    <n v="100.39499999999998"/>
    <s v="Librica"/>
    <s v="Medium"/>
    <s v="Yes"/>
  </r>
  <r>
    <s v="XOQ-12405-419"/>
    <d v="2020-04-12T00:00:00"/>
    <s v="91513-75657-PH"/>
    <s v="R-D-2.5"/>
    <n v="4"/>
    <x v="77"/>
    <s v=""/>
    <x v="0"/>
    <s v="Rob"/>
    <s v="D"/>
    <n v="2.5"/>
    <n v="20.584999999999997"/>
    <n v="82.339999999999989"/>
    <s v="Robusta"/>
    <s v="Dark"/>
    <s v="Yes"/>
  </r>
  <r>
    <s v="HYF-10254-369"/>
    <d v="2019-11-14T00:00:00"/>
    <s v="30373-66619-CB"/>
    <s v="L-L-0.5"/>
    <n v="1"/>
    <x v="78"/>
    <s v=""/>
    <x v="0"/>
    <s v="Lib"/>
    <s v="L"/>
    <n v="0.5"/>
    <n v="9.51"/>
    <n v="9.51"/>
    <s v="Librica"/>
    <s v="Light"/>
    <s v="No"/>
  </r>
  <r>
    <s v="XXJ-47000-307"/>
    <d v="2019-07-18T00:00:00"/>
    <s v="31582-23562-FM"/>
    <s v="A-L-2.5"/>
    <n v="3"/>
    <x v="79"/>
    <s v="searley4q@youku.com"/>
    <x v="0"/>
    <s v="Ara"/>
    <s v="L"/>
    <n v="2.5"/>
    <n v="29.784999999999997"/>
    <n v="89.35499999999999"/>
    <s v="Arabia"/>
    <s v="Light"/>
    <s v="No"/>
  </r>
  <r>
    <s v="XXJ-47000-307"/>
    <d v="2019-07-18T00:00:00"/>
    <s v="31582-23562-FM"/>
    <s v="A-D-0.2"/>
    <n v="4"/>
    <x v="79"/>
    <s v="mchamberlayne4r@bigcartel.com"/>
    <x v="0"/>
    <s v="Ara"/>
    <s v="D"/>
    <n v="0.2"/>
    <n v="2.9849999999999999"/>
    <n v="11.94"/>
    <s v="Arabia"/>
    <s v="Dark"/>
    <s v="No"/>
  </r>
  <r>
    <s v="ZDK-82166-357"/>
    <d v="2021-04-03T00:00:00"/>
    <s v="81431-12577-VD"/>
    <s v="A-M-1"/>
    <n v="3"/>
    <x v="80"/>
    <s v=""/>
    <x v="0"/>
    <s v="Ara"/>
    <s v="M"/>
    <n v="1"/>
    <n v="11.25"/>
    <n v="33.75"/>
    <s v="Arabia"/>
    <s v="Medium"/>
    <s v="No"/>
  </r>
  <r>
    <s v="IHN-19982-362"/>
    <d v="2021-03-29T00:00:00"/>
    <s v="68894-91205-MP"/>
    <s v="R-L-1"/>
    <n v="3"/>
    <x v="81"/>
    <s v="othynne4w@auda.org.au"/>
    <x v="0"/>
    <s v="Rob"/>
    <s v="L"/>
    <n v="1"/>
    <n v="11.95"/>
    <n v="35.849999999999994"/>
    <s v="Robusta"/>
    <s v="Light"/>
    <s v="No"/>
  </r>
  <r>
    <s v="VMT-10030-889"/>
    <d v="2021-12-15T00:00:00"/>
    <s v="87602-55754-VN"/>
    <s v="A-L-1"/>
    <n v="6"/>
    <x v="82"/>
    <s v="kmelloi4y@imdb.com"/>
    <x v="0"/>
    <s v="Ara"/>
    <s v="L"/>
    <n v="1"/>
    <n v="12.95"/>
    <n v="77.699999999999989"/>
    <s v="Arabia"/>
    <s v="Light"/>
    <s v="No"/>
  </r>
  <r>
    <s v="NHL-11063-100"/>
    <d v="2020-05-20T00:00:00"/>
    <s v="39181-35745-WH"/>
    <s v="A-L-1"/>
    <n v="4"/>
    <x v="83"/>
    <s v="amussen50@51.la"/>
    <x v="1"/>
    <s v="Ara"/>
    <s v="L"/>
    <n v="1"/>
    <n v="12.95"/>
    <n v="51.8"/>
    <s v="Arabia"/>
    <s v="Light"/>
    <s v="Yes"/>
  </r>
  <r>
    <s v="ROV-87448-086"/>
    <d v="2020-11-02T00:00:00"/>
    <s v="30381-64762-NG"/>
    <s v="A-M-2.5"/>
    <n v="4"/>
    <x v="84"/>
    <s v="amundford52@nbcnews.com"/>
    <x v="0"/>
    <s v="Ara"/>
    <s v="M"/>
    <n v="2.5"/>
    <n v="25.874999999999996"/>
    <n v="103.49999999999999"/>
    <s v="Arabia"/>
    <s v="Medium"/>
    <s v="No"/>
  </r>
  <r>
    <s v="DGY-35773-612"/>
    <d v="2020-07-25T00:00:00"/>
    <s v="17503-27693-ZH"/>
    <s v="E-L-1"/>
    <n v="3"/>
    <x v="85"/>
    <s v="iblazewicz54@thetimes.co.uk"/>
    <x v="0"/>
    <s v="Exc"/>
    <s v="L"/>
    <n v="1"/>
    <n v="14.85"/>
    <n v="44.55"/>
    <s v="Excelsa"/>
    <s v="Light"/>
    <s v="Yes"/>
  </r>
  <r>
    <s v="YWH-50638-556"/>
    <d v="2019-03-14T00:00:00"/>
    <s v="89442-35633-HJ"/>
    <s v="E-L-0.5"/>
    <n v="4"/>
    <x v="86"/>
    <s v="mmeriet56@noaa.gov"/>
    <x v="2"/>
    <s v="Exc"/>
    <s v="L"/>
    <n v="0.5"/>
    <n v="8.91"/>
    <n v="35.64"/>
    <s v="Excelsa"/>
    <s v="Light"/>
    <s v="Yes"/>
  </r>
  <r>
    <s v="ISL-11200-600"/>
    <d v="2020-07-02T00:00:00"/>
    <s v="13654-85265-IL"/>
    <s v="A-D-0.2"/>
    <n v="6"/>
    <x v="87"/>
    <s v="akitchingham58@com.com"/>
    <x v="1"/>
    <s v="Ara"/>
    <s v="D"/>
    <n v="0.2"/>
    <n v="2.9849999999999999"/>
    <n v="17.91"/>
    <s v="Arabia"/>
    <s v="Dark"/>
    <s v="Yes"/>
  </r>
  <r>
    <s v="LBZ-75997-047"/>
    <d v="2019-12-17T00:00:00"/>
    <s v="40946-22090-FP"/>
    <s v="A-M-2.5"/>
    <n v="6"/>
    <x v="88"/>
    <s v="mprinn5a@usa.gov"/>
    <x v="0"/>
    <s v="Ara"/>
    <s v="M"/>
    <n v="2.5"/>
    <n v="25.874999999999996"/>
    <n v="155.24999999999997"/>
    <s v="Arabia"/>
    <s v="Medium"/>
    <s v="No"/>
  </r>
  <r>
    <s v="EUH-08089-954"/>
    <d v="2020-12-06T00:00:00"/>
    <s v="29050-93691-TS"/>
    <s v="A-D-0.2"/>
    <n v="2"/>
    <x v="89"/>
    <s v="ppetrushanko5c@blinklist.com"/>
    <x v="0"/>
    <s v="Ara"/>
    <s v="D"/>
    <n v="0.2"/>
    <n v="2.9849999999999999"/>
    <n v="5.97"/>
    <s v="Arabia"/>
    <s v="Dark"/>
    <s v="No"/>
  </r>
  <r>
    <s v="BLD-12227-251"/>
    <d v="2021-03-04T00:00:00"/>
    <s v="64395-74865-WF"/>
    <s v="A-M-0.5"/>
    <n v="2"/>
    <x v="90"/>
    <s v="elaird5e@bing.com"/>
    <x v="0"/>
    <s v="Ara"/>
    <s v="M"/>
    <n v="0.5"/>
    <n v="6.75"/>
    <n v="13.5"/>
    <s v="Arabia"/>
    <s v="Medium"/>
    <s v="No"/>
  </r>
  <r>
    <s v="OPY-30711-853"/>
    <d v="2021-07-17T00:00:00"/>
    <s v="81861-66046-SU"/>
    <s v="A-D-0.2"/>
    <n v="1"/>
    <x v="91"/>
    <s v="ncuttler5g@parallels.com"/>
    <x v="1"/>
    <s v="Ara"/>
    <s v="D"/>
    <n v="0.2"/>
    <n v="2.9849999999999999"/>
    <n v="2.9849999999999999"/>
    <s v="Arabia"/>
    <s v="Dark"/>
    <s v="No"/>
  </r>
  <r>
    <s v="DBC-44122-300"/>
    <d v="2020-11-04T00:00:00"/>
    <s v="13366-78506-KP"/>
    <s v="L-M-0.2"/>
    <n v="3"/>
    <x v="92"/>
    <s v="jmunnings5i@springer.com"/>
    <x v="0"/>
    <s v="Lib"/>
    <s v="M"/>
    <n v="0.2"/>
    <n v="4.3650000000000002"/>
    <n v="13.095000000000001"/>
    <s v="Librica"/>
    <s v="Medium"/>
    <s v="Yes"/>
  </r>
  <r>
    <s v="FJQ-60035-234"/>
    <d v="2021-04-05T00:00:00"/>
    <s v="08847-29858-HN"/>
    <s v="A-L-0.2"/>
    <n v="2"/>
    <x v="93"/>
    <s v="idunwoody5k@sourceforge.net"/>
    <x v="0"/>
    <s v="Ara"/>
    <s v="L"/>
    <n v="0.2"/>
    <n v="3.8849999999999998"/>
    <n v="7.77"/>
    <s v="Arabia"/>
    <s v="Light"/>
    <s v="Yes"/>
  </r>
  <r>
    <s v="HSF-66926-425"/>
    <d v="2020-03-01T00:00:00"/>
    <s v="00539-42510-RY"/>
    <s v="L-D-2.5"/>
    <n v="5"/>
    <x v="94"/>
    <s v="tfelip5m@typepad.com"/>
    <x v="1"/>
    <s v="Lib"/>
    <s v="D"/>
    <n v="2.5"/>
    <n v="29.784999999999997"/>
    <n v="148.92499999999998"/>
    <s v="Librica"/>
    <s v="Dark"/>
    <s v="Yes"/>
  </r>
  <r>
    <s v="LQG-41416-375"/>
    <d v="2021-10-19T00:00:00"/>
    <s v="45190-08727-NV"/>
    <s v="L-D-1"/>
    <n v="3"/>
    <x v="95"/>
    <s v=""/>
    <x v="1"/>
    <s v="Lib"/>
    <s v="D"/>
    <n v="1"/>
    <n v="12.95"/>
    <n v="38.849999999999994"/>
    <s v="Librica"/>
    <s v="Dark"/>
    <s v="Yes"/>
  </r>
  <r>
    <s v="VZO-97265-841"/>
    <d v="2022-07-08T00:00:00"/>
    <s v="87049-37901-FU"/>
    <s v="R-M-0.2"/>
    <n v="4"/>
    <x v="96"/>
    <s v="npoolman5q@howstuffworks.com"/>
    <x v="0"/>
    <s v="Rob"/>
    <s v="M"/>
    <n v="0.2"/>
    <n v="2.9849999999999999"/>
    <n v="11.94"/>
    <s v="Robusta"/>
    <s v="Medium"/>
    <s v="No"/>
  </r>
  <r>
    <s v="MOR-12987-399"/>
    <d v="2019-08-17T00:00:00"/>
    <s v="34015-31593-JC"/>
    <s v="L-M-1"/>
    <n v="6"/>
    <x v="97"/>
    <s v="chalfhide5s@google.ru"/>
    <x v="0"/>
    <s v="Lib"/>
    <s v="M"/>
    <n v="1"/>
    <n v="14.55"/>
    <n v="87.300000000000011"/>
    <s v="Librica"/>
    <s v="Medium"/>
    <s v="No"/>
  </r>
  <r>
    <s v="UOA-23786-489"/>
    <d v="2020-05-31T00:00:00"/>
    <s v="90305-50099-SV"/>
    <s v="A-M-0.5"/>
    <n v="6"/>
    <x v="98"/>
    <s v="aattwater5u@wikia.com"/>
    <x v="0"/>
    <s v="Ara"/>
    <s v="M"/>
    <n v="0.5"/>
    <n v="6.75"/>
    <n v="40.5"/>
    <s v="Arabia"/>
    <s v="Medium"/>
    <s v="Yes"/>
  </r>
  <r>
    <s v="AJL-52941-018"/>
    <d v="2020-05-05T00:00:00"/>
    <s v="55871-61935-MF"/>
    <s v="E-D-1"/>
    <n v="2"/>
    <x v="99"/>
    <s v="dcamilletti5w@businesswire.com"/>
    <x v="0"/>
    <s v="Exc"/>
    <s v="D"/>
    <n v="1"/>
    <n v="12.15"/>
    <n v="24.3"/>
    <s v="Excelsa"/>
    <s v="Dark"/>
    <s v="No"/>
  </r>
  <r>
    <s v="XSZ-84273-421"/>
    <d v="2019-04-14T00:00:00"/>
    <s v="15405-60469-TM"/>
    <s v="R-M-0.5"/>
    <n v="3"/>
    <x v="100"/>
    <s v="mhame5y@newsvine.com"/>
    <x v="0"/>
    <s v="Rob"/>
    <s v="M"/>
    <n v="0.5"/>
    <n v="5.97"/>
    <n v="17.91"/>
    <s v="Robusta"/>
    <s v="Medium"/>
    <s v="Yes"/>
  </r>
  <r>
    <s v="NUN-48214-216"/>
    <d v="2020-07-29T00:00:00"/>
    <s v="06953-94794-FB"/>
    <s v="A-M-0.5"/>
    <n v="4"/>
    <x v="101"/>
    <s v="asnowding60@comsenz.com"/>
    <x v="0"/>
    <s v="Ara"/>
    <s v="M"/>
    <n v="0.5"/>
    <n v="6.75"/>
    <n v="27"/>
    <s v="Arabia"/>
    <s v="Medium"/>
    <s v="No"/>
  </r>
  <r>
    <s v="AKV-93064-769"/>
    <d v="2019-12-12T00:00:00"/>
    <s v="22305-40299-CY"/>
    <s v="L-D-0.5"/>
    <n v="1"/>
    <x v="102"/>
    <s v="rfurman62@t.co"/>
    <x v="0"/>
    <s v="Lib"/>
    <s v="D"/>
    <n v="0.5"/>
    <n v="7.77"/>
    <n v="7.77"/>
    <s v="Librica"/>
    <s v="Dark"/>
    <s v="Yes"/>
  </r>
  <r>
    <s v="BRB-40903-533"/>
    <d v="2022-06-15T00:00:00"/>
    <s v="09020-56774-GU"/>
    <s v="E-L-0.2"/>
    <n v="3"/>
    <x v="103"/>
    <s v="mpercifull64@netlog.com"/>
    <x v="0"/>
    <s v="Exc"/>
    <s v="L"/>
    <n v="0.2"/>
    <n v="4.4550000000000001"/>
    <n v="13.365"/>
    <s v="Excelsa"/>
    <s v="Light"/>
    <s v="Yes"/>
  </r>
  <r>
    <s v="GPR-19973-483"/>
    <d v="2019-06-26T00:00:00"/>
    <s v="92926-08470-YS"/>
    <s v="R-D-0.5"/>
    <n v="5"/>
    <x v="104"/>
    <s v="wedinborough66@github.io"/>
    <x v="0"/>
    <s v="Rob"/>
    <s v="D"/>
    <n v="0.5"/>
    <n v="5.3699999999999992"/>
    <n v="26.849999999999994"/>
    <s v="Robusta"/>
    <s v="Dark"/>
    <s v="No"/>
  </r>
  <r>
    <s v="XIY-43041-882"/>
    <d v="2021-10-12T00:00:00"/>
    <s v="07250-63194-JO"/>
    <s v="A-M-1"/>
    <n v="1"/>
    <x v="105"/>
    <s v="kbromehead68@un.org"/>
    <x v="0"/>
    <s v="Ara"/>
    <s v="M"/>
    <n v="1"/>
    <n v="11.25"/>
    <n v="11.25"/>
    <s v="Arabia"/>
    <s v="Medium"/>
    <s v="No"/>
  </r>
  <r>
    <s v="YGY-98425-969"/>
    <d v="2019-04-01T00:00:00"/>
    <s v="63787-96257-TQ"/>
    <s v="L-M-1"/>
    <n v="1"/>
    <x v="106"/>
    <s v="ahutchens6a@amazonaws.com"/>
    <x v="1"/>
    <s v="Lib"/>
    <s v="M"/>
    <n v="1"/>
    <n v="14.55"/>
    <n v="14.55"/>
    <s v="Librica"/>
    <s v="Medium"/>
    <s v="No"/>
  </r>
  <r>
    <s v="MSB-08397-648"/>
    <d v="2021-03-10T00:00:00"/>
    <s v="49530-25460-RW"/>
    <s v="R-L-0.2"/>
    <n v="4"/>
    <x v="107"/>
    <s v="bmathon6c@barnesandnoble.com"/>
    <x v="0"/>
    <s v="Rob"/>
    <s v="L"/>
    <n v="0.2"/>
    <n v="3.5849999999999995"/>
    <n v="14.339999999999998"/>
    <s v="Robusta"/>
    <s v="Light"/>
    <s v="No"/>
  </r>
  <r>
    <s v="WDR-06028-345"/>
    <d v="2019-08-16T00:00:00"/>
    <s v="66508-21373-OQ"/>
    <s v="L-L-1"/>
    <n v="1"/>
    <x v="108"/>
    <s v="pcutchie6e@globo.com"/>
    <x v="2"/>
    <s v="Lib"/>
    <s v="L"/>
    <n v="1"/>
    <n v="15.85"/>
    <n v="15.85"/>
    <s v="Librica"/>
    <s v="Light"/>
    <s v="No"/>
  </r>
  <r>
    <s v="MXM-42948-061"/>
    <d v="2020-08-11T00:00:00"/>
    <s v="20203-03950-FY"/>
    <s v="L-L-0.2"/>
    <n v="4"/>
    <x v="109"/>
    <s v="cgheraldi6g@opera.com"/>
    <x v="1"/>
    <s v="Lib"/>
    <s v="L"/>
    <n v="0.2"/>
    <n v="4.7549999999999999"/>
    <n v="19.02"/>
    <s v="Librica"/>
    <s v="Light"/>
    <s v="Yes"/>
  </r>
  <r>
    <s v="MGQ-98961-173"/>
    <d v="2022-04-05T00:00:00"/>
    <s v="83895-90735-XH"/>
    <s v="L-L-0.5"/>
    <n v="4"/>
    <x v="110"/>
    <s v="tsutty6i@google.es"/>
    <x v="0"/>
    <s v="Lib"/>
    <s v="L"/>
    <n v="0.5"/>
    <n v="9.51"/>
    <n v="38.04"/>
    <s v="Librica"/>
    <s v="Light"/>
    <s v="No"/>
  </r>
  <r>
    <s v="RFH-64349-897"/>
    <d v="2019-10-22T00:00:00"/>
    <s v="61954-61462-RJ"/>
    <s v="E-D-0.5"/>
    <n v="3"/>
    <x v="111"/>
    <s v="charce6k@cafepress.com"/>
    <x v="0"/>
    <s v="Exc"/>
    <s v="D"/>
    <n v="0.5"/>
    <n v="7.29"/>
    <n v="21.87"/>
    <s v="Excelsa"/>
    <s v="Dark"/>
    <s v="Yes"/>
  </r>
  <r>
    <s v="TKL-20738-660"/>
    <d v="2021-10-02T00:00:00"/>
    <s v="47939-53158-LS"/>
    <s v="E-M-0.2"/>
    <n v="1"/>
    <x v="112"/>
    <s v="fdrysdale6m@symantec.com"/>
    <x v="0"/>
    <s v="Exc"/>
    <s v="M"/>
    <n v="0.2"/>
    <n v="4.125"/>
    <n v="4.125"/>
    <s v="Excelsa"/>
    <s v="Medium"/>
    <s v="No"/>
  </r>
  <r>
    <s v="TKL-20738-660"/>
    <d v="2021-10-02T00:00:00"/>
    <s v="47939-53158-LS"/>
    <s v="A-L-0.2"/>
    <n v="1"/>
    <x v="112"/>
    <s v="dmagowan6n@fc2.com"/>
    <x v="0"/>
    <s v="Ara"/>
    <s v="L"/>
    <n v="0.2"/>
    <n v="3.8849999999999998"/>
    <n v="3.8849999999999998"/>
    <s v="Arabia"/>
    <s v="Light"/>
    <s v="No"/>
  </r>
  <r>
    <s v="TKL-20738-660"/>
    <d v="2021-10-02T00:00:00"/>
    <s v="47939-53158-LS"/>
    <s v="E-M-1"/>
    <n v="5"/>
    <x v="112"/>
    <s v=""/>
    <x v="0"/>
    <s v="Exc"/>
    <s v="M"/>
    <n v="1"/>
    <n v="13.75"/>
    <n v="68.75"/>
    <s v="Excelsa"/>
    <s v="Medium"/>
    <s v="No"/>
  </r>
  <r>
    <s v="GOW-03198-575"/>
    <d v="2021-03-13T00:00:00"/>
    <s v="61513-27752-FA"/>
    <s v="A-D-0.5"/>
    <n v="4"/>
    <x v="113"/>
    <s v="eyurkov6s@hud.gov"/>
    <x v="0"/>
    <s v="Ara"/>
    <s v="D"/>
    <n v="0.5"/>
    <n v="5.97"/>
    <n v="23.88"/>
    <s v="Arabia"/>
    <s v="Dark"/>
    <s v="Yes"/>
  </r>
  <r>
    <s v="QJB-90477-635"/>
    <d v="2022-06-12T00:00:00"/>
    <s v="89714-19856-WX"/>
    <s v="L-L-2.5"/>
    <n v="4"/>
    <x v="114"/>
    <s v="gbentjens6u@netlog.com"/>
    <x v="0"/>
    <s v="Lib"/>
    <s v="L"/>
    <n v="2.5"/>
    <n v="36.454999999999998"/>
    <n v="145.82"/>
    <s v="Librica"/>
    <s v="Light"/>
    <s v="No"/>
  </r>
  <r>
    <s v="MWP-46239-785"/>
    <d v="2019-04-27T00:00:00"/>
    <s v="87979-56781-YV"/>
    <s v="L-M-0.2"/>
    <n v="5"/>
    <x v="115"/>
    <s v="lentwistle6w@omniture.com"/>
    <x v="0"/>
    <s v="Lib"/>
    <s v="M"/>
    <n v="0.2"/>
    <n v="4.3650000000000002"/>
    <n v="21.825000000000003"/>
    <s v="Librica"/>
    <s v="Medium"/>
    <s v="Yes"/>
  </r>
  <r>
    <s v="QDV-03406-248"/>
    <d v="2019-05-23T00:00:00"/>
    <s v="74126-88836-KA"/>
    <s v="L-M-0.5"/>
    <n v="3"/>
    <x v="116"/>
    <s v="macott6y@pagesperso-orange.fr"/>
    <x v="1"/>
    <s v="Lib"/>
    <s v="M"/>
    <n v="0.5"/>
    <n v="8.73"/>
    <n v="26.19"/>
    <s v="Librica"/>
    <s v="Medium"/>
    <s v="Yes"/>
  </r>
  <r>
    <s v="GPH-40635-105"/>
    <d v="2020-07-14T00:00:00"/>
    <s v="37397-05992-VO"/>
    <s v="A-M-1"/>
    <n v="1"/>
    <x v="117"/>
    <s v=""/>
    <x v="0"/>
    <s v="Ara"/>
    <s v="M"/>
    <n v="1"/>
    <n v="11.25"/>
    <n v="11.25"/>
    <s v="Arabia"/>
    <s v="Medium"/>
    <s v="No"/>
  </r>
  <r>
    <s v="JOM-80930-071"/>
    <d v="2021-11-10T00:00:00"/>
    <s v="54904-18397-UD"/>
    <s v="L-D-1"/>
    <n v="6"/>
    <x v="118"/>
    <s v="rmclae72@dailymotion.com"/>
    <x v="1"/>
    <s v="Lib"/>
    <s v="D"/>
    <n v="1"/>
    <n v="12.95"/>
    <n v="77.699999999999989"/>
    <s v="Librica"/>
    <s v="Dark"/>
    <s v="No"/>
  </r>
  <r>
    <s v="OIL-26493-755"/>
    <d v="2021-08-31T00:00:00"/>
    <s v="19017-95853-EK"/>
    <s v="A-M-0.5"/>
    <n v="1"/>
    <x v="119"/>
    <s v="zkiffe74@cyberchimps.com"/>
    <x v="0"/>
    <s v="Ara"/>
    <s v="M"/>
    <n v="0.5"/>
    <n v="6.75"/>
    <n v="6.75"/>
    <s v="Arabia"/>
    <s v="Medium"/>
    <s v="No"/>
  </r>
  <r>
    <s v="CYV-13426-645"/>
    <d v="2019-07-06T00:00:00"/>
    <s v="88593-59934-VU"/>
    <s v="E-D-1"/>
    <n v="1"/>
    <x v="120"/>
    <s v="ccromwell76@desdev.cn"/>
    <x v="0"/>
    <s v="Exc"/>
    <s v="D"/>
    <n v="1"/>
    <n v="12.15"/>
    <n v="12.15"/>
    <s v="Excelsa"/>
    <s v="Dark"/>
    <s v="Yes"/>
  </r>
  <r>
    <s v="WRP-39846-614"/>
    <d v="2022-03-04T00:00:00"/>
    <s v="47493-68564-YM"/>
    <s v="A-L-2.5"/>
    <n v="5"/>
    <x v="121"/>
    <s v="ttaffarello78@sciencedaily.com"/>
    <x v="1"/>
    <s v="Ara"/>
    <s v="L"/>
    <n v="2.5"/>
    <n v="29.784999999999997"/>
    <n v="148.92499999999998"/>
    <s v="Arabia"/>
    <s v="Light"/>
    <s v="Yes"/>
  </r>
  <r>
    <s v="VDZ-76673-968"/>
    <d v="2020-12-31T00:00:00"/>
    <s v="82246-82543-DW"/>
    <s v="E-D-0.5"/>
    <n v="2"/>
    <x v="122"/>
    <s v="jkopke7a@auda.org.au"/>
    <x v="0"/>
    <s v="Exc"/>
    <s v="D"/>
    <n v="0.5"/>
    <n v="7.29"/>
    <n v="14.58"/>
    <s v="Excelsa"/>
    <s v="Dark"/>
    <s v="Yes"/>
  </r>
  <r>
    <s v="VTV-03546-175"/>
    <d v="2020-07-31T00:00:00"/>
    <s v="03384-62101-IY"/>
    <s v="A-L-2.5"/>
    <n v="5"/>
    <x v="123"/>
    <s v=""/>
    <x v="0"/>
    <s v="Ara"/>
    <s v="L"/>
    <n v="2.5"/>
    <n v="29.784999999999997"/>
    <n v="148.92499999999998"/>
    <s v="Arabia"/>
    <s v="Light"/>
    <s v="Yes"/>
  </r>
  <r>
    <s v="GHR-72274-715"/>
    <d v="2021-05-24T00:00:00"/>
    <s v="86881-41559-OR"/>
    <s v="L-D-1"/>
    <n v="1"/>
    <x v="124"/>
    <s v="mseawright7e@nbcnews.com"/>
    <x v="0"/>
    <s v="Lib"/>
    <s v="D"/>
    <n v="1"/>
    <n v="12.95"/>
    <n v="12.95"/>
    <s v="Librica"/>
    <s v="Dark"/>
    <s v="No"/>
  </r>
  <r>
    <s v="ZGK-97262-313"/>
    <d v="2022-07-16T00:00:00"/>
    <s v="02536-18494-AQ"/>
    <s v="E-M-2.5"/>
    <n v="3"/>
    <x v="125"/>
    <s v=""/>
    <x v="0"/>
    <s v="Exc"/>
    <s v="M"/>
    <n v="2.5"/>
    <n v="31.624999999999996"/>
    <n v="94.874999999999986"/>
    <s v="Excelsa"/>
    <s v="Medium"/>
    <s v="Yes"/>
  </r>
  <r>
    <s v="ZFS-30776-804"/>
    <d v="2021-02-05T00:00:00"/>
    <s v="58638-01029-CB"/>
    <s v="A-L-0.5"/>
    <n v="5"/>
    <x v="126"/>
    <s v="lrushmer65@europa.eu"/>
    <x v="0"/>
    <s v="Ara"/>
    <s v="L"/>
    <n v="0.5"/>
    <n v="7.77"/>
    <n v="38.849999999999994"/>
    <s v="Arabia"/>
    <s v="Light"/>
    <s v="Yes"/>
  </r>
  <r>
    <s v="QUU-91729-492"/>
    <d v="2021-07-29T00:00:00"/>
    <s v="90312-11148-LA"/>
    <s v="A-D-0.2"/>
    <n v="4"/>
    <x v="127"/>
    <s v="zcarlson7k@bigcartel.com"/>
    <x v="0"/>
    <s v="Ara"/>
    <s v="D"/>
    <n v="0.2"/>
    <n v="2.9849999999999999"/>
    <n v="11.94"/>
    <s v="Arabia"/>
    <s v="Dark"/>
    <s v="No"/>
  </r>
  <r>
    <s v="PVI-72795-960"/>
    <d v="2022-03-17T00:00:00"/>
    <s v="68239-74809-TF"/>
    <s v="E-L-2.5"/>
    <n v="3"/>
    <x v="128"/>
    <s v="dhedlestone7m@craigslist.org"/>
    <x v="1"/>
    <s v="Exc"/>
    <s v="L"/>
    <n v="2.5"/>
    <n v="34.154999999999994"/>
    <n v="102.46499999999997"/>
    <s v="Excelsa"/>
    <s v="Light"/>
    <s v="No"/>
  </r>
  <r>
    <s v="PPP-78935-365"/>
    <d v="2021-02-11T00:00:00"/>
    <s v="91074-60023-IP"/>
    <s v="E-D-1"/>
    <n v="4"/>
    <x v="129"/>
    <s v="dbury7o@tinyurl.com"/>
    <x v="0"/>
    <s v="Exc"/>
    <s v="D"/>
    <n v="1"/>
    <n v="12.15"/>
    <n v="48.6"/>
    <s v="Excelsa"/>
    <s v="Dark"/>
    <s v="No"/>
  </r>
  <r>
    <s v="JUO-34131-517"/>
    <d v="2019-02-13T00:00:00"/>
    <s v="07972-83748-JI"/>
    <s v="L-D-1"/>
    <n v="6"/>
    <x v="130"/>
    <s v="epalfrey7q@devhub.com"/>
    <x v="0"/>
    <s v="Lib"/>
    <s v="D"/>
    <n v="1"/>
    <n v="12.95"/>
    <n v="77.699999999999989"/>
    <s v="Librica"/>
    <s v="Dark"/>
    <s v="Yes"/>
  </r>
  <r>
    <s v="ZJE-89333-489"/>
    <d v="2022-05-13T00:00:00"/>
    <s v="08694-57330-XR"/>
    <s v="L-D-2.5"/>
    <n v="1"/>
    <x v="131"/>
    <s v=""/>
    <x v="1"/>
    <s v="Lib"/>
    <s v="D"/>
    <n v="2.5"/>
    <n v="29.784999999999997"/>
    <n v="29.784999999999997"/>
    <s v="Librica"/>
    <s v="Dark"/>
    <s v="Yes"/>
  </r>
  <r>
    <s v="LOO-35324-159"/>
    <d v="2020-05-19T00:00:00"/>
    <s v="68412-11126-YJ"/>
    <s v="A-L-0.2"/>
    <n v="4"/>
    <x v="132"/>
    <s v="fcrumpe7u@ftc.gov"/>
    <x v="0"/>
    <s v="Ara"/>
    <s v="L"/>
    <n v="0.2"/>
    <n v="3.8849999999999998"/>
    <n v="15.54"/>
    <s v="Arabia"/>
    <s v="Light"/>
    <s v="Yes"/>
  </r>
  <r>
    <s v="JBQ-93412-846"/>
    <d v="2022-04-27T00:00:00"/>
    <s v="69037-66822-DW"/>
    <s v="E-L-2.5"/>
    <n v="4"/>
    <x v="133"/>
    <s v=""/>
    <x v="1"/>
    <s v="Exc"/>
    <s v="L"/>
    <n v="2.5"/>
    <n v="34.154999999999994"/>
    <n v="136.61999999999998"/>
    <s v="Excelsa"/>
    <s v="Light"/>
    <s v="Yes"/>
  </r>
  <r>
    <s v="EHX-66333-637"/>
    <d v="2020-09-09T00:00:00"/>
    <s v="01297-94364-XH"/>
    <s v="L-M-0.5"/>
    <n v="2"/>
    <x v="134"/>
    <s v="bmergue7y@umn.edu"/>
    <x v="0"/>
    <s v="Lib"/>
    <s v="M"/>
    <n v="0.5"/>
    <n v="8.73"/>
    <n v="17.46"/>
    <s v="Librica"/>
    <s v="Medium"/>
    <s v="No"/>
  </r>
  <r>
    <s v="WXG-25759-236"/>
    <d v="2021-03-10T00:00:00"/>
    <s v="39919-06540-ZI"/>
    <s v="E-L-2.5"/>
    <n v="2"/>
    <x v="135"/>
    <s v=""/>
    <x v="0"/>
    <s v="Exc"/>
    <s v="L"/>
    <n v="2.5"/>
    <n v="34.154999999999994"/>
    <n v="68.309999999999988"/>
    <s v="Excelsa"/>
    <s v="Light"/>
    <s v="Yes"/>
  </r>
  <r>
    <s v="QNA-31113-984"/>
    <d v="2019-04-07T00:00:00"/>
    <s v="60512-78550-WS"/>
    <s v="L-M-0.2"/>
    <n v="4"/>
    <x v="136"/>
    <s v="dduke82@vkontakte.ru"/>
    <x v="0"/>
    <s v="Lib"/>
    <s v="M"/>
    <n v="0.2"/>
    <n v="4.3650000000000002"/>
    <n v="17.46"/>
    <s v="Librica"/>
    <s v="Medium"/>
    <s v="No"/>
  </r>
  <r>
    <s v="ZWI-52029-159"/>
    <d v="2020-07-12T00:00:00"/>
    <s v="40172-12000-AU"/>
    <s v="L-M-1"/>
    <n v="3"/>
    <x v="137"/>
    <s v="ihussey84@mapy.cz"/>
    <x v="0"/>
    <s v="Lib"/>
    <s v="M"/>
    <n v="1"/>
    <n v="14.55"/>
    <n v="43.650000000000006"/>
    <s v="Librica"/>
    <s v="Medium"/>
    <s v="No"/>
  </r>
  <r>
    <s v="ZWI-52029-159"/>
    <d v="2020-07-12T00:00:00"/>
    <s v="40172-12000-AU"/>
    <s v="E-M-1"/>
    <n v="2"/>
    <x v="137"/>
    <s v="cpinkerton85@upenn.edu"/>
    <x v="0"/>
    <s v="Exc"/>
    <s v="M"/>
    <n v="1"/>
    <n v="13.75"/>
    <n v="27.5"/>
    <s v="Excelsa"/>
    <s v="Medium"/>
    <s v="No"/>
  </r>
  <r>
    <s v="DFS-49954-707"/>
    <d v="2021-12-21T00:00:00"/>
    <s v="39019-13649-CL"/>
    <s v="E-D-0.2"/>
    <n v="5"/>
    <x v="138"/>
    <s v="dvizor88@furl.net"/>
    <x v="0"/>
    <s v="Exc"/>
    <s v="D"/>
    <n v="0.2"/>
    <n v="3.645"/>
    <n v="18.225000000000001"/>
    <s v="Excelsa"/>
    <s v="Dark"/>
    <s v="Yes"/>
  </r>
  <r>
    <s v="VYP-89830-878"/>
    <d v="2020-10-04T00:00:00"/>
    <s v="12715-05198-QU"/>
    <s v="A-M-2.5"/>
    <n v="2"/>
    <x v="139"/>
    <s v="klestrange8a@lulu.com"/>
    <x v="0"/>
    <s v="Ara"/>
    <s v="M"/>
    <n v="2.5"/>
    <n v="25.874999999999996"/>
    <n v="51.749999999999993"/>
    <s v="Arabia"/>
    <s v="Medium"/>
    <s v="Yes"/>
  </r>
  <r>
    <s v="AMT-40418-362"/>
    <d v="2020-08-08T00:00:00"/>
    <s v="04513-76520-QO"/>
    <s v="L-D-1"/>
    <n v="1"/>
    <x v="140"/>
    <s v="ade8c@1und1.de"/>
    <x v="0"/>
    <s v="Lib"/>
    <s v="D"/>
    <n v="1"/>
    <n v="12.95"/>
    <n v="12.95"/>
    <s v="Librica"/>
    <s v="Dark"/>
    <s v="Yes"/>
  </r>
  <r>
    <s v="NFQ-23241-793"/>
    <d v="2020-10-11T00:00:00"/>
    <s v="88446-59251-SQ"/>
    <s v="A-M-1"/>
    <n v="3"/>
    <x v="141"/>
    <s v="pstonner8e@moonfruit.com"/>
    <x v="0"/>
    <s v="Ara"/>
    <s v="M"/>
    <n v="1"/>
    <n v="11.25"/>
    <n v="33.75"/>
    <s v="Arabia"/>
    <s v="Medium"/>
    <s v="Yes"/>
  </r>
  <r>
    <s v="JQK-64922-985"/>
    <d v="2021-11-10T00:00:00"/>
    <s v="23779-10274-KN"/>
    <s v="R-M-2.5"/>
    <n v="3"/>
    <x v="142"/>
    <s v="rwhife8g@360.cn"/>
    <x v="0"/>
    <s v="Rob"/>
    <s v="M"/>
    <n v="2.5"/>
    <n v="22.884999999999998"/>
    <n v="68.655000000000001"/>
    <s v="Robusta"/>
    <s v="Medium"/>
    <s v="Yes"/>
  </r>
  <r>
    <s v="YET-17732-678"/>
    <d v="2021-06-20T00:00:00"/>
    <s v="57235-92842-DK"/>
    <s v="R-D-0.2"/>
    <n v="1"/>
    <x v="143"/>
    <s v="jbagot8i@mac.com"/>
    <x v="0"/>
    <s v="Rob"/>
    <s v="D"/>
    <n v="0.2"/>
    <n v="2.6849999999999996"/>
    <n v="2.6849999999999996"/>
    <s v="Robusta"/>
    <s v="Dark"/>
    <s v="No"/>
  </r>
  <r>
    <s v="NKW-24945-846"/>
    <d v="2021-10-04T00:00:00"/>
    <s v="75977-30364-AY"/>
    <s v="A-D-2.5"/>
    <n v="5"/>
    <x v="144"/>
    <s v="cfluin8k@flickr.com"/>
    <x v="0"/>
    <s v="Ara"/>
    <s v="D"/>
    <n v="2.5"/>
    <n v="22.884999999999998"/>
    <n v="114.42499999999998"/>
    <s v="Arabia"/>
    <s v="Dark"/>
    <s v="No"/>
  </r>
  <r>
    <s v="VKA-82720-513"/>
    <d v="2019-06-24T00:00:00"/>
    <s v="12299-30914-NG"/>
    <s v="A-M-2.5"/>
    <n v="6"/>
    <x v="145"/>
    <s v="pbrydell8m@bloglovin.com"/>
    <x v="0"/>
    <s v="Ara"/>
    <s v="M"/>
    <n v="2.5"/>
    <n v="25.874999999999996"/>
    <n v="155.24999999999997"/>
    <s v="Arabia"/>
    <s v="Medium"/>
    <s v="Yes"/>
  </r>
  <r>
    <s v="THA-60599-417"/>
    <d v="2019-10-26T00:00:00"/>
    <s v="59971-35626-YJ"/>
    <s v="A-M-2.5"/>
    <n v="3"/>
    <x v="146"/>
    <s v="nleethem8o@mac.com"/>
    <x v="0"/>
    <s v="Ara"/>
    <s v="M"/>
    <n v="2.5"/>
    <n v="25.874999999999996"/>
    <n v="77.624999999999986"/>
    <s v="Arabia"/>
    <s v="Medium"/>
    <s v="Yes"/>
  </r>
  <r>
    <s v="MEK-39769-035"/>
    <d v="2021-06-27T00:00:00"/>
    <s v="15380-76513-PS"/>
    <s v="R-D-2.5"/>
    <n v="3"/>
    <x v="147"/>
    <s v=""/>
    <x v="1"/>
    <s v="Rob"/>
    <s v="D"/>
    <n v="2.5"/>
    <n v="20.584999999999997"/>
    <n v="61.754999999999995"/>
    <s v="Robusta"/>
    <s v="Dark"/>
    <s v="No"/>
  </r>
  <r>
    <s v="JAF-18294-750"/>
    <d v="2019-09-06T00:00:00"/>
    <s v="73564-98204-EY"/>
    <s v="R-D-2.5"/>
    <n v="6"/>
    <x v="148"/>
    <s v="nlush8s@dedecms.com"/>
    <x v="0"/>
    <s v="Rob"/>
    <s v="D"/>
    <n v="2.5"/>
    <n v="20.584999999999997"/>
    <n v="123.50999999999999"/>
    <s v="Robusta"/>
    <s v="Dark"/>
    <s v="Yes"/>
  </r>
  <r>
    <s v="TME-59627-221"/>
    <d v="2021-04-30T00:00:00"/>
    <s v="72282-40594-RX"/>
    <s v="L-L-2.5"/>
    <n v="6"/>
    <x v="149"/>
    <s v="tbennison8u@google.cn"/>
    <x v="0"/>
    <s v="Lib"/>
    <s v="L"/>
    <n v="2.5"/>
    <n v="36.454999999999998"/>
    <n v="218.73"/>
    <s v="Librica"/>
    <s v="Light"/>
    <s v="No"/>
  </r>
  <r>
    <s v="UDG-65353-824"/>
    <d v="2020-01-07T00:00:00"/>
    <s v="17514-94165-RJ"/>
    <s v="E-M-0.5"/>
    <n v="4"/>
    <x v="150"/>
    <s v="fcusick8w@hatena.ne.jp"/>
    <x v="0"/>
    <s v="Exc"/>
    <s v="M"/>
    <n v="0.5"/>
    <n v="8.25"/>
    <n v="33"/>
    <s v="Excelsa"/>
    <s v="Medium"/>
    <s v="No"/>
  </r>
  <r>
    <s v="ENQ-42923-176"/>
    <d v="2021-01-11T00:00:00"/>
    <s v="56248-75861-JX"/>
    <s v="A-L-0.5"/>
    <n v="3"/>
    <x v="151"/>
    <s v="sjeyness8y@biglobe.ne.jp"/>
    <x v="0"/>
    <s v="Ara"/>
    <s v="L"/>
    <n v="0.5"/>
    <n v="7.77"/>
    <n v="23.31"/>
    <s v="Arabia"/>
    <s v="Light"/>
    <s v="No"/>
  </r>
  <r>
    <s v="CBT-55781-720"/>
    <d v="2021-11-15T00:00:00"/>
    <s v="97855-54761-IS"/>
    <s v="E-D-0.5"/>
    <n v="3"/>
    <x v="152"/>
    <s v=""/>
    <x v="0"/>
    <s v="Exc"/>
    <s v="D"/>
    <n v="0.5"/>
    <n v="7.29"/>
    <n v="21.87"/>
    <s v="Excelsa"/>
    <s v="Dark"/>
    <s v="Yes"/>
  </r>
  <r>
    <s v="NEU-86533-016"/>
    <d v="2019-06-03T00:00:00"/>
    <s v="96544-91644-IT"/>
    <s v="R-D-0.2"/>
    <n v="6"/>
    <x v="153"/>
    <s v=""/>
    <x v="0"/>
    <s v="Rob"/>
    <s v="D"/>
    <n v="0.2"/>
    <n v="2.6849999999999996"/>
    <n v="16.11"/>
    <s v="Robusta"/>
    <s v="Dark"/>
    <s v="No"/>
  </r>
  <r>
    <s v="BYU-58154-603"/>
    <d v="2020-12-17T00:00:00"/>
    <s v="51971-70393-QM"/>
    <s v="E-D-0.5"/>
    <n v="4"/>
    <x v="154"/>
    <s v=""/>
    <x v="1"/>
    <s v="Exc"/>
    <s v="D"/>
    <n v="0.5"/>
    <n v="7.29"/>
    <n v="29.16"/>
    <s v="Excelsa"/>
    <s v="Dark"/>
    <s v="No"/>
  </r>
  <r>
    <s v="EHJ-05910-257"/>
    <d v="2021-02-07T00:00:00"/>
    <s v="06812-11924-IK"/>
    <s v="R-D-1"/>
    <n v="6"/>
    <x v="155"/>
    <s v="fdrogan96@gnu.org"/>
    <x v="0"/>
    <s v="Rob"/>
    <s v="D"/>
    <n v="1"/>
    <n v="8.9499999999999993"/>
    <n v="53.699999999999996"/>
    <s v="Robusta"/>
    <s v="Dark"/>
    <s v="Yes"/>
  </r>
  <r>
    <s v="EIL-44855-309"/>
    <d v="2021-03-15T00:00:00"/>
    <s v="59741-90220-OW"/>
    <s v="R-D-0.5"/>
    <n v="5"/>
    <x v="156"/>
    <s v="qparsons98@blogtalkradio.com"/>
    <x v="0"/>
    <s v="Rob"/>
    <s v="D"/>
    <n v="0.5"/>
    <n v="5.3699999999999992"/>
    <n v="26.849999999999994"/>
    <s v="Robusta"/>
    <s v="Dark"/>
    <s v="Yes"/>
  </r>
  <r>
    <s v="HCA-87224-420"/>
    <d v="2022-08-04T00:00:00"/>
    <s v="62682-27930-PD"/>
    <s v="E-M-0.5"/>
    <n v="5"/>
    <x v="157"/>
    <s v=""/>
    <x v="0"/>
    <s v="Exc"/>
    <s v="M"/>
    <n v="0.5"/>
    <n v="8.25"/>
    <n v="41.25"/>
    <s v="Excelsa"/>
    <s v="Medium"/>
    <s v="Yes"/>
  </r>
  <r>
    <s v="ABO-29054-365"/>
    <d v="2019-01-19T00:00:00"/>
    <s v="00256-19905-YG"/>
    <s v="A-M-0.5"/>
    <n v="6"/>
    <x v="158"/>
    <s v="tomoylan9c@liveinternet.ru"/>
    <x v="1"/>
    <s v="Ara"/>
    <s v="M"/>
    <n v="0.5"/>
    <n v="6.75"/>
    <n v="40.5"/>
    <s v="Arabia"/>
    <s v="Medium"/>
    <s v="No"/>
  </r>
  <r>
    <s v="TKN-58485-031"/>
    <d v="2022-03-23T00:00:00"/>
    <s v="38890-22576-UI"/>
    <s v="R-D-1"/>
    <n v="2"/>
    <x v="159"/>
    <s v="wfetherston9e@constantcontact.com"/>
    <x v="1"/>
    <s v="Rob"/>
    <s v="D"/>
    <n v="1"/>
    <n v="8.9499999999999993"/>
    <n v="17.899999999999999"/>
    <s v="Robusta"/>
    <s v="Dark"/>
    <s v="No"/>
  </r>
  <r>
    <s v="RCK-04069-371"/>
    <d v="2021-10-07T00:00:00"/>
    <s v="94573-61802-PH"/>
    <s v="E-L-2.5"/>
    <n v="2"/>
    <x v="160"/>
    <s v="wgiorgioni9g@wikipedia.org"/>
    <x v="2"/>
    <s v="Exc"/>
    <s v="L"/>
    <n v="2.5"/>
    <n v="34.154999999999994"/>
    <n v="68.309999999999988"/>
    <s v="Excelsa"/>
    <s v="Light"/>
    <s v="No"/>
  </r>
  <r>
    <s v="IRJ-67095-738"/>
    <d v="2019-03-20T00:00:00"/>
    <s v="86447-02699-UT"/>
    <s v="E-M-2.5"/>
    <n v="2"/>
    <x v="161"/>
    <s v="cfranseco9i@phoca.cz"/>
    <x v="0"/>
    <s v="Exc"/>
    <s v="M"/>
    <n v="2.5"/>
    <n v="31.624999999999996"/>
    <n v="63.249999999999993"/>
    <s v="Excelsa"/>
    <s v="Medium"/>
    <s v="Yes"/>
  </r>
  <r>
    <s v="VEA-31961-977"/>
    <d v="2021-12-15T00:00:00"/>
    <s v="51432-27169-KN"/>
    <s v="E-D-0.5"/>
    <n v="3"/>
    <x v="162"/>
    <s v=""/>
    <x v="1"/>
    <s v="Exc"/>
    <s v="D"/>
    <n v="0.5"/>
    <n v="7.29"/>
    <n v="21.87"/>
    <s v="Excelsa"/>
    <s v="Dark"/>
    <s v="No"/>
  </r>
  <r>
    <s v="BAF-42286-205"/>
    <d v="2022-06-08T00:00:00"/>
    <s v="43074-00987-PB"/>
    <s v="R-M-2.5"/>
    <n v="4"/>
    <x v="163"/>
    <s v="rworg9m@arstechnica.com"/>
    <x v="0"/>
    <s v="Rob"/>
    <s v="M"/>
    <n v="2.5"/>
    <n v="22.884999999999998"/>
    <n v="91.539999999999992"/>
    <s v="Robusta"/>
    <s v="Medium"/>
    <s v="No"/>
  </r>
  <r>
    <s v="WOR-52762-511"/>
    <d v="2019-12-14T00:00:00"/>
    <s v="04739-85772-QT"/>
    <s v="E-L-2.5"/>
    <n v="6"/>
    <x v="164"/>
    <s v="skeynd9o@narod.ru"/>
    <x v="0"/>
    <s v="Exc"/>
    <s v="L"/>
    <n v="2.5"/>
    <n v="34.154999999999994"/>
    <n v="204.92999999999995"/>
    <s v="Excelsa"/>
    <s v="Light"/>
    <s v="Yes"/>
  </r>
  <r>
    <s v="ZWK-03995-815"/>
    <d v="2021-04-10T00:00:00"/>
    <s v="28279-78469-YW"/>
    <s v="E-M-2.5"/>
    <n v="2"/>
    <x v="165"/>
    <s v="jawdry9q@utexas.edu"/>
    <x v="0"/>
    <s v="Exc"/>
    <s v="M"/>
    <n v="2.5"/>
    <n v="31.624999999999996"/>
    <n v="63.249999999999993"/>
    <s v="Excelsa"/>
    <s v="Medium"/>
    <s v="Yes"/>
  </r>
  <r>
    <s v="CKF-43291-846"/>
    <d v="2020-03-10T00:00:00"/>
    <s v="91829-99544-DS"/>
    <s v="E-L-2.5"/>
    <n v="1"/>
    <x v="166"/>
    <s v="sbaulcombe9s@dropbox.com"/>
    <x v="0"/>
    <s v="Exc"/>
    <s v="L"/>
    <n v="2.5"/>
    <n v="34.154999999999994"/>
    <n v="34.154999999999994"/>
    <s v="Excelsa"/>
    <s v="Light"/>
    <s v="Yes"/>
  </r>
  <r>
    <s v="RMW-74160-339"/>
    <d v="2020-10-16T00:00:00"/>
    <s v="38978-59582-JP"/>
    <s v="R-L-2.5"/>
    <n v="4"/>
    <x v="167"/>
    <s v="jcaldicott9u@usda.gov"/>
    <x v="0"/>
    <s v="Rob"/>
    <s v="L"/>
    <n v="2.5"/>
    <n v="27.484999999999996"/>
    <n v="109.93999999999998"/>
    <s v="Robusta"/>
    <s v="Light"/>
    <s v="Yes"/>
  </r>
  <r>
    <s v="FMT-94584-786"/>
    <d v="2019-10-08T00:00:00"/>
    <s v="86504-96610-BH"/>
    <s v="A-L-1"/>
    <n v="2"/>
    <x v="168"/>
    <s v="wromao9w@chronoengine.com"/>
    <x v="0"/>
    <s v="Ara"/>
    <s v="L"/>
    <n v="1"/>
    <n v="12.95"/>
    <n v="25.9"/>
    <s v="Arabia"/>
    <s v="Light"/>
    <s v="No"/>
  </r>
  <r>
    <s v="NWT-78222-575"/>
    <d v="2019-12-31T00:00:00"/>
    <s v="75986-98864-EZ"/>
    <s v="A-D-0.2"/>
    <n v="1"/>
    <x v="169"/>
    <s v="tcotmore9y@amazonaws.com"/>
    <x v="1"/>
    <s v="Ara"/>
    <s v="D"/>
    <n v="0.2"/>
    <n v="2.9849999999999999"/>
    <n v="2.9849999999999999"/>
    <s v="Arabia"/>
    <s v="Dark"/>
    <s v="No"/>
  </r>
  <r>
    <s v="EOI-02511-919"/>
    <d v="2020-03-20T00:00:00"/>
    <s v="66776-88682-RG"/>
    <s v="E-L-0.2"/>
    <n v="5"/>
    <x v="170"/>
    <s v="ncorpsa0@gmpg.org"/>
    <x v="0"/>
    <s v="Exc"/>
    <s v="L"/>
    <n v="0.2"/>
    <n v="4.4550000000000001"/>
    <n v="22.274999999999999"/>
    <s v="Excelsa"/>
    <s v="Light"/>
    <s v="No"/>
  </r>
  <r>
    <s v="EOI-02511-919"/>
    <d v="2020-03-20T00:00:00"/>
    <s v="66776-88682-RG"/>
    <s v="A-D-0.5"/>
    <n v="5"/>
    <x v="170"/>
    <s v="cruburya1@geocities.jp"/>
    <x v="0"/>
    <s v="Ara"/>
    <s v="D"/>
    <n v="0.5"/>
    <n v="5.97"/>
    <n v="29.849999999999998"/>
    <s v="Arabia"/>
    <s v="Dark"/>
    <s v="No"/>
  </r>
  <r>
    <s v="UCT-03935-589"/>
    <d v="2021-03-29T00:00:00"/>
    <s v="85851-78384-DM"/>
    <s v="R-D-0.5"/>
    <n v="6"/>
    <x v="171"/>
    <s v="ptoffula4@posterous.com"/>
    <x v="0"/>
    <s v="Rob"/>
    <s v="D"/>
    <n v="0.5"/>
    <n v="5.3699999999999992"/>
    <n v="32.22"/>
    <s v="Robusta"/>
    <s v="Dark"/>
    <s v="No"/>
  </r>
  <r>
    <s v="SBI-60013-494"/>
    <d v="2021-11-12T00:00:00"/>
    <s v="55232-81621-BX"/>
    <s v="E-M-0.2"/>
    <n v="2"/>
    <x v="172"/>
    <s v=""/>
    <x v="0"/>
    <s v="Exc"/>
    <s v="M"/>
    <n v="0.2"/>
    <n v="4.125"/>
    <n v="8.25"/>
    <s v="Excelsa"/>
    <s v="Medium"/>
    <s v="No"/>
  </r>
  <r>
    <s v="QRA-73277-814"/>
    <d v="2021-07-20T00:00:00"/>
    <s v="80310-92912-JA"/>
    <s v="A-L-0.5"/>
    <n v="4"/>
    <x v="173"/>
    <s v="lflaoniera8@wordpress.org"/>
    <x v="0"/>
    <s v="Ara"/>
    <s v="L"/>
    <n v="0.5"/>
    <n v="7.77"/>
    <n v="31.08"/>
    <s v="Arabia"/>
    <s v="Light"/>
    <s v="No"/>
  </r>
  <r>
    <s v="EQE-31648-909"/>
    <d v="2019-01-18T00:00:00"/>
    <s v="19821-05175-WZ"/>
    <s v="E-D-0.5"/>
    <n v="5"/>
    <x v="174"/>
    <s v="ccatchesideaa@macromedia.com"/>
    <x v="0"/>
    <s v="Exc"/>
    <s v="D"/>
    <n v="0.5"/>
    <n v="7.29"/>
    <n v="36.450000000000003"/>
    <s v="Excelsa"/>
    <s v="Dark"/>
    <s v="Yes"/>
  </r>
  <r>
    <s v="QOO-24615-950"/>
    <d v="2019-08-07T00:00:00"/>
    <s v="01338-83217-GV"/>
    <s v="R-M-2.5"/>
    <n v="3"/>
    <x v="175"/>
    <s v="tfarraac@behance.net"/>
    <x v="0"/>
    <s v="Rob"/>
    <s v="M"/>
    <n v="2.5"/>
    <n v="22.884999999999998"/>
    <n v="68.655000000000001"/>
    <s v="Robusta"/>
    <s v="Medium"/>
    <s v="No"/>
  </r>
  <r>
    <s v="WDV-73864-037"/>
    <d v="2022-03-13T00:00:00"/>
    <s v="66044-25298-TA"/>
    <s v="L-M-0.5"/>
    <n v="5"/>
    <x v="176"/>
    <s v="gbamfieldae@yellowpages.com"/>
    <x v="0"/>
    <s v="Lib"/>
    <s v="M"/>
    <n v="0.5"/>
    <n v="8.73"/>
    <n v="43.650000000000006"/>
    <s v="Librica"/>
    <s v="Medium"/>
    <s v="Yes"/>
  </r>
  <r>
    <s v="PKR-88575-066"/>
    <d v="2022-05-17T00:00:00"/>
    <s v="28728-47861-TZ"/>
    <s v="E-L-0.2"/>
    <n v="1"/>
    <x v="177"/>
    <s v="jdeag@xrea.com"/>
    <x v="0"/>
    <s v="Exc"/>
    <s v="L"/>
    <n v="0.2"/>
    <n v="4.4550000000000001"/>
    <n v="4.4550000000000001"/>
    <s v="Excelsa"/>
    <s v="Light"/>
    <s v="Yes"/>
  </r>
  <r>
    <s v="BWR-85735-955"/>
    <d v="2019-12-14T00:00:00"/>
    <s v="32638-38620-AX"/>
    <s v="L-M-1"/>
    <n v="3"/>
    <x v="178"/>
    <s v="jrudeforthai@wunderground.com"/>
    <x v="0"/>
    <s v="Lib"/>
    <s v="M"/>
    <n v="1"/>
    <n v="14.55"/>
    <n v="43.650000000000006"/>
    <s v="Librica"/>
    <s v="Medium"/>
    <s v="Yes"/>
  </r>
  <r>
    <s v="YFX-64795-136"/>
    <d v="2020-01-15T00:00:00"/>
    <s v="83163-65741-IH"/>
    <s v="L-M-2.5"/>
    <n v="1"/>
    <x v="179"/>
    <s v="fmartiak@stumbleupon.com"/>
    <x v="0"/>
    <s v="Lib"/>
    <s v="M"/>
    <n v="2.5"/>
    <n v="33.464999999999996"/>
    <n v="33.464999999999996"/>
    <s v="Librica"/>
    <s v="Medium"/>
    <s v="Yes"/>
  </r>
  <r>
    <s v="DDO-71442-967"/>
    <d v="2019-04-12T00:00:00"/>
    <s v="89422-58281-FD"/>
    <s v="L-D-0.2"/>
    <n v="5"/>
    <x v="180"/>
    <s v="ewindressam@marketwatch.com"/>
    <x v="0"/>
    <s v="Lib"/>
    <s v="D"/>
    <n v="0.2"/>
    <n v="3.8849999999999998"/>
    <n v="19.424999999999997"/>
    <s v="Librica"/>
    <s v="Dark"/>
    <s v="Yes"/>
  </r>
  <r>
    <s v="ILQ-11027-588"/>
    <d v="2020-03-29T00:00:00"/>
    <s v="76293-30918-DQ"/>
    <s v="E-D-1"/>
    <n v="6"/>
    <x v="181"/>
    <s v=""/>
    <x v="1"/>
    <s v="Exc"/>
    <s v="D"/>
    <n v="1"/>
    <n v="12.15"/>
    <n v="72.900000000000006"/>
    <s v="Excelsa"/>
    <s v="Dark"/>
    <s v="Yes"/>
  </r>
  <r>
    <s v="KRZ-13868-122"/>
    <d v="2022-03-24T00:00:00"/>
    <s v="86779-84838-EJ"/>
    <s v="E-L-1"/>
    <n v="3"/>
    <x v="182"/>
    <s v=""/>
    <x v="0"/>
    <s v="Exc"/>
    <s v="L"/>
    <n v="1"/>
    <n v="14.85"/>
    <n v="44.55"/>
    <s v="Excelsa"/>
    <s v="Light"/>
    <s v="No"/>
  </r>
  <r>
    <s v="VRM-93594-914"/>
    <d v="2021-07-21T00:00:00"/>
    <s v="66806-41795-MX"/>
    <s v="E-D-0.5"/>
    <n v="5"/>
    <x v="183"/>
    <s v="msarvaras@artisteer.com"/>
    <x v="0"/>
    <s v="Exc"/>
    <s v="D"/>
    <n v="0.5"/>
    <n v="7.29"/>
    <n v="36.450000000000003"/>
    <s v="Excelsa"/>
    <s v="Dark"/>
    <s v="No"/>
  </r>
  <r>
    <s v="HXL-22497-359"/>
    <d v="2019-08-06T00:00:00"/>
    <s v="64875-71224-UI"/>
    <s v="A-L-1"/>
    <n v="3"/>
    <x v="184"/>
    <s v="sdivinyau@ask.com"/>
    <x v="0"/>
    <s v="Ara"/>
    <s v="L"/>
    <n v="1"/>
    <n v="12.95"/>
    <n v="38.849999999999994"/>
    <s v="Arabia"/>
    <s v="Light"/>
    <s v="No"/>
  </r>
  <r>
    <s v="NOP-21394-646"/>
    <d v="2021-05-23T00:00:00"/>
    <s v="16982-35708-BZ"/>
    <s v="E-L-0.5"/>
    <n v="6"/>
    <x v="185"/>
    <s v="aiddisonaw@usa.gov"/>
    <x v="0"/>
    <s v="Exc"/>
    <s v="L"/>
    <n v="0.5"/>
    <n v="8.91"/>
    <n v="53.46"/>
    <s v="Excelsa"/>
    <s v="Light"/>
    <s v="No"/>
  </r>
  <r>
    <s v="NOP-21394-646"/>
    <d v="2021-05-23T00:00:00"/>
    <s v="16982-35708-BZ"/>
    <s v="L-D-2.5"/>
    <n v="2"/>
    <x v="185"/>
    <s v="dsprossonax@wunderground.com"/>
    <x v="0"/>
    <s v="Lib"/>
    <s v="D"/>
    <n v="2.5"/>
    <n v="29.784999999999997"/>
    <n v="59.569999999999993"/>
    <s v="Librica"/>
    <s v="Dark"/>
    <s v="No"/>
  </r>
  <r>
    <s v="NOP-21394-646"/>
    <d v="2021-05-23T00:00:00"/>
    <s v="16982-35708-BZ"/>
    <s v="L-D-2.5"/>
    <n v="3"/>
    <x v="185"/>
    <s v="rlongfielday@bluehost.com"/>
    <x v="0"/>
    <s v="Lib"/>
    <s v="D"/>
    <n v="2.5"/>
    <n v="29.784999999999997"/>
    <n v="89.35499999999999"/>
    <s v="Librica"/>
    <s v="Dark"/>
    <s v="No"/>
  </r>
  <r>
    <s v="NOP-21394-646"/>
    <d v="2021-05-23T00:00:00"/>
    <s v="16982-35708-BZ"/>
    <s v="L-L-0.5"/>
    <n v="4"/>
    <x v="185"/>
    <s v="gkislingburyaz@samsung.com"/>
    <x v="0"/>
    <s v="Lib"/>
    <s v="L"/>
    <n v="0.5"/>
    <n v="9.51"/>
    <n v="38.04"/>
    <s v="Librica"/>
    <s v="Light"/>
    <s v="No"/>
  </r>
  <r>
    <s v="NOP-21394-646"/>
    <d v="2021-05-23T00:00:00"/>
    <s v="16982-35708-BZ"/>
    <s v="E-M-1"/>
    <n v="3"/>
    <x v="185"/>
    <s v="xgibbonsb0@artisteer.com"/>
    <x v="0"/>
    <s v="Exc"/>
    <s v="M"/>
    <n v="1"/>
    <n v="13.75"/>
    <n v="41.25"/>
    <s v="Excelsa"/>
    <s v="Medium"/>
    <s v="No"/>
  </r>
  <r>
    <s v="FTV-77095-168"/>
    <d v="2021-04-08T00:00:00"/>
    <s v="66708-26678-QK"/>
    <s v="L-L-0.5"/>
    <n v="6"/>
    <x v="186"/>
    <s v="gcroysdaleb6@nih.gov"/>
    <x v="0"/>
    <s v="Lib"/>
    <s v="L"/>
    <n v="0.5"/>
    <n v="9.51"/>
    <n v="57.06"/>
    <s v="Librica"/>
    <s v="Light"/>
    <s v="No"/>
  </r>
  <r>
    <s v="BOR-02906-411"/>
    <d v="2021-10-17T00:00:00"/>
    <s v="08743-09057-OO"/>
    <s v="L-D-2.5"/>
    <n v="6"/>
    <x v="187"/>
    <s v="tcraggsb8@house.gov"/>
    <x v="0"/>
    <s v="Lib"/>
    <s v="D"/>
    <n v="2.5"/>
    <n v="29.784999999999997"/>
    <n v="178.70999999999998"/>
    <s v="Librica"/>
    <s v="Dark"/>
    <s v="Yes"/>
  </r>
  <r>
    <s v="WMP-68847-770"/>
    <d v="2022-02-16T00:00:00"/>
    <s v="37490-01572-JW"/>
    <s v="L-L-0.2"/>
    <n v="1"/>
    <x v="188"/>
    <s v="arizonba@xing.com"/>
    <x v="0"/>
    <s v="Lib"/>
    <s v="L"/>
    <n v="0.2"/>
    <n v="4.7549999999999999"/>
    <n v="4.7549999999999999"/>
    <s v="Librica"/>
    <s v="Light"/>
    <s v="No"/>
  </r>
  <r>
    <s v="TMO-22785-872"/>
    <d v="2020-07-15T00:00:00"/>
    <s v="01811-60350-CU"/>
    <s v="E-M-1"/>
    <n v="6"/>
    <x v="189"/>
    <s v="fmiellbc@spiegel.de"/>
    <x v="0"/>
    <s v="Exc"/>
    <s v="M"/>
    <n v="1"/>
    <n v="13.75"/>
    <n v="82.5"/>
    <s v="Excelsa"/>
    <s v="Medium"/>
    <s v="No"/>
  </r>
  <r>
    <s v="TJG-73587-353"/>
    <d v="2020-02-22T00:00:00"/>
    <s v="24766-58139-GT"/>
    <s v="R-D-0.2"/>
    <n v="3"/>
    <x v="190"/>
    <s v=""/>
    <x v="0"/>
    <s v="Rob"/>
    <s v="D"/>
    <n v="0.2"/>
    <n v="2.6849999999999996"/>
    <n v="8.0549999999999997"/>
    <s v="Robusta"/>
    <s v="Dark"/>
    <s v="Yes"/>
  </r>
  <r>
    <s v="OOU-61343-455"/>
    <d v="2021-01-15T00:00:00"/>
    <s v="90123-70970-NY"/>
    <s v="A-M-1"/>
    <n v="2"/>
    <x v="191"/>
    <s v=""/>
    <x v="0"/>
    <s v="Ara"/>
    <s v="M"/>
    <n v="1"/>
    <n v="11.25"/>
    <n v="22.5"/>
    <s v="Arabia"/>
    <s v="Medium"/>
    <s v="No"/>
  </r>
  <r>
    <s v="RMA-08327-369"/>
    <d v="2021-01-11T00:00:00"/>
    <s v="93809-05424-MG"/>
    <s v="A-M-0.5"/>
    <n v="6"/>
    <x v="192"/>
    <s v=""/>
    <x v="0"/>
    <s v="Ara"/>
    <s v="M"/>
    <n v="0.5"/>
    <n v="6.75"/>
    <n v="40.5"/>
    <s v="Arabia"/>
    <s v="Medium"/>
    <s v="Yes"/>
  </r>
  <r>
    <s v="SFB-97929-779"/>
    <d v="2022-04-08T00:00:00"/>
    <s v="85425-33494-HQ"/>
    <s v="E-D-0.5"/>
    <n v="4"/>
    <x v="193"/>
    <s v=""/>
    <x v="1"/>
    <s v="Exc"/>
    <s v="D"/>
    <n v="0.5"/>
    <n v="7.29"/>
    <n v="29.16"/>
    <s v="Excelsa"/>
    <s v="Dark"/>
    <s v="Yes"/>
  </r>
  <r>
    <s v="AUP-10128-606"/>
    <d v="2020-10-01T00:00:00"/>
    <s v="54387-64897-XC"/>
    <s v="A-M-0.5"/>
    <n v="1"/>
    <x v="194"/>
    <s v="bmcgilvrabm@so-net.ne.jp"/>
    <x v="2"/>
    <s v="Ara"/>
    <s v="M"/>
    <n v="0.5"/>
    <n v="6.75"/>
    <n v="6.75"/>
    <s v="Arabia"/>
    <s v="Medium"/>
    <s v="No"/>
  </r>
  <r>
    <s v="YTW-40242-005"/>
    <d v="2019-10-28T00:00:00"/>
    <s v="01035-70465-UO"/>
    <s v="L-D-1"/>
    <n v="4"/>
    <x v="195"/>
    <s v="amckellerbo@ning.com"/>
    <x v="0"/>
    <s v="Lib"/>
    <s v="D"/>
    <n v="1"/>
    <n v="12.95"/>
    <n v="51.8"/>
    <s v="Librica"/>
    <s v="Dark"/>
    <s v="Yes"/>
  </r>
  <r>
    <s v="PRP-53390-819"/>
    <d v="2021-03-28T00:00:00"/>
    <s v="84260-39432-ML"/>
    <s v="E-L-0.5"/>
    <n v="6"/>
    <x v="196"/>
    <s v=""/>
    <x v="0"/>
    <s v="Exc"/>
    <s v="L"/>
    <n v="0.5"/>
    <n v="8.91"/>
    <n v="53.46"/>
    <s v="Excelsa"/>
    <s v="Light"/>
    <s v="No"/>
  </r>
  <r>
    <s v="GSJ-01065-125"/>
    <d v="2020-03-31T00:00:00"/>
    <s v="69779-40609-RS"/>
    <s v="E-D-0.2"/>
    <n v="4"/>
    <x v="197"/>
    <s v="ydombrellbs@dedecms.com"/>
    <x v="0"/>
    <s v="Exc"/>
    <s v="D"/>
    <n v="0.2"/>
    <n v="3.645"/>
    <n v="14.58"/>
    <s v="Excelsa"/>
    <s v="Dark"/>
    <s v="Yes"/>
  </r>
  <r>
    <s v="YQU-65147-580"/>
    <d v="2022-03-26T00:00:00"/>
    <s v="80247-70000-HT"/>
    <s v="R-D-2.5"/>
    <n v="1"/>
    <x v="198"/>
    <s v="mdarrigoebu@hud.gov"/>
    <x v="0"/>
    <s v="Rob"/>
    <s v="D"/>
    <n v="2.5"/>
    <n v="20.584999999999997"/>
    <n v="20.584999999999997"/>
    <s v="Robusta"/>
    <s v="Dark"/>
    <s v="No"/>
  </r>
  <r>
    <s v="QPM-95832-683"/>
    <d v="2019-11-06T00:00:00"/>
    <s v="35058-04550-VC"/>
    <s v="L-L-1"/>
    <n v="2"/>
    <x v="199"/>
    <s v="mackrillbw@bandcamp.com"/>
    <x v="1"/>
    <s v="Lib"/>
    <s v="L"/>
    <n v="1"/>
    <n v="15.85"/>
    <n v="31.7"/>
    <s v="Librica"/>
    <s v="Light"/>
    <s v="No"/>
  </r>
  <r>
    <s v="BNQ-88920-567"/>
    <d v="2019-12-30T00:00:00"/>
    <s v="27226-53717-SY"/>
    <s v="L-D-0.2"/>
    <n v="6"/>
    <x v="200"/>
    <s v="mkippenby@dion.ne.jp"/>
    <x v="0"/>
    <s v="Lib"/>
    <s v="D"/>
    <n v="0.2"/>
    <n v="3.8849999999999998"/>
    <n v="23.31"/>
    <s v="Librica"/>
    <s v="Dark"/>
    <s v="No"/>
  </r>
  <r>
    <s v="PUX-47906-110"/>
    <d v="2021-10-01T00:00:00"/>
    <s v="02002-98725-CH"/>
    <s v="L-M-1"/>
    <n v="4"/>
    <x v="201"/>
    <s v=""/>
    <x v="0"/>
    <s v="Lib"/>
    <s v="M"/>
    <n v="1"/>
    <n v="14.55"/>
    <n v="58.2"/>
    <s v="Librica"/>
    <s v="Medium"/>
    <s v="Yes"/>
  </r>
  <r>
    <s v="COL-72079-610"/>
    <d v="2020-12-09T00:00:00"/>
    <s v="38487-01549-MV"/>
    <s v="E-L-0.5"/>
    <n v="4"/>
    <x v="202"/>
    <s v=""/>
    <x v="0"/>
    <s v="Exc"/>
    <s v="L"/>
    <n v="0.5"/>
    <n v="8.91"/>
    <n v="35.64"/>
    <s v="Excelsa"/>
    <s v="Light"/>
    <s v="No"/>
  </r>
  <r>
    <s v="LBC-45686-819"/>
    <d v="2021-05-01T00:00:00"/>
    <s v="98573-41811-EQ"/>
    <s v="A-M-1"/>
    <n v="5"/>
    <x v="203"/>
    <s v="orylandc4@deviantart.com"/>
    <x v="1"/>
    <s v="Ara"/>
    <s v="M"/>
    <n v="1"/>
    <n v="11.25"/>
    <n v="56.25"/>
    <s v="Arabia"/>
    <s v="Medium"/>
    <s v="Yes"/>
  </r>
  <r>
    <s v="BLQ-03709-265"/>
    <d v="2022-08-04T00:00:00"/>
    <s v="72463-75685-MV"/>
    <s v="R-L-0.2"/>
    <n v="3"/>
    <x v="204"/>
    <s v="blottringtonc6@redcross.org"/>
    <x v="0"/>
    <s v="Rob"/>
    <s v="L"/>
    <n v="0.2"/>
    <n v="3.5849999999999995"/>
    <n v="10.754999999999999"/>
    <s v="Robusta"/>
    <s v="Light"/>
    <s v="No"/>
  </r>
  <r>
    <s v="BLQ-03709-265"/>
    <d v="2022-08-04T00:00:00"/>
    <s v="72463-75685-MV"/>
    <s v="R-M-0.2"/>
    <n v="5"/>
    <x v="204"/>
    <s v="craglessc7@webmd.com"/>
    <x v="0"/>
    <s v="Rob"/>
    <s v="M"/>
    <n v="0.2"/>
    <n v="2.9849999999999999"/>
    <n v="14.924999999999999"/>
    <s v="Robusta"/>
    <s v="Medium"/>
    <s v="No"/>
  </r>
  <r>
    <s v="VFZ-91673-181"/>
    <d v="2021-11-13T00:00:00"/>
    <s v="10225-91535-AI"/>
    <s v="A-L-1"/>
    <n v="6"/>
    <x v="205"/>
    <s v="kheadsca@jalbum.net"/>
    <x v="0"/>
    <s v="Ara"/>
    <s v="L"/>
    <n v="1"/>
    <n v="12.95"/>
    <n v="77.699999999999989"/>
    <s v="Arabia"/>
    <s v="Light"/>
    <s v="Yes"/>
  </r>
  <r>
    <s v="WKD-81956-870"/>
    <d v="2020-09-16T00:00:00"/>
    <s v="48090-06534-HI"/>
    <s v="L-D-0.5"/>
    <n v="3"/>
    <x v="206"/>
    <s v="rjacquemardcc@acquirethisname.com"/>
    <x v="0"/>
    <s v="Lib"/>
    <s v="D"/>
    <n v="0.5"/>
    <n v="7.77"/>
    <n v="23.31"/>
    <s v="Librica"/>
    <s v="Dark"/>
    <s v="No"/>
  </r>
  <r>
    <s v="TNI-91067-006"/>
    <d v="2020-10-05T00:00:00"/>
    <s v="80444-58185-FX"/>
    <s v="E-L-1"/>
    <n v="4"/>
    <x v="207"/>
    <s v="wcholomince@about.com"/>
    <x v="0"/>
    <s v="Exc"/>
    <s v="L"/>
    <n v="1"/>
    <n v="14.85"/>
    <n v="59.4"/>
    <s v="Excelsa"/>
    <s v="Light"/>
    <s v="Yes"/>
  </r>
  <r>
    <s v="IZA-61469-812"/>
    <d v="2020-01-06T00:00:00"/>
    <s v="13561-92774-WP"/>
    <s v="L-D-2.5"/>
    <n v="4"/>
    <x v="208"/>
    <s v="pdurbancg@symantec.com"/>
    <x v="0"/>
    <s v="Lib"/>
    <s v="D"/>
    <n v="2.5"/>
    <n v="29.784999999999997"/>
    <n v="119.13999999999999"/>
    <s v="Librica"/>
    <s v="Dark"/>
    <s v="Yes"/>
  </r>
  <r>
    <s v="PSS-22466-862"/>
    <d v="2021-05-21T00:00:00"/>
    <s v="11550-78378-GE"/>
    <s v="R-L-0.2"/>
    <n v="4"/>
    <x v="209"/>
    <s v="spamphilonci@mlb.com"/>
    <x v="1"/>
    <s v="Rob"/>
    <s v="L"/>
    <n v="0.2"/>
    <n v="3.5849999999999995"/>
    <n v="14.339999999999998"/>
    <s v="Robusta"/>
    <s v="Light"/>
    <s v="No"/>
  </r>
  <r>
    <s v="REH-56504-397"/>
    <d v="2020-02-26T00:00:00"/>
    <s v="90961-35603-RP"/>
    <s v="A-M-2.5"/>
    <n v="5"/>
    <x v="210"/>
    <s v="msesonck@census.gov"/>
    <x v="0"/>
    <s v="Ara"/>
    <s v="M"/>
    <n v="2.5"/>
    <n v="25.874999999999996"/>
    <n v="129.37499999999997"/>
    <s v="Arabia"/>
    <s v="Medium"/>
    <s v="No"/>
  </r>
  <r>
    <s v="ALA-62598-016"/>
    <d v="2020-02-19T00:00:00"/>
    <s v="57145-03803-ZL"/>
    <s v="R-D-0.2"/>
    <n v="6"/>
    <x v="211"/>
    <s v="rcawleycm@yellowbook.com"/>
    <x v="2"/>
    <s v="Rob"/>
    <s v="D"/>
    <n v="0.2"/>
    <n v="2.6849999999999996"/>
    <n v="16.11"/>
    <s v="Robusta"/>
    <s v="Dark"/>
    <s v="Yes"/>
  </r>
  <r>
    <s v="EYE-70374-835"/>
    <d v="2021-06-29T00:00:00"/>
    <s v="89115-11966-VF"/>
    <s v="R-L-0.2"/>
    <n v="5"/>
    <x v="212"/>
    <s v="aadamidesco@bizjournals.com"/>
    <x v="0"/>
    <s v="Rob"/>
    <s v="L"/>
    <n v="0.2"/>
    <n v="3.5849999999999995"/>
    <n v="17.924999999999997"/>
    <s v="Robusta"/>
    <s v="Light"/>
    <s v="No"/>
  </r>
  <r>
    <s v="CCZ-19589-212"/>
    <d v="2021-03-27T00:00:00"/>
    <s v="05754-41702-FG"/>
    <s v="L-M-0.2"/>
    <n v="2"/>
    <x v="213"/>
    <s v="rwillowaycq@admin.ch"/>
    <x v="0"/>
    <s v="Lib"/>
    <s v="M"/>
    <n v="0.2"/>
    <n v="4.3650000000000002"/>
    <n v="8.73"/>
    <s v="Librica"/>
    <s v="Medium"/>
    <s v="No"/>
  </r>
  <r>
    <s v="BPT-83989-157"/>
    <d v="2021-10-27T00:00:00"/>
    <s v="84269-49816-ML"/>
    <s v="A-M-2.5"/>
    <n v="2"/>
    <x v="214"/>
    <s v="abilbrookcs@booking.com"/>
    <x v="0"/>
    <s v="Ara"/>
    <s v="M"/>
    <n v="2.5"/>
    <n v="25.874999999999996"/>
    <n v="51.749999999999993"/>
    <s v="Arabia"/>
    <s v="Medium"/>
    <s v="No"/>
  </r>
  <r>
    <s v="YFH-87456-208"/>
    <d v="2019-06-12T00:00:00"/>
    <s v="23600-98432-ME"/>
    <s v="L-M-0.2"/>
    <n v="2"/>
    <x v="215"/>
    <s v="bdailecu@vistaprint.com"/>
    <x v="0"/>
    <s v="Lib"/>
    <s v="M"/>
    <n v="0.2"/>
    <n v="4.3650000000000002"/>
    <n v="8.73"/>
    <s v="Librica"/>
    <s v="Medium"/>
    <s v="Yes"/>
  </r>
  <r>
    <s v="JLN-14700-924"/>
    <d v="2020-06-28T00:00:00"/>
    <s v="79058-02767-CP"/>
    <s v="L-L-0.2"/>
    <n v="5"/>
    <x v="216"/>
    <s v="abrentnallcw@biglobe.ne.jp"/>
    <x v="2"/>
    <s v="Lib"/>
    <s v="L"/>
    <n v="0.2"/>
    <n v="4.7549999999999999"/>
    <n v="23.774999999999999"/>
    <s v="Librica"/>
    <s v="Light"/>
    <s v="No"/>
  </r>
  <r>
    <s v="JVW-22582-137"/>
    <d v="2021-03-23T00:00:00"/>
    <s v="89208-74646-UK"/>
    <s v="E-M-0.2"/>
    <n v="5"/>
    <x v="217"/>
    <s v="dkornelcy@cyberchimps.com"/>
    <x v="0"/>
    <s v="Exc"/>
    <s v="M"/>
    <n v="0.2"/>
    <n v="4.125"/>
    <n v="20.625"/>
    <s v="Excelsa"/>
    <s v="Medium"/>
    <s v="No"/>
  </r>
  <r>
    <s v="LAA-41879-001"/>
    <d v="2022-02-10T00:00:00"/>
    <s v="11408-81032-UR"/>
    <s v="L-L-2.5"/>
    <n v="1"/>
    <x v="218"/>
    <s v="jmccaulld0@parallels.com"/>
    <x v="0"/>
    <s v="Lib"/>
    <s v="L"/>
    <n v="2.5"/>
    <n v="36.454999999999998"/>
    <n v="36.454999999999998"/>
    <s v="Librica"/>
    <s v="Light"/>
    <s v="No"/>
  </r>
  <r>
    <s v="BRV-64870-915"/>
    <d v="2019-04-16T00:00:00"/>
    <s v="32070-55528-UG"/>
    <s v="L-L-2.5"/>
    <n v="5"/>
    <x v="219"/>
    <s v="ahutchinsond2@imgur.com"/>
    <x v="1"/>
    <s v="Lib"/>
    <s v="L"/>
    <n v="2.5"/>
    <n v="36.454999999999998"/>
    <n v="182.27499999999998"/>
    <s v="Librica"/>
    <s v="Light"/>
    <s v="No"/>
  </r>
  <r>
    <s v="RGJ-12544-083"/>
    <d v="2020-02-12T00:00:00"/>
    <s v="48873-84433-PN"/>
    <s v="L-D-2.5"/>
    <n v="3"/>
    <x v="220"/>
    <s v="rdriversd4@hexun.com"/>
    <x v="1"/>
    <s v="Lib"/>
    <s v="D"/>
    <n v="2.5"/>
    <n v="29.784999999999997"/>
    <n v="89.35499999999999"/>
    <s v="Librica"/>
    <s v="Dark"/>
    <s v="No"/>
  </r>
  <r>
    <s v="JJX-83339-346"/>
    <d v="2022-01-02T00:00:00"/>
    <s v="32928-18158-OW"/>
    <s v="R-L-0.2"/>
    <n v="1"/>
    <x v="221"/>
    <s v="gsmallcombed6@ucla.edu"/>
    <x v="0"/>
    <s v="Rob"/>
    <s v="L"/>
    <n v="0.2"/>
    <n v="3.5849999999999995"/>
    <n v="3.5849999999999995"/>
    <s v="Robusta"/>
    <s v="Light"/>
    <s v="Yes"/>
  </r>
  <r>
    <s v="BIU-21970-705"/>
    <d v="2020-12-07T00:00:00"/>
    <s v="89711-56688-GG"/>
    <s v="R-M-2.5"/>
    <n v="2"/>
    <x v="222"/>
    <s v="gdimitrioud8@chronoengine.com"/>
    <x v="0"/>
    <s v="Rob"/>
    <s v="M"/>
    <n v="2.5"/>
    <n v="22.884999999999998"/>
    <n v="45.769999999999996"/>
    <s v="Robusta"/>
    <s v="Medium"/>
    <s v="Yes"/>
  </r>
  <r>
    <s v="ELJ-87741-745"/>
    <d v="2020-02-20T00:00:00"/>
    <s v="48389-71976-JB"/>
    <s v="E-L-1"/>
    <n v="4"/>
    <x v="223"/>
    <s v="abrashda@plala.or.jp"/>
    <x v="0"/>
    <s v="Exc"/>
    <s v="L"/>
    <n v="1"/>
    <n v="14.85"/>
    <n v="59.4"/>
    <s v="Excelsa"/>
    <s v="Light"/>
    <s v="No"/>
  </r>
  <r>
    <s v="SGI-48226-857"/>
    <d v="2020-06-11T00:00:00"/>
    <s v="84033-80762-EQ"/>
    <s v="A-M-2.5"/>
    <n v="6"/>
    <x v="224"/>
    <s v="wmcinerneydc@wordpress.com"/>
    <x v="0"/>
    <s v="Ara"/>
    <s v="M"/>
    <n v="2.5"/>
    <n v="25.874999999999996"/>
    <n v="155.24999999999997"/>
    <s v="Arabia"/>
    <s v="Medium"/>
    <s v="Yes"/>
  </r>
  <r>
    <s v="AHV-66988-037"/>
    <d v="2020-09-08T00:00:00"/>
    <s v="12743-00952-KO"/>
    <s v="R-M-2.5"/>
    <n v="2"/>
    <x v="225"/>
    <s v="skeetsde@answers.com"/>
    <x v="0"/>
    <s v="Rob"/>
    <s v="M"/>
    <n v="2.5"/>
    <n v="22.884999999999998"/>
    <n v="45.769999999999996"/>
    <s v="Robusta"/>
    <s v="Medium"/>
    <s v="No"/>
  </r>
  <r>
    <s v="ISK-42066-094"/>
    <d v="2020-03-28T00:00:00"/>
    <s v="41505-42181-EF"/>
    <s v="E-D-1"/>
    <n v="3"/>
    <x v="226"/>
    <s v="kcakedg@huffingtonpost.com"/>
    <x v="0"/>
    <s v="Exc"/>
    <s v="D"/>
    <n v="1"/>
    <n v="12.15"/>
    <n v="36.450000000000003"/>
    <s v="Excelsa"/>
    <s v="Dark"/>
    <s v="Yes"/>
  </r>
  <r>
    <s v="FTC-35822-530"/>
    <d v="2020-10-10T00:00:00"/>
    <s v="14307-87663-KB"/>
    <s v="E-D-0.5"/>
    <n v="4"/>
    <x v="227"/>
    <s v="fkienleindi@trellian.com"/>
    <x v="0"/>
    <s v="Exc"/>
    <s v="D"/>
    <n v="0.5"/>
    <n v="7.29"/>
    <n v="29.16"/>
    <s v="Excelsa"/>
    <s v="Dark"/>
    <s v="Yes"/>
  </r>
  <r>
    <s v="VSS-56247-688"/>
    <d v="2022-05-21T00:00:00"/>
    <s v="08360-19442-GB"/>
    <s v="L-M-2.5"/>
    <n v="4"/>
    <x v="228"/>
    <s v="bsemkinsdk@unc.edu"/>
    <x v="0"/>
    <s v="Lib"/>
    <s v="M"/>
    <n v="2.5"/>
    <n v="33.464999999999996"/>
    <n v="133.85999999999999"/>
    <s v="Librica"/>
    <s v="Medium"/>
    <s v="No"/>
  </r>
  <r>
    <s v="HVW-25584-144"/>
    <d v="2020-04-30T00:00:00"/>
    <s v="93405-51204-UW"/>
    <s v="L-L-0.2"/>
    <n v="5"/>
    <x v="229"/>
    <s v="bgiannazzidm@apple.com"/>
    <x v="0"/>
    <s v="Lib"/>
    <s v="L"/>
    <n v="0.2"/>
    <n v="4.7549999999999999"/>
    <n v="23.774999999999999"/>
    <s v="Librica"/>
    <s v="Light"/>
    <s v="Yes"/>
  </r>
  <r>
    <s v="MUY-15309-209"/>
    <d v="2021-12-12T00:00:00"/>
    <s v="97152-03355-IW"/>
    <s v="L-D-1"/>
    <n v="3"/>
    <x v="230"/>
    <s v="ulethbrigdo@hc360.com"/>
    <x v="2"/>
    <s v="Lib"/>
    <s v="D"/>
    <n v="1"/>
    <n v="12.95"/>
    <n v="38.849999999999994"/>
    <s v="Librica"/>
    <s v="Dark"/>
    <s v="No"/>
  </r>
  <r>
    <s v="VAJ-44572-469"/>
    <d v="2020-10-27T00:00:00"/>
    <s v="79216-73157-TE"/>
    <s v="R-L-0.2"/>
    <n v="6"/>
    <x v="231"/>
    <s v="fjecockdq@unicef.org"/>
    <x v="1"/>
    <s v="Rob"/>
    <s v="L"/>
    <n v="0.2"/>
    <n v="3.5849999999999995"/>
    <n v="21.509999999999998"/>
    <s v="Robusta"/>
    <s v="Light"/>
    <s v="Yes"/>
  </r>
  <r>
    <s v="YJU-84377-606"/>
    <d v="2020-07-07T00:00:00"/>
    <s v="20259-47723-AC"/>
    <s v="A-D-1"/>
    <n v="1"/>
    <x v="232"/>
    <s v="hpallisterds@ning.com"/>
    <x v="0"/>
    <s v="Ara"/>
    <s v="D"/>
    <n v="1"/>
    <n v="9.9499999999999993"/>
    <n v="9.9499999999999993"/>
    <s v="Arabia"/>
    <s v="Dark"/>
    <s v="Yes"/>
  </r>
  <r>
    <s v="VNC-93921-469"/>
    <d v="2020-01-31T00:00:00"/>
    <s v="04666-71569-RI"/>
    <s v="L-L-1"/>
    <n v="1"/>
    <x v="233"/>
    <s v="wstearleye1@census.gov"/>
    <x v="0"/>
    <s v="Lib"/>
    <s v="L"/>
    <n v="1"/>
    <n v="15.85"/>
    <n v="15.85"/>
    <s v="Librica"/>
    <s v="Light"/>
    <s v="Yes"/>
  </r>
  <r>
    <s v="OGB-91614-810"/>
    <d v="2020-02-18T00:00:00"/>
    <s v="08909-77713-CG"/>
    <s v="R-M-0.2"/>
    <n v="1"/>
    <x v="234"/>
    <s v=""/>
    <x v="0"/>
    <s v="Rob"/>
    <s v="M"/>
    <n v="0.2"/>
    <n v="2.9849999999999999"/>
    <n v="2.9849999999999999"/>
    <s v="Robusta"/>
    <s v="Medium"/>
    <s v="Yes"/>
  </r>
  <r>
    <s v="BQI-61647-496"/>
    <d v="2021-06-13T00:00:00"/>
    <s v="84340-73931-VV"/>
    <s v="E-M-1"/>
    <n v="5"/>
    <x v="235"/>
    <s v="eshearsbydy@g.co"/>
    <x v="0"/>
    <s v="Exc"/>
    <s v="M"/>
    <n v="1"/>
    <n v="13.75"/>
    <n v="68.75"/>
    <s v="Excelsa"/>
    <s v="Medium"/>
    <s v="Yes"/>
  </r>
  <r>
    <s v="IOM-51636-823"/>
    <d v="2022-08-06T00:00:00"/>
    <s v="04609-95151-XH"/>
    <s v="A-D-1"/>
    <n v="3"/>
    <x v="236"/>
    <s v="nerswelle0@mlb.com"/>
    <x v="0"/>
    <s v="Ara"/>
    <s v="D"/>
    <n v="1"/>
    <n v="9.9499999999999993"/>
    <n v="29.849999999999998"/>
    <s v="Arabia"/>
    <s v="Dark"/>
    <s v="No"/>
  </r>
  <r>
    <s v="GGD-38107-641"/>
    <d v="2021-11-23T00:00:00"/>
    <s v="99562-88650-YF"/>
    <s v="L-M-1"/>
    <n v="4"/>
    <x v="237"/>
    <s v="dwincere2@marriott.com"/>
    <x v="0"/>
    <s v="Lib"/>
    <s v="M"/>
    <n v="1"/>
    <n v="14.55"/>
    <n v="58.2"/>
    <s v="Librica"/>
    <s v="Medium"/>
    <s v="No"/>
  </r>
  <r>
    <s v="LTO-95975-728"/>
    <d v="2021-10-13T00:00:00"/>
    <s v="46560-73885-PJ"/>
    <s v="R-L-0.5"/>
    <n v="4"/>
    <x v="238"/>
    <s v="hperrise4@studiopress.com"/>
    <x v="2"/>
    <s v="Rob"/>
    <s v="L"/>
    <n v="0.5"/>
    <n v="7.169999999999999"/>
    <n v="28.679999999999996"/>
    <s v="Robusta"/>
    <s v="Light"/>
    <s v="No"/>
  </r>
  <r>
    <s v="IGM-84664-265"/>
    <d v="2021-08-31T00:00:00"/>
    <s v="80179-44620-WN"/>
    <s v="R-L-0.5"/>
    <n v="3"/>
    <x v="239"/>
    <s v="ckide6@narod.ru"/>
    <x v="0"/>
    <s v="Rob"/>
    <s v="L"/>
    <n v="0.5"/>
    <n v="7.169999999999999"/>
    <n v="21.509999999999998"/>
    <s v="Robusta"/>
    <s v="Light"/>
    <s v="No"/>
  </r>
  <r>
    <s v="SKO-45740-621"/>
    <d v="2020-01-16T00:00:00"/>
    <s v="04666-71569-RI"/>
    <s v="L-M-0.5"/>
    <n v="2"/>
    <x v="233"/>
    <s v="cbakeupe8@globo.com"/>
    <x v="0"/>
    <s v="Lib"/>
    <s v="M"/>
    <n v="0.5"/>
    <n v="8.73"/>
    <n v="17.46"/>
    <s v="Librica"/>
    <s v="Medium"/>
    <s v="Yes"/>
  </r>
  <r>
    <s v="FOJ-02234-063"/>
    <d v="2022-04-25T00:00:00"/>
    <s v="59081-87231-VP"/>
    <s v="E-D-2.5"/>
    <n v="1"/>
    <x v="240"/>
    <s v="pwitheringtonea@networkadvertising.org"/>
    <x v="0"/>
    <s v="Exc"/>
    <s v="D"/>
    <n v="2.5"/>
    <n v="27.945"/>
    <n v="27.945"/>
    <s v="Excelsa"/>
    <s v="Dark"/>
    <s v="Yes"/>
  </r>
  <r>
    <s v="MSJ-11909-468"/>
    <d v="2021-11-13T00:00:00"/>
    <s v="07878-45872-CC"/>
    <s v="E-D-2.5"/>
    <n v="5"/>
    <x v="241"/>
    <s v=""/>
    <x v="0"/>
    <s v="Exc"/>
    <s v="D"/>
    <n v="2.5"/>
    <n v="27.945"/>
    <n v="139.72499999999999"/>
    <s v="Excelsa"/>
    <s v="Dark"/>
    <s v="No"/>
  </r>
  <r>
    <s v="DKB-78053-329"/>
    <d v="2021-06-08T00:00:00"/>
    <s v="12444-05174-OO"/>
    <s v="R-M-0.2"/>
    <n v="2"/>
    <x v="242"/>
    <s v="kimortsee@alexa.com"/>
    <x v="2"/>
    <s v="Rob"/>
    <s v="M"/>
    <n v="0.2"/>
    <n v="2.9849999999999999"/>
    <n v="5.97"/>
    <s v="Robusta"/>
    <s v="Medium"/>
    <s v="No"/>
  </r>
  <r>
    <s v="DFZ-45083-941"/>
    <d v="2020-11-21T00:00:00"/>
    <s v="34665-62561-AU"/>
    <s v="R-L-2.5"/>
    <n v="1"/>
    <x v="243"/>
    <s v="marmisteadeg@blogtalkradio.com"/>
    <x v="0"/>
    <s v="Rob"/>
    <s v="L"/>
    <n v="2.5"/>
    <n v="27.484999999999996"/>
    <n v="27.484999999999996"/>
    <s v="Robusta"/>
    <s v="Light"/>
    <s v="Yes"/>
  </r>
  <r>
    <s v="OTA-40969-710"/>
    <d v="2019-03-14T00:00:00"/>
    <s v="77877-11993-QH"/>
    <s v="R-L-1"/>
    <n v="5"/>
    <x v="244"/>
    <s v="vupstoneei@google.pl"/>
    <x v="0"/>
    <s v="Rob"/>
    <s v="L"/>
    <n v="1"/>
    <n v="11.95"/>
    <n v="59.75"/>
    <s v="Robusta"/>
    <s v="Light"/>
    <s v="Yes"/>
  </r>
  <r>
    <s v="GRH-45571-667"/>
    <d v="2019-08-16T00:00:00"/>
    <s v="32291-18308-YZ"/>
    <s v="E-M-1"/>
    <n v="3"/>
    <x v="245"/>
    <s v=""/>
    <x v="0"/>
    <s v="Exc"/>
    <s v="M"/>
    <n v="1"/>
    <n v="13.75"/>
    <n v="41.25"/>
    <s v="Excelsa"/>
    <s v="Medium"/>
    <s v="No"/>
  </r>
  <r>
    <s v="NXV-05302-067"/>
    <d v="2019-04-22T00:00:00"/>
    <s v="25754-33191-ZI"/>
    <s v="L-M-2.5"/>
    <n v="4"/>
    <x v="246"/>
    <s v="wspeechlyem@amazon.com"/>
    <x v="0"/>
    <s v="Lib"/>
    <s v="M"/>
    <n v="2.5"/>
    <n v="33.464999999999996"/>
    <n v="133.85999999999999"/>
    <s v="Librica"/>
    <s v="Medium"/>
    <s v="No"/>
  </r>
  <r>
    <s v="VZH-86274-142"/>
    <d v="2022-05-02T00:00:00"/>
    <s v="53120-45532-KL"/>
    <s v="R-L-1"/>
    <n v="5"/>
    <x v="247"/>
    <s v="lpennaccieo@statcounter.com"/>
    <x v="1"/>
    <s v="Rob"/>
    <s v="L"/>
    <n v="1"/>
    <n v="11.95"/>
    <n v="59.75"/>
    <s v="Robusta"/>
    <s v="Light"/>
    <s v="Yes"/>
  </r>
  <r>
    <s v="KIX-93248-135"/>
    <d v="2020-02-11T00:00:00"/>
    <s v="36605-83052-WB"/>
    <s v="A-D-0.5"/>
    <n v="1"/>
    <x v="248"/>
    <s v="dfrieseq@cargocollective.com"/>
    <x v="0"/>
    <s v="Ara"/>
    <s v="D"/>
    <n v="0.5"/>
    <n v="5.97"/>
    <n v="5.97"/>
    <s v="Arabia"/>
    <s v="Dark"/>
    <s v="Yes"/>
  </r>
  <r>
    <s v="AXR-10962-010"/>
    <d v="2021-03-28T00:00:00"/>
    <s v="53683-35977-KI"/>
    <s v="E-D-1"/>
    <n v="2"/>
    <x v="249"/>
    <s v="nnasebyes@umich.edu"/>
    <x v="2"/>
    <s v="Exc"/>
    <s v="D"/>
    <n v="1"/>
    <n v="12.15"/>
    <n v="24.3"/>
    <s v="Excelsa"/>
    <s v="Dark"/>
    <s v="No"/>
  </r>
  <r>
    <s v="IHS-71573-008"/>
    <d v="2021-05-08T00:00:00"/>
    <s v="07972-83134-NM"/>
    <s v="E-D-0.2"/>
    <n v="6"/>
    <x v="250"/>
    <s v="koculleneu@ca.gov"/>
    <x v="0"/>
    <s v="Exc"/>
    <s v="D"/>
    <n v="0.2"/>
    <n v="3.645"/>
    <n v="21.87"/>
    <s v="Excelsa"/>
    <s v="Dark"/>
    <s v="Yes"/>
  </r>
  <r>
    <s v="QTR-19001-114"/>
    <d v="2019-11-21T00:00:00"/>
    <s v="01035-70465-UO"/>
    <s v="A-D-1"/>
    <n v="2"/>
    <x v="195"/>
    <s v="abrashda@plala.or.jp"/>
    <x v="0"/>
    <s v="Ara"/>
    <s v="D"/>
    <n v="1"/>
    <n v="9.9499999999999993"/>
    <n v="19.899999999999999"/>
    <s v="Arabia"/>
    <s v="Dark"/>
    <s v="Yes"/>
  </r>
  <r>
    <s v="WBK-62297-910"/>
    <d v="2021-05-17T00:00:00"/>
    <s v="25514-23938-IQ"/>
    <s v="A-D-0.2"/>
    <n v="2"/>
    <x v="251"/>
    <s v="agallyoney@engadget.com"/>
    <x v="0"/>
    <s v="Ara"/>
    <s v="D"/>
    <n v="0.2"/>
    <n v="2.9849999999999999"/>
    <n v="5.97"/>
    <s v="Arabia"/>
    <s v="Dark"/>
    <s v="No"/>
  </r>
  <r>
    <s v="OGY-19377-175"/>
    <d v="2019-07-09T00:00:00"/>
    <s v="49084-44492-OJ"/>
    <s v="E-D-0.5"/>
    <n v="1"/>
    <x v="252"/>
    <s v="koslerf0@gmpg.org"/>
    <x v="1"/>
    <s v="Exc"/>
    <s v="D"/>
    <n v="0.5"/>
    <n v="7.29"/>
    <n v="7.29"/>
    <s v="Excelsa"/>
    <s v="Dark"/>
    <s v="Yes"/>
  </r>
  <r>
    <s v="ESR-66651-814"/>
    <d v="2020-05-20T00:00:00"/>
    <s v="76624-72205-CK"/>
    <s v="A-D-0.2"/>
    <n v="4"/>
    <x v="253"/>
    <s v="zpellettf2@dailymotion.com"/>
    <x v="0"/>
    <s v="Ara"/>
    <s v="D"/>
    <n v="0.2"/>
    <n v="2.9849999999999999"/>
    <n v="11.94"/>
    <s v="Arabia"/>
    <s v="Dark"/>
    <s v="Yes"/>
  </r>
  <r>
    <s v="CPX-46916-770"/>
    <d v="2021-08-27T00:00:00"/>
    <s v="12729-50170-JE"/>
    <s v="R-L-1"/>
    <n v="6"/>
    <x v="254"/>
    <s v="hfromantf4@ucsd.edu"/>
    <x v="1"/>
    <s v="Rob"/>
    <s v="L"/>
    <n v="1"/>
    <n v="11.95"/>
    <n v="71.699999999999989"/>
    <s v="Robusta"/>
    <s v="Light"/>
    <s v="Yes"/>
  </r>
  <r>
    <s v="MDC-03318-645"/>
    <d v="2022-04-30T00:00:00"/>
    <s v="43974-44760-QI"/>
    <s v="A-L-0.2"/>
    <n v="2"/>
    <x v="255"/>
    <s v=""/>
    <x v="0"/>
    <s v="Ara"/>
    <s v="L"/>
    <n v="0.2"/>
    <n v="3.8849999999999998"/>
    <n v="7.77"/>
    <s v="Arabia"/>
    <s v="Light"/>
    <s v="No"/>
  </r>
  <r>
    <s v="SFF-86059-407"/>
    <d v="2020-06-03T00:00:00"/>
    <s v="30585-48726-BK"/>
    <s v="A-M-2.5"/>
    <n v="1"/>
    <x v="256"/>
    <s v="bmundenf8@elpais.com"/>
    <x v="0"/>
    <s v="Ara"/>
    <s v="M"/>
    <n v="2.5"/>
    <n v="25.874999999999996"/>
    <n v="25.874999999999996"/>
    <s v="Arabia"/>
    <s v="Medium"/>
    <s v="No"/>
  </r>
  <r>
    <s v="SCL-94540-788"/>
    <d v="2022-06-13T00:00:00"/>
    <s v="16123-07017-TY"/>
    <s v="E-L-2.5"/>
    <n v="6"/>
    <x v="257"/>
    <s v="nbrakespearfa@rediff.com"/>
    <x v="0"/>
    <s v="Exc"/>
    <s v="L"/>
    <n v="2.5"/>
    <n v="34.154999999999994"/>
    <n v="204.92999999999995"/>
    <s v="Excelsa"/>
    <s v="Light"/>
    <s v="No"/>
  </r>
  <r>
    <s v="HVU-21634-076"/>
    <d v="2020-06-10T00:00:00"/>
    <s v="27723-45097-MH"/>
    <s v="R-L-2.5"/>
    <n v="4"/>
    <x v="258"/>
    <s v="galbertsfc@etsy.com"/>
    <x v="1"/>
    <s v="Rob"/>
    <s v="L"/>
    <n v="2.5"/>
    <n v="27.484999999999996"/>
    <n v="109.93999999999998"/>
    <s v="Robusta"/>
    <s v="Light"/>
    <s v="Yes"/>
  </r>
  <r>
    <s v="XUS-73326-418"/>
    <d v="2020-12-18T00:00:00"/>
    <s v="37078-56703-AF"/>
    <s v="E-L-1"/>
    <n v="6"/>
    <x v="259"/>
    <s v=""/>
    <x v="0"/>
    <s v="Exc"/>
    <s v="L"/>
    <n v="1"/>
    <n v="14.85"/>
    <n v="89.1"/>
    <s v="Excelsa"/>
    <s v="Light"/>
    <s v="No"/>
  </r>
  <r>
    <s v="XWD-18933-006"/>
    <d v="2019-08-31T00:00:00"/>
    <s v="79420-11075-MY"/>
    <s v="A-L-0.2"/>
    <n v="2"/>
    <x v="260"/>
    <s v="craisbeckfg@webnode.com"/>
    <x v="0"/>
    <s v="Ara"/>
    <s v="L"/>
    <n v="0.2"/>
    <n v="3.8849999999999998"/>
    <n v="7.77"/>
    <s v="Arabia"/>
    <s v="Light"/>
    <s v="Yes"/>
  </r>
  <r>
    <s v="HPD-65272-772"/>
    <d v="2019-02-25T00:00:00"/>
    <s v="57504-13456-UO"/>
    <s v="L-M-2.5"/>
    <n v="1"/>
    <x v="261"/>
    <s v=""/>
    <x v="0"/>
    <s v="Lib"/>
    <s v="M"/>
    <n v="2.5"/>
    <n v="33.464999999999996"/>
    <n v="33.464999999999996"/>
    <s v="Librica"/>
    <s v="Medium"/>
    <s v="Yes"/>
  </r>
  <r>
    <s v="JEG-93140-224"/>
    <d v="2021-02-07T00:00:00"/>
    <s v="53751-57560-CN"/>
    <s v="E-M-0.5"/>
    <n v="5"/>
    <x v="262"/>
    <s v=""/>
    <x v="0"/>
    <s v="Exc"/>
    <s v="M"/>
    <n v="0.5"/>
    <n v="8.25"/>
    <n v="41.25"/>
    <s v="Excelsa"/>
    <s v="Medium"/>
    <s v="Yes"/>
  </r>
  <r>
    <s v="NNH-62058-950"/>
    <d v="2021-01-14T00:00:00"/>
    <s v="96112-42558-EA"/>
    <s v="E-L-1"/>
    <n v="4"/>
    <x v="263"/>
    <s v="bgrecefm@naver.com"/>
    <x v="0"/>
    <s v="Exc"/>
    <s v="L"/>
    <n v="1"/>
    <n v="14.85"/>
    <n v="59.4"/>
    <s v="Excelsa"/>
    <s v="Light"/>
    <s v="Yes"/>
  </r>
  <r>
    <s v="LTD-71429-845"/>
    <d v="2019-02-24T00:00:00"/>
    <s v="03157-23165-UB"/>
    <s v="A-L-0.5"/>
    <n v="1"/>
    <x v="264"/>
    <s v="athysfo@cdc.gov"/>
    <x v="2"/>
    <s v="Ara"/>
    <s v="L"/>
    <n v="0.5"/>
    <n v="7.77"/>
    <n v="7.77"/>
    <s v="Arabia"/>
    <s v="Light"/>
    <s v="No"/>
  </r>
  <r>
    <s v="MPV-26985-215"/>
    <d v="2019-06-23T00:00:00"/>
    <s v="51466-52850-AG"/>
    <s v="R-D-0.5"/>
    <n v="1"/>
    <x v="265"/>
    <s v="akelstonfq@sakura.ne.jp"/>
    <x v="2"/>
    <s v="Rob"/>
    <s v="D"/>
    <n v="0.5"/>
    <n v="5.3699999999999992"/>
    <n v="5.3699999999999992"/>
    <s v="Robusta"/>
    <s v="Dark"/>
    <s v="Yes"/>
  </r>
  <r>
    <s v="IYO-10245-081"/>
    <d v="2020-05-09T00:00:00"/>
    <s v="57145-31023-FK"/>
    <s v="E-M-2.5"/>
    <n v="3"/>
    <x v="266"/>
    <s v="cmottramfs@harvard.edu"/>
    <x v="0"/>
    <s v="Exc"/>
    <s v="M"/>
    <n v="2.5"/>
    <n v="31.624999999999996"/>
    <n v="94.874999999999986"/>
    <s v="Excelsa"/>
    <s v="Medium"/>
    <s v="No"/>
  </r>
  <r>
    <s v="BYZ-39669-954"/>
    <d v="2020-07-18T00:00:00"/>
    <s v="66408-53777-VE"/>
    <s v="L-L-2.5"/>
    <n v="1"/>
    <x v="267"/>
    <s v="dsangwinfu@weebly.com"/>
    <x v="0"/>
    <s v="Lib"/>
    <s v="L"/>
    <n v="2.5"/>
    <n v="36.454999999999998"/>
    <n v="36.454999999999998"/>
    <s v="Librica"/>
    <s v="Light"/>
    <s v="No"/>
  </r>
  <r>
    <s v="EFB-72860-209"/>
    <d v="2019-10-17T00:00:00"/>
    <s v="53035-99701-WG"/>
    <s v="A-M-0.2"/>
    <n v="4"/>
    <x v="268"/>
    <s v=""/>
    <x v="0"/>
    <s v="Ara"/>
    <s v="M"/>
    <n v="0.2"/>
    <n v="3.375"/>
    <n v="13.5"/>
    <s v="Arabia"/>
    <s v="Medium"/>
    <s v="Yes"/>
  </r>
  <r>
    <s v="GMM-72397-378"/>
    <d v="2022-05-16T00:00:00"/>
    <s v="45899-92796-EI"/>
    <s v="R-L-0.2"/>
    <n v="4"/>
    <x v="269"/>
    <s v="mharbyfy@163.com"/>
    <x v="0"/>
    <s v="Rob"/>
    <s v="L"/>
    <n v="0.2"/>
    <n v="3.5849999999999995"/>
    <n v="14.339999999999998"/>
    <s v="Robusta"/>
    <s v="Light"/>
    <s v="No"/>
  </r>
  <r>
    <s v="LYP-52345-883"/>
    <d v="2021-03-24T00:00:00"/>
    <s v="17649-28133-PY"/>
    <s v="E-M-0.5"/>
    <n v="1"/>
    <x v="270"/>
    <s v="pormerodg0@redcross.org"/>
    <x v="1"/>
    <s v="Exc"/>
    <s v="M"/>
    <n v="0.5"/>
    <n v="8.25"/>
    <n v="8.25"/>
    <s v="Excelsa"/>
    <s v="Medium"/>
    <s v="Yes"/>
  </r>
  <r>
    <s v="DFK-35846-692"/>
    <d v="2019-11-03T00:00:00"/>
    <s v="49612-33852-CN"/>
    <s v="R-D-0.2"/>
    <n v="5"/>
    <x v="271"/>
    <s v="tzanettig2@gravatar.com"/>
    <x v="0"/>
    <s v="Rob"/>
    <s v="D"/>
    <n v="0.2"/>
    <n v="2.6849999999999996"/>
    <n v="13.424999999999997"/>
    <s v="Robusta"/>
    <s v="Dark"/>
    <s v="Yes"/>
  </r>
  <r>
    <s v="XAH-93337-609"/>
    <d v="2021-10-28T00:00:00"/>
    <s v="66976-43829-YG"/>
    <s v="A-D-1"/>
    <n v="5"/>
    <x v="272"/>
    <s v="rkirtleyg4@hatena.ne.jp"/>
    <x v="0"/>
    <s v="Ara"/>
    <s v="D"/>
    <n v="1"/>
    <n v="9.9499999999999993"/>
    <n v="49.75"/>
    <s v="Arabia"/>
    <s v="Dark"/>
    <s v="No"/>
  </r>
  <r>
    <s v="QKA-72582-644"/>
    <d v="2020-12-16T00:00:00"/>
    <s v="64852-04619-XZ"/>
    <s v="E-M-0.5"/>
    <n v="2"/>
    <x v="273"/>
    <s v="rdonetg6@oakley.com"/>
    <x v="1"/>
    <s v="Exc"/>
    <s v="M"/>
    <n v="0.5"/>
    <n v="8.25"/>
    <n v="16.5"/>
    <s v="Excelsa"/>
    <s v="Medium"/>
    <s v="No"/>
  </r>
  <r>
    <s v="ZDK-84567-102"/>
    <d v="2021-11-29T00:00:00"/>
    <s v="58690-31815-VY"/>
    <s v="A-D-0.5"/>
    <n v="3"/>
    <x v="274"/>
    <s v="rreadieg8@guardian.co.uk"/>
    <x v="0"/>
    <s v="Ara"/>
    <s v="D"/>
    <n v="0.5"/>
    <n v="5.97"/>
    <n v="17.91"/>
    <s v="Arabia"/>
    <s v="Dark"/>
    <s v="No"/>
  </r>
  <r>
    <s v="WAV-38301-984"/>
    <d v="2021-03-20T00:00:00"/>
    <s v="62863-81239-DT"/>
    <s v="A-D-0.5"/>
    <n v="5"/>
    <x v="275"/>
    <s v=""/>
    <x v="0"/>
    <s v="Ara"/>
    <s v="D"/>
    <n v="0.5"/>
    <n v="5.97"/>
    <n v="29.849999999999998"/>
    <s v="Arabia"/>
    <s v="Dark"/>
    <s v="No"/>
  </r>
  <r>
    <s v="KZR-33023-209"/>
    <d v="2022-04-08T00:00:00"/>
    <s v="21177-40725-CF"/>
    <s v="E-L-1"/>
    <n v="3"/>
    <x v="276"/>
    <s v="vstansburygc@unblog.fr"/>
    <x v="0"/>
    <s v="Exc"/>
    <s v="L"/>
    <n v="1"/>
    <n v="14.85"/>
    <n v="44.55"/>
    <s v="Excelsa"/>
    <s v="Light"/>
    <s v="No"/>
  </r>
  <r>
    <s v="ULM-49433-003"/>
    <d v="2020-08-14T00:00:00"/>
    <s v="99421-80253-UI"/>
    <s v="E-M-1"/>
    <n v="2"/>
    <x v="277"/>
    <s v="jshentonge@google.com.hk"/>
    <x v="0"/>
    <s v="Exc"/>
    <s v="M"/>
    <n v="1"/>
    <n v="13.75"/>
    <n v="27.5"/>
    <s v="Excelsa"/>
    <s v="Medium"/>
    <s v="No"/>
  </r>
  <r>
    <s v="SIB-83254-136"/>
    <d v="2019-05-12T00:00:00"/>
    <s v="45315-50206-DK"/>
    <s v="R-M-0.5"/>
    <n v="6"/>
    <x v="278"/>
    <s v=""/>
    <x v="0"/>
    <s v="Rob"/>
    <s v="M"/>
    <n v="0.5"/>
    <n v="5.97"/>
    <n v="35.82"/>
    <s v="Robusta"/>
    <s v="Medium"/>
    <s v="Yes"/>
  </r>
  <r>
    <s v="NOK-50349-551"/>
    <d v="2021-03-03T00:00:00"/>
    <s v="09595-95726-OV"/>
    <s v="R-D-0.5"/>
    <n v="3"/>
    <x v="279"/>
    <s v="gstarcksgi@abc.net.au"/>
    <x v="0"/>
    <s v="Rob"/>
    <s v="D"/>
    <n v="0.5"/>
    <n v="5.3699999999999992"/>
    <n v="16.11"/>
    <s v="Robusta"/>
    <s v="Dark"/>
    <s v="Yes"/>
  </r>
  <r>
    <s v="YIS-96268-844"/>
    <d v="2020-02-11T00:00:00"/>
    <s v="60221-67036-TD"/>
    <s v="E-L-0.2"/>
    <n v="6"/>
    <x v="280"/>
    <s v="kscholardgk@sbwire.com"/>
    <x v="0"/>
    <s v="Exc"/>
    <s v="L"/>
    <n v="0.2"/>
    <n v="4.4550000000000001"/>
    <n v="26.73"/>
    <s v="Excelsa"/>
    <s v="Light"/>
    <s v="Yes"/>
  </r>
  <r>
    <s v="CXI-04933-855"/>
    <d v="2019-04-27T00:00:00"/>
    <s v="62923-29397-KX"/>
    <s v="E-L-2.5"/>
    <n v="6"/>
    <x v="281"/>
    <s v="khammettgm@dmoz.org"/>
    <x v="0"/>
    <s v="Exc"/>
    <s v="L"/>
    <n v="2.5"/>
    <n v="34.154999999999994"/>
    <n v="204.92999999999995"/>
    <s v="Excelsa"/>
    <s v="Light"/>
    <s v="Yes"/>
  </r>
  <r>
    <s v="IZU-90429-382"/>
    <d v="2022-03-26T00:00:00"/>
    <s v="33011-52383-BA"/>
    <s v="A-L-1"/>
    <n v="3"/>
    <x v="282"/>
    <s v="plauritzengo@photobucket.com"/>
    <x v="0"/>
    <s v="Ara"/>
    <s v="L"/>
    <n v="1"/>
    <n v="12.95"/>
    <n v="38.849999999999994"/>
    <s v="Arabia"/>
    <s v="Light"/>
    <s v="Yes"/>
  </r>
  <r>
    <s v="WIT-40912-783"/>
    <d v="2020-09-28T00:00:00"/>
    <s v="86768-91598-FA"/>
    <s v="L-D-0.2"/>
    <n v="4"/>
    <x v="283"/>
    <s v="erolingq@google.fr"/>
    <x v="0"/>
    <s v="Lib"/>
    <s v="D"/>
    <n v="0.2"/>
    <n v="3.8849999999999998"/>
    <n v="15.54"/>
    <s v="Librica"/>
    <s v="Dark"/>
    <s v="Yes"/>
  </r>
  <r>
    <s v="PSD-57291-590"/>
    <d v="2019-10-24T00:00:00"/>
    <s v="37191-12203-MX"/>
    <s v="A-M-0.5"/>
    <n v="1"/>
    <x v="284"/>
    <s v=""/>
    <x v="0"/>
    <s v="Ara"/>
    <s v="M"/>
    <n v="0.5"/>
    <n v="6.75"/>
    <n v="6.75"/>
    <s v="Arabia"/>
    <s v="Medium"/>
    <s v="No"/>
  </r>
  <r>
    <s v="GOI-41472-677"/>
    <d v="2021-08-04T00:00:00"/>
    <s v="16545-76328-JY"/>
    <s v="E-D-2.5"/>
    <n v="4"/>
    <x v="285"/>
    <s v="bpeattiegu@imgur.com"/>
    <x v="0"/>
    <s v="Exc"/>
    <s v="D"/>
    <n v="2.5"/>
    <n v="27.945"/>
    <n v="111.78"/>
    <s v="Excelsa"/>
    <s v="Dark"/>
    <s v="Yes"/>
  </r>
  <r>
    <s v="KTX-17944-494"/>
    <d v="2019-12-29T00:00:00"/>
    <s v="74330-29286-RO"/>
    <s v="A-L-0.2"/>
    <n v="1"/>
    <x v="286"/>
    <s v="scouronneh3@mozilla.org"/>
    <x v="0"/>
    <s v="Ara"/>
    <s v="L"/>
    <n v="0.2"/>
    <n v="3.8849999999999998"/>
    <n v="3.8849999999999998"/>
    <s v="Arabia"/>
    <s v="Light"/>
    <s v="Yes"/>
  </r>
  <r>
    <s v="RDM-99811-230"/>
    <d v="2019-11-27T00:00:00"/>
    <s v="22349-47389-GY"/>
    <s v="L-M-0.2"/>
    <n v="5"/>
    <x v="287"/>
    <s v="acleyburngy@lycos.com"/>
    <x v="2"/>
    <s v="Lib"/>
    <s v="M"/>
    <n v="0.2"/>
    <n v="4.3650000000000002"/>
    <n v="21.825000000000003"/>
    <s v="Librica"/>
    <s v="Medium"/>
    <s v="No"/>
  </r>
  <r>
    <s v="JTU-55897-581"/>
    <d v="2020-02-29T00:00:00"/>
    <s v="70290-38099-GB"/>
    <s v="R-M-0.2"/>
    <n v="5"/>
    <x v="288"/>
    <s v=""/>
    <x v="0"/>
    <s v="Rob"/>
    <s v="M"/>
    <n v="0.2"/>
    <n v="2.9849999999999999"/>
    <n v="14.924999999999999"/>
    <s v="Robusta"/>
    <s v="Medium"/>
    <s v="No"/>
  </r>
  <r>
    <s v="CRK-07584-240"/>
    <d v="2021-01-31T00:00:00"/>
    <s v="18741-72071-PP"/>
    <s v="A-M-1"/>
    <n v="3"/>
    <x v="289"/>
    <s v=""/>
    <x v="0"/>
    <s v="Ara"/>
    <s v="M"/>
    <n v="1"/>
    <n v="11.25"/>
    <n v="33.75"/>
    <s v="Arabia"/>
    <s v="Medium"/>
    <s v="Yes"/>
  </r>
  <r>
    <s v="MKE-75518-399"/>
    <d v="2022-06-17T00:00:00"/>
    <s v="62588-82624-II"/>
    <s v="A-M-1"/>
    <n v="3"/>
    <x v="290"/>
    <s v="lflippellih4@github.io"/>
    <x v="2"/>
    <s v="Ara"/>
    <s v="M"/>
    <n v="1"/>
    <n v="11.25"/>
    <n v="33.75"/>
    <s v="Arabia"/>
    <s v="Medium"/>
    <s v="No"/>
  </r>
  <r>
    <s v="AEL-51169-725"/>
    <d v="2020-02-03T00:00:00"/>
    <s v="37430-29579-HD"/>
    <s v="L-M-0.2"/>
    <n v="6"/>
    <x v="291"/>
    <s v="irenhardh6@i2i.jp"/>
    <x v="0"/>
    <s v="Lib"/>
    <s v="M"/>
    <n v="0.2"/>
    <n v="4.3650000000000002"/>
    <n v="26.19"/>
    <s v="Librica"/>
    <s v="Medium"/>
    <s v="Yes"/>
  </r>
  <r>
    <s v="ZGM-83108-823"/>
    <d v="2022-01-25T00:00:00"/>
    <s v="84132-22322-QT"/>
    <s v="E-L-1"/>
    <n v="1"/>
    <x v="292"/>
    <s v="jbush8@guardian.co.uk"/>
    <x v="1"/>
    <s v="Exc"/>
    <s v="L"/>
    <n v="1"/>
    <n v="14.85"/>
    <n v="14.85"/>
    <s v="Excelsa"/>
    <s v="Light"/>
    <s v="No"/>
  </r>
  <r>
    <s v="JBP-78754-392"/>
    <d v="2020-04-30T00:00:00"/>
    <s v="74330-29286-RO"/>
    <s v="E-M-2.5"/>
    <n v="6"/>
    <x v="286"/>
    <s v="bbyrdha@4shared.com"/>
    <x v="0"/>
    <s v="Exc"/>
    <s v="M"/>
    <n v="2.5"/>
    <n v="31.624999999999996"/>
    <n v="189.74999999999997"/>
    <s v="Excelsa"/>
    <s v="Medium"/>
    <s v="Yes"/>
  </r>
  <r>
    <s v="RNH-54912-747"/>
    <d v="2021-05-01T00:00:00"/>
    <s v="37445-17791-NQ"/>
    <s v="R-M-0.5"/>
    <n v="1"/>
    <x v="293"/>
    <s v="dchardinhc@nhs.uk"/>
    <x v="0"/>
    <s v="Rob"/>
    <s v="M"/>
    <n v="0.5"/>
    <n v="5.97"/>
    <n v="5.97"/>
    <s v="Robusta"/>
    <s v="Medium"/>
    <s v="Yes"/>
  </r>
  <r>
    <s v="JDS-33440-914"/>
    <d v="2021-10-28T00:00:00"/>
    <s v="58511-10548-ZU"/>
    <s v="R-M-1"/>
    <n v="3"/>
    <x v="294"/>
    <s v="wbernthhe@miitbeian.gov.cn"/>
    <x v="2"/>
    <s v="Rob"/>
    <s v="M"/>
    <n v="1"/>
    <n v="9.9499999999999993"/>
    <n v="29.849999999999998"/>
    <s v="Robusta"/>
    <s v="Medium"/>
    <s v="Yes"/>
  </r>
  <r>
    <s v="SYX-48878-182"/>
    <d v="2021-08-29T00:00:00"/>
    <s v="47725-34771-FJ"/>
    <s v="R-D-1"/>
    <n v="5"/>
    <x v="295"/>
    <s v="fbrighamhg@blog.com"/>
    <x v="0"/>
    <s v="Rob"/>
    <s v="D"/>
    <n v="1"/>
    <n v="8.9499999999999993"/>
    <n v="44.75"/>
    <s v="Robusta"/>
    <s v="Dark"/>
    <s v="No"/>
  </r>
  <r>
    <s v="ZGD-94763-868"/>
    <d v="2019-12-27T00:00:00"/>
    <s v="53086-67334-KT"/>
    <s v="E-L-2.5"/>
    <n v="1"/>
    <x v="296"/>
    <s v="cmeirhi@cnet.com"/>
    <x v="0"/>
    <s v="Exc"/>
    <s v="L"/>
    <n v="2.5"/>
    <n v="34.154999999999994"/>
    <n v="34.154999999999994"/>
    <s v="Excelsa"/>
    <s v="Light"/>
    <s v="Yes"/>
  </r>
  <r>
    <s v="CZY-70361-485"/>
    <d v="2019-06-25T00:00:00"/>
    <s v="83308-82257-UN"/>
    <s v="E-L-2.5"/>
    <n v="6"/>
    <x v="297"/>
    <s v="myoxenhk@google.com"/>
    <x v="1"/>
    <s v="Exc"/>
    <s v="L"/>
    <n v="2.5"/>
    <n v="34.154999999999994"/>
    <n v="204.92999999999995"/>
    <s v="Excelsa"/>
    <s v="Light"/>
    <s v="No"/>
  </r>
  <r>
    <s v="RJR-12175-899"/>
    <d v="2019-03-02T00:00:00"/>
    <s v="37274-08534-FM"/>
    <s v="E-D-0.5"/>
    <n v="3"/>
    <x v="298"/>
    <s v="luttermarehm@engadget.com"/>
    <x v="0"/>
    <s v="Exc"/>
    <s v="D"/>
    <n v="0.5"/>
    <n v="7.29"/>
    <n v="21.87"/>
    <s v="Excelsa"/>
    <s v="Dark"/>
    <s v="No"/>
  </r>
  <r>
    <s v="ELB-07929-407"/>
    <d v="2022-01-02T00:00:00"/>
    <s v="54004-04664-AA"/>
    <s v="A-M-2.5"/>
    <n v="2"/>
    <x v="299"/>
    <s v="cwinchcombeho@jiathis.com"/>
    <x v="0"/>
    <s v="Ara"/>
    <s v="M"/>
    <n v="2.5"/>
    <n v="25.874999999999996"/>
    <n v="51.749999999999993"/>
    <s v="Arabia"/>
    <s v="Medium"/>
    <s v="Yes"/>
  </r>
  <r>
    <s v="UJQ-54441-340"/>
    <d v="2019-07-30T00:00:00"/>
    <s v="26822-19510-SD"/>
    <s v="E-M-0.2"/>
    <n v="2"/>
    <x v="300"/>
    <s v=""/>
    <x v="0"/>
    <s v="Exc"/>
    <s v="M"/>
    <n v="0.2"/>
    <n v="4.125"/>
    <n v="8.25"/>
    <s v="Excelsa"/>
    <s v="Medium"/>
    <s v="Yes"/>
  </r>
  <r>
    <s v="UJQ-54441-340"/>
    <d v="2019-07-30T00:00:00"/>
    <s v="26822-19510-SD"/>
    <s v="A-L-0.2"/>
    <n v="5"/>
    <x v="300"/>
    <s v="jcapeyhr@bravesites.com"/>
    <x v="0"/>
    <s v="Ara"/>
    <s v="L"/>
    <n v="0.2"/>
    <n v="3.8849999999999998"/>
    <n v="19.424999999999997"/>
    <s v="Arabia"/>
    <s v="Light"/>
    <s v="Yes"/>
  </r>
  <r>
    <s v="OWY-43108-475"/>
    <d v="2020-12-05T00:00:00"/>
    <s v="06432-73165-ML"/>
    <s v="A-M-0.2"/>
    <n v="6"/>
    <x v="301"/>
    <s v="mbaistowhu@i2i.jp"/>
    <x v="1"/>
    <s v="Ara"/>
    <s v="M"/>
    <n v="0.2"/>
    <n v="3.375"/>
    <n v="20.25"/>
    <s v="Arabia"/>
    <s v="Medium"/>
    <s v="Yes"/>
  </r>
  <r>
    <s v="GNO-91911-159"/>
    <d v="2020-12-17T00:00:00"/>
    <s v="96503-31833-CW"/>
    <s v="L-D-0.5"/>
    <n v="3"/>
    <x v="302"/>
    <s v=""/>
    <x v="1"/>
    <s v="Lib"/>
    <s v="D"/>
    <n v="0.5"/>
    <n v="7.77"/>
    <n v="23.31"/>
    <s v="Librica"/>
    <s v="Dark"/>
    <s v="No"/>
  </r>
  <r>
    <s v="CNY-06284-066"/>
    <d v="2021-06-26T00:00:00"/>
    <s v="63985-64148-MG"/>
    <s v="E-D-0.2"/>
    <n v="5"/>
    <x v="303"/>
    <s v="drallinhy@howstuffworks.com"/>
    <x v="0"/>
    <s v="Exc"/>
    <s v="D"/>
    <n v="0.2"/>
    <n v="3.645"/>
    <n v="18.225000000000001"/>
    <s v="Excelsa"/>
    <s v="Dark"/>
    <s v="Yes"/>
  </r>
  <r>
    <s v="OQS-46321-904"/>
    <d v="2019-07-20T00:00:00"/>
    <s v="19597-91185-CM"/>
    <s v="E-M-1"/>
    <n v="1"/>
    <x v="304"/>
    <s v="tmathonneti0@google.co.jp"/>
    <x v="0"/>
    <s v="Exc"/>
    <s v="M"/>
    <n v="1"/>
    <n v="13.75"/>
    <n v="13.75"/>
    <s v="Excelsa"/>
    <s v="Medium"/>
    <s v="No"/>
  </r>
  <r>
    <s v="IBW-87442-480"/>
    <d v="2022-07-14T00:00:00"/>
    <s v="79814-23626-JR"/>
    <s v="A-L-2.5"/>
    <n v="1"/>
    <x v="305"/>
    <s v="cstebbingsi2@drupal.org"/>
    <x v="0"/>
    <s v="Ara"/>
    <s v="L"/>
    <n v="2.5"/>
    <n v="29.784999999999997"/>
    <n v="29.784999999999997"/>
    <s v="Arabia"/>
    <s v="Light"/>
    <s v="Yes"/>
  </r>
  <r>
    <s v="DGZ-82537-477"/>
    <d v="2020-08-14T00:00:00"/>
    <s v="43439-94003-DW"/>
    <s v="R-D-1"/>
    <n v="5"/>
    <x v="306"/>
    <s v="rzywickii4@ifeng.com"/>
    <x v="0"/>
    <s v="Rob"/>
    <s v="D"/>
    <n v="1"/>
    <n v="8.9499999999999993"/>
    <n v="44.75"/>
    <s v="Robusta"/>
    <s v="Dark"/>
    <s v="No"/>
  </r>
  <r>
    <s v="LPS-39089-432"/>
    <d v="2019-04-24T00:00:00"/>
    <s v="97655-45555-LI"/>
    <s v="R-D-1"/>
    <n v="5"/>
    <x v="307"/>
    <s v="mmalloyi6@seattletimes.com"/>
    <x v="0"/>
    <s v="Rob"/>
    <s v="D"/>
    <n v="1"/>
    <n v="8.9499999999999993"/>
    <n v="44.75"/>
    <s v="Robusta"/>
    <s v="Dark"/>
    <s v="Yes"/>
  </r>
  <r>
    <s v="MQU-86100-929"/>
    <d v="2019-06-04T00:00:00"/>
    <s v="64418-01720-VW"/>
    <s v="L-L-0.5"/>
    <n v="4"/>
    <x v="308"/>
    <s v="sjennaroyi8@purevolume.com"/>
    <x v="0"/>
    <s v="Lib"/>
    <s v="L"/>
    <n v="0.5"/>
    <n v="9.51"/>
    <n v="38.04"/>
    <s v="Librica"/>
    <s v="Light"/>
    <s v="Yes"/>
  </r>
  <r>
    <s v="XUR-14132-391"/>
    <d v="2022-08-08T00:00:00"/>
    <s v="96836-09258-RI"/>
    <s v="R-D-0.5"/>
    <n v="4"/>
    <x v="309"/>
    <s v=""/>
    <x v="0"/>
    <s v="Rob"/>
    <s v="D"/>
    <n v="0.5"/>
    <n v="5.3699999999999992"/>
    <n v="21.479999999999997"/>
    <s v="Robusta"/>
    <s v="Dark"/>
    <s v="Yes"/>
  </r>
  <r>
    <s v="OVI-27064-381"/>
    <d v="2019-11-13T00:00:00"/>
    <s v="37274-08534-FM"/>
    <s v="R-D-0.5"/>
    <n v="3"/>
    <x v="298"/>
    <s v="achillhz@epa.gov"/>
    <x v="0"/>
    <s v="Rob"/>
    <s v="D"/>
    <n v="0.5"/>
    <n v="5.3699999999999992"/>
    <n v="16.11"/>
    <s v="Robusta"/>
    <s v="Dark"/>
    <s v="No"/>
  </r>
  <r>
    <s v="SHP-17012-870"/>
    <d v="2020-06-07T00:00:00"/>
    <s v="69529-07533-CV"/>
    <s v="R-M-2.5"/>
    <n v="1"/>
    <x v="310"/>
    <s v="smosebyie@stanford.edu"/>
    <x v="0"/>
    <s v="Rob"/>
    <s v="M"/>
    <n v="2.5"/>
    <n v="22.884999999999998"/>
    <n v="22.884999999999998"/>
    <s v="Robusta"/>
    <s v="Medium"/>
    <s v="Yes"/>
  </r>
  <r>
    <s v="FDY-03414-903"/>
    <d v="2019-08-12T00:00:00"/>
    <s v="94840-49457-UD"/>
    <s v="A-D-0.5"/>
    <n v="3"/>
    <x v="311"/>
    <s v="isjostromig@pbs.org"/>
    <x v="0"/>
    <s v="Ara"/>
    <s v="D"/>
    <n v="0.5"/>
    <n v="5.97"/>
    <n v="17.91"/>
    <s v="Arabia"/>
    <s v="Dark"/>
    <s v="Yes"/>
  </r>
  <r>
    <s v="WXT-85291-143"/>
    <d v="2019-09-04T00:00:00"/>
    <s v="81414-81273-DK"/>
    <s v="R-M-0.5"/>
    <n v="4"/>
    <x v="312"/>
    <s v="jbranchettii@bravesites.com"/>
    <x v="0"/>
    <s v="Rob"/>
    <s v="M"/>
    <n v="0.5"/>
    <n v="5.97"/>
    <n v="23.88"/>
    <s v="Robusta"/>
    <s v="Medium"/>
    <s v="Yes"/>
  </r>
  <r>
    <s v="QNP-18893-547"/>
    <d v="2019-10-04T00:00:00"/>
    <s v="76930-61689-CH"/>
    <s v="R-L-1"/>
    <n v="5"/>
    <x v="313"/>
    <s v="jmillettik@addtoany.com"/>
    <x v="0"/>
    <s v="Rob"/>
    <s v="L"/>
    <n v="1"/>
    <n v="11.95"/>
    <n v="59.75"/>
    <s v="Robusta"/>
    <s v="Light"/>
    <s v="No"/>
  </r>
  <r>
    <s v="DOH-92927-530"/>
    <d v="2020-02-24T00:00:00"/>
    <s v="12839-56537-TQ"/>
    <s v="L-L-0.2"/>
    <n v="6"/>
    <x v="314"/>
    <s v="cweatherallim@toplist.cz"/>
    <x v="0"/>
    <s v="Lib"/>
    <s v="L"/>
    <n v="0.2"/>
    <n v="4.7549999999999999"/>
    <n v="28.53"/>
    <s v="Librica"/>
    <s v="Light"/>
    <s v="Yes"/>
  </r>
  <r>
    <s v="HGJ-82768-173"/>
    <d v="2021-08-26T00:00:00"/>
    <s v="62741-01322-HU"/>
    <s v="A-M-1"/>
    <n v="4"/>
    <x v="315"/>
    <s v="limasonio@discuz.net"/>
    <x v="2"/>
    <s v="Ara"/>
    <s v="M"/>
    <n v="1"/>
    <n v="11.25"/>
    <n v="45"/>
    <s v="Arabia"/>
    <s v="Medium"/>
    <s v="No"/>
  </r>
  <r>
    <s v="YPT-95383-088"/>
    <d v="2021-10-03T00:00:00"/>
    <s v="43439-94003-DW"/>
    <s v="E-D-2.5"/>
    <n v="2"/>
    <x v="306"/>
    <s v="cwassif@prweb.com"/>
    <x v="0"/>
    <s v="Exc"/>
    <s v="D"/>
    <n v="2.5"/>
    <n v="27.945"/>
    <n v="55.89"/>
    <s v="Excelsa"/>
    <s v="Dark"/>
    <s v="No"/>
  </r>
  <r>
    <s v="OYH-16533-767"/>
    <d v="2020-06-13T00:00:00"/>
    <s v="44932-34838-RM"/>
    <s v="E-L-1"/>
    <n v="4"/>
    <x v="316"/>
    <s v=""/>
    <x v="0"/>
    <s v="Exc"/>
    <s v="L"/>
    <n v="1"/>
    <n v="14.85"/>
    <n v="59.4"/>
    <s v="Excelsa"/>
    <s v="Light"/>
    <s v="No"/>
  </r>
  <r>
    <s v="DWW-28642-549"/>
    <d v="2021-03-01T00:00:00"/>
    <s v="91181-19412-RQ"/>
    <s v="E-D-0.2"/>
    <n v="2"/>
    <x v="317"/>
    <s v="mmiddisiu@dmoz.org"/>
    <x v="0"/>
    <s v="Exc"/>
    <s v="D"/>
    <n v="0.2"/>
    <n v="3.645"/>
    <n v="7.29"/>
    <s v="Excelsa"/>
    <s v="Dark"/>
    <s v="Yes"/>
  </r>
  <r>
    <s v="CGO-79583-871"/>
    <d v="2019-03-04T00:00:00"/>
    <s v="37182-54930-XC"/>
    <s v="E-D-0.5"/>
    <n v="1"/>
    <x v="318"/>
    <s v="agoldieiw@goo.gl"/>
    <x v="0"/>
    <s v="Exc"/>
    <s v="D"/>
    <n v="0.5"/>
    <n v="7.29"/>
    <n v="7.29"/>
    <s v="Excelsa"/>
    <s v="Dark"/>
    <s v="Yes"/>
  </r>
  <r>
    <s v="TFY-52090-386"/>
    <d v="2019-10-13T00:00:00"/>
    <s v="08613-17327-XT"/>
    <s v="E-L-0.5"/>
    <n v="2"/>
    <x v="319"/>
    <s v="lbenediktovichiy@wunderground.com"/>
    <x v="0"/>
    <s v="Exc"/>
    <s v="L"/>
    <n v="0.5"/>
    <n v="8.91"/>
    <n v="17.82"/>
    <s v="Excelsa"/>
    <s v="Light"/>
    <s v="No"/>
  </r>
  <r>
    <s v="TFY-52090-386"/>
    <d v="2019-10-13T00:00:00"/>
    <s v="08613-17327-XT"/>
    <s v="L-D-0.5"/>
    <n v="5"/>
    <x v="319"/>
    <s v="tjacobovitziz@cbc.ca"/>
    <x v="0"/>
    <s v="Lib"/>
    <s v="D"/>
    <n v="0.5"/>
    <n v="7.77"/>
    <n v="38.849999999999994"/>
    <s v="Librica"/>
    <s v="Dark"/>
    <s v="No"/>
  </r>
  <r>
    <s v="NYY-73968-094"/>
    <d v="2019-08-15T00:00:00"/>
    <s v="70451-38048-AH"/>
    <s v="R-D-0.5"/>
    <n v="6"/>
    <x v="320"/>
    <s v="dshortallj2@wikipedia.org"/>
    <x v="0"/>
    <s v="Rob"/>
    <s v="D"/>
    <n v="0.5"/>
    <n v="5.3699999999999992"/>
    <n v="32.22"/>
    <s v="Robusta"/>
    <s v="Dark"/>
    <s v="No"/>
  </r>
  <r>
    <s v="QEY-71761-460"/>
    <d v="2021-11-29T00:00:00"/>
    <s v="35442-75769-PL"/>
    <s v="R-M-1"/>
    <n v="2"/>
    <x v="321"/>
    <s v="kgrinstedj4@google.com.br"/>
    <x v="1"/>
    <s v="Rob"/>
    <s v="M"/>
    <n v="1"/>
    <n v="9.9499999999999993"/>
    <n v="19.899999999999999"/>
    <s v="Robusta"/>
    <s v="Medium"/>
    <s v="Yes"/>
  </r>
  <r>
    <s v="GKQ-82603-910"/>
    <d v="2020-01-19T00:00:00"/>
    <s v="83737-56117-JE"/>
    <s v="R-L-1"/>
    <n v="5"/>
    <x v="322"/>
    <s v=""/>
    <x v="0"/>
    <s v="Rob"/>
    <s v="L"/>
    <n v="1"/>
    <n v="11.95"/>
    <n v="59.75"/>
    <s v="Robusta"/>
    <s v="Light"/>
    <s v="No"/>
  </r>
  <r>
    <s v="IOB-32673-745"/>
    <d v="2021-05-28T00:00:00"/>
    <s v="07095-81281-NJ"/>
    <s v="A-L-0.5"/>
    <n v="3"/>
    <x v="323"/>
    <s v="aweinmannj8@shinystat.com"/>
    <x v="0"/>
    <s v="Ara"/>
    <s v="L"/>
    <n v="0.5"/>
    <n v="7.77"/>
    <n v="23.31"/>
    <s v="Arabia"/>
    <s v="Light"/>
    <s v="Yes"/>
  </r>
  <r>
    <s v="YAU-98893-150"/>
    <d v="2022-01-15T00:00:00"/>
    <s v="77043-48851-HG"/>
    <s v="L-M-1"/>
    <n v="3"/>
    <x v="324"/>
    <s v="rdeaconsonja@archive.org"/>
    <x v="0"/>
    <s v="Lib"/>
    <s v="M"/>
    <n v="1"/>
    <n v="14.55"/>
    <n v="43.650000000000006"/>
    <s v="Librica"/>
    <s v="Medium"/>
    <s v="No"/>
  </r>
  <r>
    <s v="XNM-14163-951"/>
    <d v="2019-12-04T00:00:00"/>
    <s v="78224-60622-KH"/>
    <s v="E-L-2.5"/>
    <n v="6"/>
    <x v="325"/>
    <s v="jbluckjc@imageshack.us"/>
    <x v="0"/>
    <s v="Exc"/>
    <s v="L"/>
    <n v="2.5"/>
    <n v="34.154999999999994"/>
    <n v="204.92999999999995"/>
    <s v="Excelsa"/>
    <s v="Light"/>
    <s v="No"/>
  </r>
  <r>
    <s v="JPB-45297-000"/>
    <d v="2022-07-01T00:00:00"/>
    <s v="83105-86631-IU"/>
    <s v="R-L-0.2"/>
    <n v="4"/>
    <x v="326"/>
    <s v="jdymokeje@prnewswire.com"/>
    <x v="0"/>
    <s v="Rob"/>
    <s v="L"/>
    <n v="0.2"/>
    <n v="3.5849999999999995"/>
    <n v="14.339999999999998"/>
    <s v="Robusta"/>
    <s v="Light"/>
    <s v="No"/>
  </r>
  <r>
    <s v="MOU-74341-266"/>
    <d v="2019-05-07T00:00:00"/>
    <s v="99358-65399-TC"/>
    <s v="A-D-0.5"/>
    <n v="4"/>
    <x v="327"/>
    <s v="bguddejg@dailymotion.com"/>
    <x v="0"/>
    <s v="Ara"/>
    <s v="D"/>
    <n v="0.5"/>
    <n v="5.97"/>
    <n v="23.88"/>
    <s v="Arabia"/>
    <s v="Dark"/>
    <s v="No"/>
  </r>
  <r>
    <s v="DHJ-87461-571"/>
    <d v="2020-08-23T00:00:00"/>
    <s v="94525-76037-JP"/>
    <s v="A-M-1"/>
    <n v="2"/>
    <x v="328"/>
    <s v="vdunningji@independent.co.uk"/>
    <x v="0"/>
    <s v="Ara"/>
    <s v="M"/>
    <n v="1"/>
    <n v="11.25"/>
    <n v="22.5"/>
    <s v="Arabia"/>
    <s v="Medium"/>
    <s v="No"/>
  </r>
  <r>
    <s v="DKM-97676-850"/>
    <d v="2020-06-02T00:00:00"/>
    <s v="43439-94003-DW"/>
    <s v="E-D-0.5"/>
    <n v="5"/>
    <x v="306"/>
    <s v="mmiddisiu@dmoz.org"/>
    <x v="0"/>
    <s v="Exc"/>
    <s v="D"/>
    <n v="0.5"/>
    <n v="7.29"/>
    <n v="36.450000000000003"/>
    <s v="Excelsa"/>
    <s v="Dark"/>
    <s v="No"/>
  </r>
  <r>
    <s v="UEB-09112-118"/>
    <d v="2020-01-30T00:00:00"/>
    <s v="82718-93677-XO"/>
    <s v="A-M-0.5"/>
    <n v="4"/>
    <x v="329"/>
    <s v="bfallowesjm@purevolume.com"/>
    <x v="0"/>
    <s v="Ara"/>
    <s v="M"/>
    <n v="0.5"/>
    <n v="6.75"/>
    <n v="27"/>
    <s v="Arabia"/>
    <s v="Medium"/>
    <s v="Yes"/>
  </r>
  <r>
    <s v="ORZ-67699-748"/>
    <d v="2020-02-15T00:00:00"/>
    <s v="44708-78241-DF"/>
    <s v="A-M-2.5"/>
    <n v="6"/>
    <x v="330"/>
    <s v="sdejo@newsvine.com"/>
    <x v="0"/>
    <s v="Ara"/>
    <s v="M"/>
    <n v="2.5"/>
    <n v="25.874999999999996"/>
    <n v="155.24999999999997"/>
    <s v="Arabia"/>
    <s v="Medium"/>
    <s v="No"/>
  </r>
  <r>
    <s v="JXP-28398-485"/>
    <d v="2021-06-11T00:00:00"/>
    <s v="23039-93032-FN"/>
    <s v="A-D-2.5"/>
    <n v="5"/>
    <x v="331"/>
    <s v="scountjq@nba.com"/>
    <x v="0"/>
    <s v="Ara"/>
    <s v="D"/>
    <n v="2.5"/>
    <n v="22.884999999999998"/>
    <n v="114.42499999999998"/>
    <s v="Arabia"/>
    <s v="Dark"/>
    <s v="Yes"/>
  </r>
  <r>
    <s v="WWH-92259-198"/>
    <d v="2022-03-11T00:00:00"/>
    <s v="35256-12529-FT"/>
    <s v="L-D-1"/>
    <n v="4"/>
    <x v="332"/>
    <s v=""/>
    <x v="0"/>
    <s v="Lib"/>
    <s v="D"/>
    <n v="1"/>
    <n v="12.95"/>
    <n v="51.8"/>
    <s v="Librica"/>
    <s v="Dark"/>
    <s v="Yes"/>
  </r>
  <r>
    <s v="FLR-82914-153"/>
    <d v="2021-09-09T00:00:00"/>
    <s v="86100-33488-WP"/>
    <s v="A-M-2.5"/>
    <n v="6"/>
    <x v="333"/>
    <s v="aplluju@dagondesign.com"/>
    <x v="0"/>
    <s v="Ara"/>
    <s v="M"/>
    <n v="2.5"/>
    <n v="25.874999999999996"/>
    <n v="155.24999999999997"/>
    <s v="Arabia"/>
    <s v="Medium"/>
    <s v="No"/>
  </r>
  <r>
    <s v="AMB-93600-000"/>
    <d v="2019-05-14T00:00:00"/>
    <s v="64435-53100-WM"/>
    <s v="A-L-2.5"/>
    <n v="1"/>
    <x v="334"/>
    <s v="sgreedyerjw@parallels.com"/>
    <x v="0"/>
    <s v="Ara"/>
    <s v="L"/>
    <n v="2.5"/>
    <n v="29.784999999999997"/>
    <n v="29.784999999999997"/>
    <s v="Arabia"/>
    <s v="Light"/>
    <s v="No"/>
  </r>
  <r>
    <s v="FEP-36895-658"/>
    <d v="2019-04-08T00:00:00"/>
    <s v="44699-43836-UH"/>
    <s v="R-L-0.2"/>
    <n v="6"/>
    <x v="335"/>
    <s v="dheafordjy@twitpic.com"/>
    <x v="2"/>
    <s v="Rob"/>
    <s v="L"/>
    <n v="0.2"/>
    <n v="3.5849999999999995"/>
    <n v="21.509999999999998"/>
    <s v="Robusta"/>
    <s v="Light"/>
    <s v="No"/>
  </r>
  <r>
    <s v="RXW-91413-276"/>
    <d v="2020-08-15T00:00:00"/>
    <s v="29588-35679-RG"/>
    <s v="R-D-2.5"/>
    <n v="2"/>
    <x v="336"/>
    <s v="rcrookshanksk0@unc.edu"/>
    <x v="0"/>
    <s v="Rob"/>
    <s v="D"/>
    <n v="2.5"/>
    <n v="20.584999999999997"/>
    <n v="41.169999999999995"/>
    <s v="Robusta"/>
    <s v="Dark"/>
    <s v="No"/>
  </r>
  <r>
    <s v="RXW-91413-276"/>
    <d v="2020-08-15T00:00:00"/>
    <s v="29588-35679-RG"/>
    <s v="R-M-0.5"/>
    <n v="1"/>
    <x v="336"/>
    <s v="nleakek1@cmu.edu"/>
    <x v="0"/>
    <s v="Rob"/>
    <s v="M"/>
    <n v="0.5"/>
    <n v="5.97"/>
    <n v="5.97"/>
    <s v="Robusta"/>
    <s v="Medium"/>
    <s v="No"/>
  </r>
  <r>
    <s v="SDB-77492-188"/>
    <d v="2022-05-05T00:00:00"/>
    <s v="64815-54078-HH"/>
    <s v="E-L-1"/>
    <n v="5"/>
    <x v="337"/>
    <s v=""/>
    <x v="0"/>
    <s v="Exc"/>
    <s v="L"/>
    <n v="1"/>
    <n v="14.85"/>
    <n v="74.25"/>
    <s v="Excelsa"/>
    <s v="Light"/>
    <s v="Yes"/>
  </r>
  <r>
    <s v="RZN-65182-395"/>
    <d v="2021-03-27T00:00:00"/>
    <s v="59572-41990-XY"/>
    <s v="L-M-1"/>
    <n v="6"/>
    <x v="338"/>
    <s v=""/>
    <x v="0"/>
    <s v="Lib"/>
    <s v="M"/>
    <n v="1"/>
    <n v="14.55"/>
    <n v="87.300000000000011"/>
    <s v="Librica"/>
    <s v="Medium"/>
    <s v="No"/>
  </r>
  <r>
    <s v="HDQ-86094-507"/>
    <d v="2019-04-27T00:00:00"/>
    <s v="32481-61533-ZJ"/>
    <s v="E-D-1"/>
    <n v="6"/>
    <x v="339"/>
    <s v="rhuscroftk8@jimdo.com"/>
    <x v="0"/>
    <s v="Exc"/>
    <s v="D"/>
    <n v="1"/>
    <n v="12.15"/>
    <n v="72.900000000000006"/>
    <s v="Excelsa"/>
    <s v="Dark"/>
    <s v="Yes"/>
  </r>
  <r>
    <s v="YXO-79631-417"/>
    <d v="2021-09-25T00:00:00"/>
    <s v="31587-92570-HL"/>
    <s v="L-D-0.5"/>
    <n v="1"/>
    <x v="340"/>
    <s v="arudramka@prnewswire.com"/>
    <x v="0"/>
    <s v="Lib"/>
    <s v="D"/>
    <n v="0.5"/>
    <n v="7.77"/>
    <n v="7.77"/>
    <s v="Librica"/>
    <s v="Dark"/>
    <s v="No"/>
  </r>
  <r>
    <s v="SNF-57032-096"/>
    <d v="2020-02-13T00:00:00"/>
    <s v="93832-04799-ID"/>
    <s v="E-D-0.5"/>
    <n v="6"/>
    <x v="341"/>
    <s v="jmahakc@cyberchimps.com"/>
    <x v="0"/>
    <s v="Exc"/>
    <s v="D"/>
    <n v="0.5"/>
    <n v="7.29"/>
    <n v="43.74"/>
    <s v="Excelsa"/>
    <s v="Dark"/>
    <s v="No"/>
  </r>
  <r>
    <s v="DGL-29648-995"/>
    <d v="2021-07-16T00:00:00"/>
    <s v="59367-30821-ZQ"/>
    <s v="L-M-0.2"/>
    <n v="2"/>
    <x v="342"/>
    <s v=""/>
    <x v="0"/>
    <s v="Lib"/>
    <s v="M"/>
    <n v="0.2"/>
    <n v="4.3650000000000002"/>
    <n v="8.73"/>
    <s v="Librica"/>
    <s v="Medium"/>
    <s v="Yes"/>
  </r>
  <r>
    <s v="GPU-65651-504"/>
    <d v="2022-05-11T00:00:00"/>
    <s v="83947-45528-ET"/>
    <s v="E-M-2.5"/>
    <n v="2"/>
    <x v="343"/>
    <s v="jtoyekg@pinterest.com"/>
    <x v="0"/>
    <s v="Exc"/>
    <s v="M"/>
    <n v="2.5"/>
    <n v="31.624999999999996"/>
    <n v="63.249999999999993"/>
    <s v="Excelsa"/>
    <s v="Medium"/>
    <s v="No"/>
  </r>
  <r>
    <s v="OJU-34452-896"/>
    <d v="2019-02-04T00:00:00"/>
    <s v="60799-92593-CX"/>
    <s v="E-L-0.5"/>
    <n v="1"/>
    <x v="344"/>
    <s v="nvigrasski@ezinearticles.com"/>
    <x v="0"/>
    <s v="Exc"/>
    <s v="L"/>
    <n v="0.5"/>
    <n v="8.91"/>
    <n v="8.91"/>
    <s v="Excelsa"/>
    <s v="Light"/>
    <s v="Yes"/>
  </r>
  <r>
    <s v="GZS-50547-887"/>
    <d v="2019-02-05T00:00:00"/>
    <s v="61600-55136-UM"/>
    <s v="E-D-1"/>
    <n v="2"/>
    <x v="345"/>
    <s v="kcragellkk@google.com"/>
    <x v="0"/>
    <s v="Exc"/>
    <s v="D"/>
    <n v="1"/>
    <n v="12.15"/>
    <n v="24.3"/>
    <s v="Excelsa"/>
    <s v="Dark"/>
    <s v="Yes"/>
  </r>
  <r>
    <s v="ESR-54041-053"/>
    <d v="2022-05-24T00:00:00"/>
    <s v="59771-90302-OF"/>
    <s v="A-L-0.5"/>
    <n v="6"/>
    <x v="346"/>
    <s v="rlidgeykm@vimeo.com"/>
    <x v="0"/>
    <s v="Ara"/>
    <s v="L"/>
    <n v="0.5"/>
    <n v="7.77"/>
    <n v="46.62"/>
    <s v="Arabia"/>
    <s v="Light"/>
    <s v="Yes"/>
  </r>
  <r>
    <s v="OGD-10781-526"/>
    <d v="2020-10-04T00:00:00"/>
    <s v="16880-78077-FB"/>
    <s v="R-L-0.5"/>
    <n v="6"/>
    <x v="347"/>
    <s v=""/>
    <x v="0"/>
    <s v="Rob"/>
    <s v="L"/>
    <n v="0.5"/>
    <n v="7.169999999999999"/>
    <n v="43.019999999999996"/>
    <s v="Robusta"/>
    <s v="Light"/>
    <s v="No"/>
  </r>
  <r>
    <s v="FVH-29271-315"/>
    <d v="2022-06-30T00:00:00"/>
    <s v="74415-50873-FC"/>
    <s v="A-D-0.5"/>
    <n v="3"/>
    <x v="348"/>
    <s v="holliffkq@sciencedirect.com"/>
    <x v="1"/>
    <s v="Ara"/>
    <s v="D"/>
    <n v="0.5"/>
    <n v="5.97"/>
    <n v="17.91"/>
    <s v="Arabia"/>
    <s v="Dark"/>
    <s v="Yes"/>
  </r>
  <r>
    <s v="BNZ-20544-633"/>
    <d v="2020-10-21T00:00:00"/>
    <s v="31798-95707-NR"/>
    <s v="L-L-0.5"/>
    <n v="4"/>
    <x v="349"/>
    <s v="feshmadeks@umn.edu"/>
    <x v="0"/>
    <s v="Lib"/>
    <s v="L"/>
    <n v="0.5"/>
    <n v="9.51"/>
    <n v="38.04"/>
    <s v="Librica"/>
    <s v="Light"/>
    <s v="Yes"/>
  </r>
  <r>
    <s v="FUX-85791-078"/>
    <d v="2020-10-16T00:00:00"/>
    <s v="59122-08794-WT"/>
    <s v="A-M-0.2"/>
    <n v="2"/>
    <x v="350"/>
    <s v=""/>
    <x v="0"/>
    <s v="Ara"/>
    <s v="M"/>
    <n v="0.2"/>
    <n v="3.375"/>
    <n v="6.75"/>
    <s v="Arabia"/>
    <s v="Medium"/>
    <s v="Yes"/>
  </r>
  <r>
    <s v="YXP-20078-116"/>
    <d v="2020-09-23T00:00:00"/>
    <s v="37238-52421-JJ"/>
    <s v="R-M-0.5"/>
    <n v="1"/>
    <x v="351"/>
    <s v="bsterkekw@biblegateway.com"/>
    <x v="0"/>
    <s v="Rob"/>
    <s v="M"/>
    <n v="0.5"/>
    <n v="5.97"/>
    <n v="5.97"/>
    <s v="Robusta"/>
    <s v="Medium"/>
    <s v="Yes"/>
  </r>
  <r>
    <s v="VQV-59984-866"/>
    <d v="2019-03-08T00:00:00"/>
    <s v="48854-01899-FN"/>
    <s v="R-D-0.2"/>
    <n v="3"/>
    <x v="352"/>
    <s v="ptraiteky@huffingtonpost.com"/>
    <x v="1"/>
    <s v="Rob"/>
    <s v="D"/>
    <n v="0.2"/>
    <n v="2.6849999999999996"/>
    <n v="8.0549999999999997"/>
    <s v="Robusta"/>
    <s v="Dark"/>
    <s v="No"/>
  </r>
  <r>
    <s v="JEH-37276-048"/>
    <d v="2021-06-30T00:00:00"/>
    <s v="80896-38819-DW"/>
    <s v="A-L-0.5"/>
    <n v="3"/>
    <x v="353"/>
    <s v="fsulmanl0@washington.edu"/>
    <x v="1"/>
    <s v="Ara"/>
    <s v="L"/>
    <n v="0.5"/>
    <n v="7.77"/>
    <n v="23.31"/>
    <s v="Arabia"/>
    <s v="Light"/>
    <s v="Yes"/>
  </r>
  <r>
    <s v="VYD-28555-589"/>
    <d v="2019-08-13T00:00:00"/>
    <s v="29814-01459-RC"/>
    <s v="R-L-0.5"/>
    <n v="6"/>
    <x v="354"/>
    <s v="lnardonil2@hao123.com"/>
    <x v="2"/>
    <s v="Rob"/>
    <s v="L"/>
    <n v="0.5"/>
    <n v="7.169999999999999"/>
    <n v="43.019999999999996"/>
    <s v="Robusta"/>
    <s v="Light"/>
    <s v="Yes"/>
  </r>
  <r>
    <s v="WUG-76466-650"/>
    <d v="2021-02-22T00:00:00"/>
    <s v="43439-94003-DW"/>
    <s v="L-D-0.5"/>
    <n v="3"/>
    <x v="306"/>
    <s v="bfallowesjm@purevolume.com"/>
    <x v="0"/>
    <s v="Lib"/>
    <s v="D"/>
    <n v="0.5"/>
    <n v="7.77"/>
    <n v="23.31"/>
    <s v="Librica"/>
    <s v="Dark"/>
    <s v="No"/>
  </r>
  <r>
    <s v="RJV-08261-583"/>
    <d v="2022-03-26T00:00:00"/>
    <s v="48497-29281-FE"/>
    <s v="A-D-0.2"/>
    <n v="5"/>
    <x v="355"/>
    <s v="sdanilchikl6@mit.edu"/>
    <x v="0"/>
    <s v="Ara"/>
    <s v="D"/>
    <n v="0.2"/>
    <n v="2.9849999999999999"/>
    <n v="14.924999999999999"/>
    <s v="Arabia"/>
    <s v="Dark"/>
    <s v="Yes"/>
  </r>
  <r>
    <s v="PMR-56062-609"/>
    <d v="2020-01-10T00:00:00"/>
    <s v="43605-12616-YH"/>
    <s v="E-D-0.5"/>
    <n v="3"/>
    <x v="356"/>
    <s v="bfolomkinl8@yolasite.com"/>
    <x v="0"/>
    <s v="Exc"/>
    <s v="D"/>
    <n v="0.5"/>
    <n v="7.29"/>
    <n v="21.87"/>
    <s v="Excelsa"/>
    <s v="Dark"/>
    <s v="No"/>
  </r>
  <r>
    <s v="XLD-12920-505"/>
    <d v="2019-05-01T00:00:00"/>
    <s v="21907-75962-VB"/>
    <s v="E-L-0.5"/>
    <n v="6"/>
    <x v="357"/>
    <s v="rdela@usa.gov"/>
    <x v="0"/>
    <s v="Exc"/>
    <s v="L"/>
    <n v="0.5"/>
    <n v="8.91"/>
    <n v="53.46"/>
    <s v="Excelsa"/>
    <s v="Light"/>
    <s v="Yes"/>
  </r>
  <r>
    <s v="UBW-50312-037"/>
    <d v="2020-02-09T00:00:00"/>
    <s v="69503-12127-YD"/>
    <s v="A-L-2.5"/>
    <n v="4"/>
    <x v="358"/>
    <s v=""/>
    <x v="0"/>
    <s v="Ara"/>
    <s v="L"/>
    <n v="2.5"/>
    <n v="29.784999999999997"/>
    <n v="119.13999999999999"/>
    <s v="Arabia"/>
    <s v="Light"/>
    <s v="No"/>
  </r>
  <r>
    <s v="QAW-05889-019"/>
    <d v="2021-12-29T00:00:00"/>
    <s v="68810-07329-EU"/>
    <s v="L-M-0.5"/>
    <n v="5"/>
    <x v="359"/>
    <s v="mbrimilcombele@cnn.com"/>
    <x v="0"/>
    <s v="Lib"/>
    <s v="M"/>
    <n v="0.5"/>
    <n v="8.73"/>
    <n v="43.650000000000006"/>
    <s v="Librica"/>
    <s v="Medium"/>
    <s v="Yes"/>
  </r>
  <r>
    <s v="EPT-12715-397"/>
    <d v="2020-09-09T00:00:00"/>
    <s v="08478-75251-OG"/>
    <s v="A-D-0.2"/>
    <n v="6"/>
    <x v="360"/>
    <s v=""/>
    <x v="0"/>
    <s v="Ara"/>
    <s v="D"/>
    <n v="0.2"/>
    <n v="2.9849999999999999"/>
    <n v="17.91"/>
    <s v="Arabia"/>
    <s v="Dark"/>
    <s v="Yes"/>
  </r>
  <r>
    <s v="DHT-93810-053"/>
    <d v="2021-09-16T00:00:00"/>
    <s v="17005-82030-EA"/>
    <s v="E-L-1"/>
    <n v="5"/>
    <x v="361"/>
    <s v=""/>
    <x v="0"/>
    <s v="Exc"/>
    <s v="L"/>
    <n v="1"/>
    <n v="14.85"/>
    <n v="74.25"/>
    <s v="Excelsa"/>
    <s v="Light"/>
    <s v="Yes"/>
  </r>
  <r>
    <s v="DMY-96037-963"/>
    <d v="2020-10-26T00:00:00"/>
    <s v="42179-95059-DO"/>
    <s v="L-D-0.2"/>
    <n v="3"/>
    <x v="362"/>
    <s v="jdeehanlk@about.me"/>
    <x v="0"/>
    <s v="Lib"/>
    <s v="D"/>
    <n v="0.2"/>
    <n v="3.8849999999999998"/>
    <n v="11.654999999999999"/>
    <s v="Librica"/>
    <s v="Dark"/>
    <s v="Yes"/>
  </r>
  <r>
    <s v="MBM-55936-917"/>
    <d v="2019-03-12T00:00:00"/>
    <s v="55989-39849-WO"/>
    <s v="L-D-0.5"/>
    <n v="3"/>
    <x v="363"/>
    <s v="dmatonlm@utexas.edu"/>
    <x v="0"/>
    <s v="Lib"/>
    <s v="D"/>
    <n v="0.5"/>
    <n v="7.77"/>
    <n v="23.31"/>
    <s v="Librica"/>
    <s v="Dark"/>
    <s v="Yes"/>
  </r>
  <r>
    <s v="TPA-93614-840"/>
    <d v="2021-02-18T00:00:00"/>
    <s v="28932-49296-TM"/>
    <s v="E-D-0.5"/>
    <n v="2"/>
    <x v="364"/>
    <s v=""/>
    <x v="0"/>
    <s v="Exc"/>
    <s v="D"/>
    <n v="0.5"/>
    <n v="7.29"/>
    <n v="14.58"/>
    <s v="Excelsa"/>
    <s v="Dark"/>
    <s v="Yes"/>
  </r>
  <r>
    <s v="WDM-77521-710"/>
    <d v="2020-10-29T00:00:00"/>
    <s v="86144-10144-CB"/>
    <s v="A-M-0.5"/>
    <n v="2"/>
    <x v="365"/>
    <s v="agregorattilq@vistaprint.com"/>
    <x v="0"/>
    <s v="Ara"/>
    <s v="M"/>
    <n v="0.5"/>
    <n v="6.75"/>
    <n v="13.5"/>
    <s v="Arabia"/>
    <s v="Medium"/>
    <s v="No"/>
  </r>
  <r>
    <s v="EIP-19142-462"/>
    <d v="2021-09-06T00:00:00"/>
    <s v="60973-72562-DQ"/>
    <s v="E-L-1"/>
    <n v="6"/>
    <x v="366"/>
    <s v="gwhiteheadls@hp.com"/>
    <x v="0"/>
    <s v="Exc"/>
    <s v="L"/>
    <n v="1"/>
    <n v="14.85"/>
    <n v="89.1"/>
    <s v="Excelsa"/>
    <s v="Light"/>
    <s v="No"/>
  </r>
  <r>
    <s v="EIP-19142-462"/>
    <d v="2021-09-06T00:00:00"/>
    <s v="60973-72562-DQ"/>
    <s v="A-L-0.2"/>
    <n v="1"/>
    <x v="366"/>
    <s v="hjodrellelt@samsung.com"/>
    <x v="0"/>
    <s v="Ara"/>
    <s v="L"/>
    <n v="0.2"/>
    <n v="3.8849999999999998"/>
    <n v="3.8849999999999998"/>
    <s v="Arabia"/>
    <s v="Light"/>
    <s v="No"/>
  </r>
  <r>
    <s v="ZZL-76364-387"/>
    <d v="2020-09-09T00:00:00"/>
    <s v="11263-86515-VU"/>
    <s v="R-L-2.5"/>
    <n v="4"/>
    <x v="367"/>
    <s v="knottramlw@odnoklassniki.ru"/>
    <x v="0"/>
    <s v="Rob"/>
    <s v="L"/>
    <n v="2.5"/>
    <n v="27.484999999999996"/>
    <n v="109.93999999999998"/>
    <s v="Robusta"/>
    <s v="Light"/>
    <s v="No"/>
  </r>
  <r>
    <s v="GMF-18638-786"/>
    <d v="2021-09-26T00:00:00"/>
    <s v="60004-62976-NI"/>
    <s v="L-D-0.5"/>
    <n v="6"/>
    <x v="368"/>
    <s v="smcshealy@photobucket.com"/>
    <x v="0"/>
    <s v="Lib"/>
    <s v="D"/>
    <n v="0.5"/>
    <n v="7.77"/>
    <n v="46.62"/>
    <s v="Librica"/>
    <s v="Dark"/>
    <s v="Yes"/>
  </r>
  <r>
    <s v="TDJ-20844-787"/>
    <d v="2020-11-05T00:00:00"/>
    <s v="77876-28498-HI"/>
    <s v="A-L-0.5"/>
    <n v="5"/>
    <x v="369"/>
    <s v="jgippesm0@cloudflare.com"/>
    <x v="0"/>
    <s v="Ara"/>
    <s v="L"/>
    <n v="0.5"/>
    <n v="7.77"/>
    <n v="38.849999999999994"/>
    <s v="Arabia"/>
    <s v="Light"/>
    <s v="No"/>
  </r>
  <r>
    <s v="BWK-39400-446"/>
    <d v="2019-09-12T00:00:00"/>
    <s v="61302-06948-EH"/>
    <s v="L-D-0.5"/>
    <n v="4"/>
    <x v="370"/>
    <s v="gtrengrovem2@elpais.com"/>
    <x v="0"/>
    <s v="Lib"/>
    <s v="D"/>
    <n v="0.5"/>
    <n v="7.77"/>
    <n v="31.08"/>
    <s v="Librica"/>
    <s v="Dark"/>
    <s v="Yes"/>
  </r>
  <r>
    <s v="LCB-02099-995"/>
    <d v="2019-07-31T00:00:00"/>
    <s v="06757-96251-UH"/>
    <s v="A-D-0.2"/>
    <n v="6"/>
    <x v="371"/>
    <s v=""/>
    <x v="0"/>
    <s v="Ara"/>
    <s v="D"/>
    <n v="0.2"/>
    <n v="2.9849999999999999"/>
    <n v="17.91"/>
    <s v="Arabia"/>
    <s v="Dark"/>
    <s v="Yes"/>
  </r>
  <r>
    <s v="UBA-43678-174"/>
    <d v="2019-03-15T00:00:00"/>
    <s v="44530-75983-OD"/>
    <s v="E-D-2.5"/>
    <n v="6"/>
    <x v="372"/>
    <s v="gruggenm6@nymag.com"/>
    <x v="2"/>
    <s v="Exc"/>
    <s v="D"/>
    <n v="2.5"/>
    <n v="27.945"/>
    <n v="167.67000000000002"/>
    <s v="Excelsa"/>
    <s v="Dark"/>
    <s v="No"/>
  </r>
  <r>
    <s v="UDH-24280-432"/>
    <d v="2021-05-16T00:00:00"/>
    <s v="44865-58249-RY"/>
    <s v="L-L-1"/>
    <n v="4"/>
    <x v="373"/>
    <s v="mfrightm8@harvard.edu"/>
    <x v="0"/>
    <s v="Lib"/>
    <s v="L"/>
    <n v="1"/>
    <n v="15.85"/>
    <n v="63.4"/>
    <s v="Librica"/>
    <s v="Light"/>
    <s v="No"/>
  </r>
  <r>
    <s v="IDQ-20193-502"/>
    <d v="2019-05-06T00:00:00"/>
    <s v="36021-61205-DF"/>
    <s v="L-M-0.2"/>
    <n v="2"/>
    <x v="374"/>
    <s v="ckrzysztofiakma@skyrock.com"/>
    <x v="0"/>
    <s v="Lib"/>
    <s v="M"/>
    <n v="0.2"/>
    <n v="4.3650000000000002"/>
    <n v="8.73"/>
    <s v="Librica"/>
    <s v="Medium"/>
    <s v="Yes"/>
  </r>
  <r>
    <s v="DJG-14442-608"/>
    <d v="2019-02-06T00:00:00"/>
    <s v="75716-12782-SS"/>
    <s v="R-D-1"/>
    <n v="3"/>
    <x v="375"/>
    <s v=""/>
    <x v="0"/>
    <s v="Rob"/>
    <s v="D"/>
    <n v="1"/>
    <n v="8.9499999999999993"/>
    <n v="26.849999999999998"/>
    <s v="Robusta"/>
    <s v="Dark"/>
    <s v="Yes"/>
  </r>
  <r>
    <s v="DWB-61381-370"/>
    <d v="2021-04-09T00:00:00"/>
    <s v="11812-00461-KH"/>
    <s v="L-L-0.2"/>
    <n v="2"/>
    <x v="376"/>
    <s v=""/>
    <x v="0"/>
    <s v="Lib"/>
    <s v="L"/>
    <n v="0.2"/>
    <n v="4.7549999999999999"/>
    <n v="9.51"/>
    <s v="Librica"/>
    <s v="Light"/>
    <s v="No"/>
  </r>
  <r>
    <s v="FRD-17347-990"/>
    <d v="2020-05-20T00:00:00"/>
    <s v="46681-78850-ZW"/>
    <s v="A-D-1"/>
    <n v="4"/>
    <x v="377"/>
    <s v="amellandmg@pen.io"/>
    <x v="1"/>
    <s v="Ara"/>
    <s v="D"/>
    <n v="1"/>
    <n v="9.9499999999999993"/>
    <n v="39.799999999999997"/>
    <s v="Arabia"/>
    <s v="Dark"/>
    <s v="No"/>
  </r>
  <r>
    <s v="YPP-27450-525"/>
    <d v="2020-12-02T00:00:00"/>
    <s v="01932-87052-KO"/>
    <s v="E-M-0.5"/>
    <n v="3"/>
    <x v="378"/>
    <s v="abalsdonemi@toplist.cz"/>
    <x v="0"/>
    <s v="Exc"/>
    <s v="M"/>
    <n v="0.5"/>
    <n v="8.25"/>
    <n v="24.75"/>
    <s v="Excelsa"/>
    <s v="Medium"/>
    <s v="Yes"/>
  </r>
  <r>
    <s v="EFC-39577-424"/>
    <d v="2021-08-08T00:00:00"/>
    <s v="16046-34805-ZF"/>
    <s v="E-M-1"/>
    <n v="5"/>
    <x v="379"/>
    <s v="mglovermk@cnbc.com"/>
    <x v="0"/>
    <s v="Exc"/>
    <s v="M"/>
    <n v="1"/>
    <n v="13.75"/>
    <n v="68.75"/>
    <s v="Excelsa"/>
    <s v="Medium"/>
    <s v="Yes"/>
  </r>
  <r>
    <s v="LAW-80062-016"/>
    <d v="2022-02-03T00:00:00"/>
    <s v="34546-70516-LR"/>
    <s v="E-M-0.5"/>
    <n v="6"/>
    <x v="380"/>
    <s v="senefermm@blog.com"/>
    <x v="1"/>
    <s v="Exc"/>
    <s v="M"/>
    <n v="0.5"/>
    <n v="8.25"/>
    <n v="49.5"/>
    <s v="Excelsa"/>
    <s v="Medium"/>
    <s v="No"/>
  </r>
  <r>
    <s v="WKL-27981-758"/>
    <d v="2022-04-08T00:00:00"/>
    <s v="73699-93557-FZ"/>
    <s v="A-M-2.5"/>
    <n v="2"/>
    <x v="381"/>
    <s v="mgundrymo@omniture.com"/>
    <x v="0"/>
    <s v="Ara"/>
    <s v="M"/>
    <n v="2.5"/>
    <n v="25.874999999999996"/>
    <n v="51.749999999999993"/>
    <s v="Arabia"/>
    <s v="Medium"/>
    <s v="Yes"/>
  </r>
  <r>
    <s v="VRT-39834-265"/>
    <d v="2021-01-07T00:00:00"/>
    <s v="86686-37462-CK"/>
    <s v="L-L-1"/>
    <n v="3"/>
    <x v="382"/>
    <s v=""/>
    <x v="1"/>
    <s v="Lib"/>
    <s v="L"/>
    <n v="1"/>
    <n v="15.85"/>
    <n v="47.55"/>
    <s v="Librica"/>
    <s v="Light"/>
    <s v="Yes"/>
  </r>
  <r>
    <s v="QTC-71005-730"/>
    <d v="2021-09-02T00:00:00"/>
    <s v="14298-02150-KH"/>
    <s v="A-L-0.2"/>
    <n v="4"/>
    <x v="383"/>
    <s v="estentonms@google.it"/>
    <x v="0"/>
    <s v="Ara"/>
    <s v="L"/>
    <n v="0.2"/>
    <n v="3.8849999999999998"/>
    <n v="15.54"/>
    <s v="Arabia"/>
    <s v="Light"/>
    <s v="No"/>
  </r>
  <r>
    <s v="TNX-09857-717"/>
    <d v="2021-11-04T00:00:00"/>
    <s v="48675-07824-HJ"/>
    <s v="L-M-1"/>
    <n v="6"/>
    <x v="384"/>
    <s v="lmacmanusmu@imdb.com"/>
    <x v="0"/>
    <s v="Lib"/>
    <s v="M"/>
    <n v="1"/>
    <n v="14.55"/>
    <n v="87.300000000000011"/>
    <s v="Librica"/>
    <s v="Medium"/>
    <s v="Yes"/>
  </r>
  <r>
    <s v="JZV-43874-185"/>
    <d v="2021-08-02T00:00:00"/>
    <s v="18551-80943-YQ"/>
    <s v="A-M-1"/>
    <n v="5"/>
    <x v="385"/>
    <s v="cbournermw@chronoengine.com"/>
    <x v="0"/>
    <s v="Ara"/>
    <s v="M"/>
    <n v="1"/>
    <n v="11.25"/>
    <n v="56.25"/>
    <s v="Arabia"/>
    <s v="Medium"/>
    <s v="Yes"/>
  </r>
  <r>
    <s v="ICF-17486-106"/>
    <d v="2020-01-27T00:00:00"/>
    <s v="19196-09748-DB"/>
    <s v="L-L-2.5"/>
    <n v="1"/>
    <x v="386"/>
    <s v="kheddanmy@icq.com"/>
    <x v="0"/>
    <s v="Lib"/>
    <s v="L"/>
    <n v="2.5"/>
    <n v="36.454999999999998"/>
    <n v="36.454999999999998"/>
    <s v="Librica"/>
    <s v="Light"/>
    <s v="Yes"/>
  </r>
  <r>
    <s v="BMK-49520-383"/>
    <d v="2019-12-03T00:00:00"/>
    <s v="72233-08665-IP"/>
    <s v="R-L-0.2"/>
    <n v="3"/>
    <x v="387"/>
    <s v="aroubertn0@tmall.com"/>
    <x v="0"/>
    <s v="Rob"/>
    <s v="L"/>
    <n v="0.2"/>
    <n v="3.5849999999999995"/>
    <n v="10.754999999999999"/>
    <s v="Robusta"/>
    <s v="Light"/>
    <s v="Yes"/>
  </r>
  <r>
    <s v="HTS-15020-632"/>
    <d v="2019-08-06T00:00:00"/>
    <s v="53817-13148-RK"/>
    <s v="R-M-0.2"/>
    <n v="3"/>
    <x v="388"/>
    <s v="hrainforthn2@blog.com"/>
    <x v="0"/>
    <s v="Rob"/>
    <s v="M"/>
    <n v="0.2"/>
    <n v="2.9849999999999999"/>
    <n v="8.9550000000000001"/>
    <s v="Robusta"/>
    <s v="Medium"/>
    <s v="No"/>
  </r>
  <r>
    <s v="YLE-18247-749"/>
    <d v="2020-03-11T00:00:00"/>
    <s v="92227-49331-QR"/>
    <s v="A-L-0.5"/>
    <n v="3"/>
    <x v="389"/>
    <s v="ijespern4@theglobeandmail.com"/>
    <x v="0"/>
    <s v="Ara"/>
    <s v="L"/>
    <n v="0.5"/>
    <n v="7.77"/>
    <n v="23.31"/>
    <s v="Arabia"/>
    <s v="Light"/>
    <s v="Yes"/>
  </r>
  <r>
    <s v="KJJ-12573-591"/>
    <d v="2021-09-18T00:00:00"/>
    <s v="12997-41076-FQ"/>
    <s v="A-L-2.5"/>
    <n v="1"/>
    <x v="390"/>
    <s v="nbroomern6@examiner.com"/>
    <x v="0"/>
    <s v="Ara"/>
    <s v="L"/>
    <n v="2.5"/>
    <n v="29.784999999999997"/>
    <n v="29.784999999999997"/>
    <s v="Arabia"/>
    <s v="Light"/>
    <s v="Yes"/>
  </r>
  <r>
    <s v="RGU-43561-950"/>
    <d v="2020-11-07T00:00:00"/>
    <s v="44220-00348-MB"/>
    <s v="A-L-2.5"/>
    <n v="5"/>
    <x v="391"/>
    <s v="fhabberghamn8@discovery.com"/>
    <x v="0"/>
    <s v="Ara"/>
    <s v="L"/>
    <n v="2.5"/>
    <n v="29.784999999999997"/>
    <n v="148.92499999999998"/>
    <s v="Arabia"/>
    <s v="Light"/>
    <s v="Yes"/>
  </r>
  <r>
    <s v="JSN-73975-443"/>
    <d v="2022-06-27T00:00:00"/>
    <s v="93047-98331-DD"/>
    <s v="L-M-0.5"/>
    <n v="1"/>
    <x v="392"/>
    <s v="ravrashinna@tamu.edu"/>
    <x v="0"/>
    <s v="Lib"/>
    <s v="M"/>
    <n v="0.5"/>
    <n v="8.73"/>
    <n v="8.73"/>
    <s v="Librica"/>
    <s v="Medium"/>
    <s v="Yes"/>
  </r>
  <r>
    <s v="WNR-71736-993"/>
    <d v="2020-02-05T00:00:00"/>
    <s v="16880-78077-FB"/>
    <s v="L-D-0.5"/>
    <n v="4"/>
    <x v="347"/>
    <s v="jgippesm0@cloudflare.com"/>
    <x v="0"/>
    <s v="Lib"/>
    <s v="D"/>
    <n v="0.5"/>
    <n v="7.77"/>
    <n v="31.08"/>
    <s v="Librica"/>
    <s v="Dark"/>
    <s v="No"/>
  </r>
  <r>
    <s v="WNR-71736-993"/>
    <d v="2020-02-05T00:00:00"/>
    <s v="16880-78077-FB"/>
    <s v="A-D-2.5"/>
    <n v="6"/>
    <x v="347"/>
    <s v="lwhittleseem1@e-recht24.de"/>
    <x v="0"/>
    <s v="Ara"/>
    <s v="D"/>
    <n v="2.5"/>
    <n v="22.884999999999998"/>
    <n v="137.31"/>
    <s v="Arabia"/>
    <s v="Dark"/>
    <s v="No"/>
  </r>
  <r>
    <s v="HNI-91338-546"/>
    <d v="2020-02-07T00:00:00"/>
    <s v="67285-75317-XI"/>
    <s v="A-D-0.5"/>
    <n v="5"/>
    <x v="393"/>
    <s v="agladhillng@stanford.edu"/>
    <x v="0"/>
    <s v="Ara"/>
    <s v="D"/>
    <n v="0.5"/>
    <n v="5.97"/>
    <n v="29.849999999999998"/>
    <s v="Arabia"/>
    <s v="Dark"/>
    <s v="No"/>
  </r>
  <r>
    <s v="CYH-53243-218"/>
    <d v="2020-12-18T00:00:00"/>
    <s v="88167-57964-PH"/>
    <s v="R-M-0.5"/>
    <n v="3"/>
    <x v="394"/>
    <s v=""/>
    <x v="0"/>
    <s v="Rob"/>
    <s v="M"/>
    <n v="0.5"/>
    <n v="5.97"/>
    <n v="17.91"/>
    <s v="Robusta"/>
    <s v="Medium"/>
    <s v="No"/>
  </r>
  <r>
    <s v="SVD-75407-177"/>
    <d v="2021-08-23T00:00:00"/>
    <s v="16106-36039-QS"/>
    <s v="E-L-0.5"/>
    <n v="3"/>
    <x v="395"/>
    <s v=""/>
    <x v="0"/>
    <s v="Exc"/>
    <s v="L"/>
    <n v="0.5"/>
    <n v="8.91"/>
    <n v="26.73"/>
    <s v="Excelsa"/>
    <s v="Light"/>
    <s v="Yes"/>
  </r>
  <r>
    <s v="NVN-66443-451"/>
    <d v="2021-08-20T00:00:00"/>
    <s v="98921-82417-GN"/>
    <s v="R-D-1"/>
    <n v="2"/>
    <x v="396"/>
    <s v="bjevonnm@feedburner.com"/>
    <x v="0"/>
    <s v="Rob"/>
    <s v="D"/>
    <n v="1"/>
    <n v="8.9499999999999993"/>
    <n v="17.899999999999999"/>
    <s v="Robusta"/>
    <s v="Dark"/>
    <s v="No"/>
  </r>
  <r>
    <s v="JUA-13580-095"/>
    <d v="2019-04-01T00:00:00"/>
    <s v="55265-75151-AK"/>
    <s v="R-L-0.2"/>
    <n v="4"/>
    <x v="397"/>
    <s v="bgaishno@altervista.org"/>
    <x v="1"/>
    <s v="Rob"/>
    <s v="L"/>
    <n v="0.2"/>
    <n v="3.5849999999999995"/>
    <n v="14.339999999999998"/>
    <s v="Robusta"/>
    <s v="Light"/>
    <s v="Yes"/>
  </r>
  <r>
    <s v="ACY-56225-839"/>
    <d v="2021-01-28T00:00:00"/>
    <s v="47386-50743-FG"/>
    <s v="A-M-2.5"/>
    <n v="3"/>
    <x v="398"/>
    <s v="smorrallnq@answers.com"/>
    <x v="0"/>
    <s v="Ara"/>
    <s v="M"/>
    <n v="2.5"/>
    <n v="25.874999999999996"/>
    <n v="77.624999999999986"/>
    <s v="Arabia"/>
    <s v="Medium"/>
    <s v="Yes"/>
  </r>
  <r>
    <s v="QBB-07903-622"/>
    <d v="2019-10-21T00:00:00"/>
    <s v="32622-54551-UC"/>
    <s v="R-L-1"/>
    <n v="5"/>
    <x v="399"/>
    <s v="kwesselns@wikispaces.com"/>
    <x v="0"/>
    <s v="Rob"/>
    <s v="L"/>
    <n v="1"/>
    <n v="11.95"/>
    <n v="59.75"/>
    <s v="Robusta"/>
    <s v="Light"/>
    <s v="No"/>
  </r>
  <r>
    <s v="JLJ-81802-619"/>
    <d v="2021-06-20T00:00:00"/>
    <s v="16880-78077-FB"/>
    <s v="A-L-1"/>
    <n v="6"/>
    <x v="347"/>
    <s v="btartem9@aol.com"/>
    <x v="0"/>
    <s v="Ara"/>
    <s v="L"/>
    <n v="1"/>
    <n v="12.95"/>
    <n v="77.699999999999989"/>
    <s v="Arabia"/>
    <s v="Light"/>
    <s v="No"/>
  </r>
  <r>
    <s v="HFT-77191-168"/>
    <d v="2021-11-04T00:00:00"/>
    <s v="48419-02347-XP"/>
    <s v="R-D-0.2"/>
    <n v="2"/>
    <x v="400"/>
    <s v=""/>
    <x v="0"/>
    <s v="Rob"/>
    <s v="D"/>
    <n v="0.2"/>
    <n v="2.6849999999999996"/>
    <n v="5.3699999999999992"/>
    <s v="Robusta"/>
    <s v="Dark"/>
    <s v="Yes"/>
  </r>
  <r>
    <s v="SZR-35951-530"/>
    <d v="2021-04-05T00:00:00"/>
    <s v="14121-20527-OJ"/>
    <s v="E-D-2.5"/>
    <n v="3"/>
    <x v="401"/>
    <s v="goatsny@live.com"/>
    <x v="1"/>
    <s v="Exc"/>
    <s v="D"/>
    <n v="2.5"/>
    <n v="27.945"/>
    <n v="83.835000000000008"/>
    <s v="Excelsa"/>
    <s v="Dark"/>
    <s v="Yes"/>
  </r>
  <r>
    <s v="IKL-95976-565"/>
    <d v="2019-12-09T00:00:00"/>
    <s v="53486-73919-BQ"/>
    <s v="A-M-1"/>
    <n v="2"/>
    <x v="402"/>
    <s v="rpysono0@constantcontact.com"/>
    <x v="0"/>
    <s v="Ara"/>
    <s v="M"/>
    <n v="1"/>
    <n v="11.25"/>
    <n v="22.5"/>
    <s v="Arabia"/>
    <s v="Medium"/>
    <s v="No"/>
  </r>
  <r>
    <s v="XEY-48929-474"/>
    <d v="2022-01-02T00:00:00"/>
    <s v="21889-94615-WT"/>
    <s v="L-M-2.5"/>
    <n v="6"/>
    <x v="403"/>
    <s v="rtreachero2@usa.gov"/>
    <x v="0"/>
    <s v="Lib"/>
    <s v="M"/>
    <n v="2.5"/>
    <n v="33.464999999999996"/>
    <n v="200.78999999999996"/>
    <s v="Librica"/>
    <s v="Medium"/>
    <s v="Yes"/>
  </r>
  <r>
    <s v="SQT-07286-736"/>
    <d v="2019-12-08T00:00:00"/>
    <s v="87726-16941-QW"/>
    <s v="A-M-1"/>
    <n v="6"/>
    <x v="404"/>
    <s v="mpalleskeo4@nyu.edu"/>
    <x v="0"/>
    <s v="Ara"/>
    <s v="M"/>
    <n v="1"/>
    <n v="11.25"/>
    <n v="67.5"/>
    <s v="Arabia"/>
    <s v="Medium"/>
    <s v="No"/>
  </r>
  <r>
    <s v="QDU-45390-361"/>
    <d v="2021-11-28T00:00:00"/>
    <s v="03677-09134-BC"/>
    <s v="E-M-0.5"/>
    <n v="1"/>
    <x v="405"/>
    <s v="fantcliffeo6@amazon.co.jp"/>
    <x v="0"/>
    <s v="Exc"/>
    <s v="M"/>
    <n v="0.5"/>
    <n v="8.25"/>
    <n v="8.25"/>
    <s v="Excelsa"/>
    <s v="Medium"/>
    <s v="No"/>
  </r>
  <r>
    <s v="RUJ-30649-712"/>
    <d v="2022-03-11T00:00:00"/>
    <s v="93224-71517-WV"/>
    <s v="L-L-0.2"/>
    <n v="2"/>
    <x v="406"/>
    <s v="cweondo8@theglobeandmail.com"/>
    <x v="0"/>
    <s v="Lib"/>
    <s v="L"/>
    <n v="0.2"/>
    <n v="4.7549999999999999"/>
    <n v="9.51"/>
    <s v="Librica"/>
    <s v="Light"/>
    <s v="Yes"/>
  </r>
  <r>
    <s v="WSV-49732-075"/>
    <d v="2021-01-17T00:00:00"/>
    <s v="76263-95145-GJ"/>
    <s v="L-D-2.5"/>
    <n v="1"/>
    <x v="407"/>
    <s v="jskentelberyoa@paypal.com"/>
    <x v="0"/>
    <s v="Lib"/>
    <s v="D"/>
    <n v="2.5"/>
    <n v="29.784999999999997"/>
    <n v="29.784999999999997"/>
    <s v="Librica"/>
    <s v="Dark"/>
    <s v="No"/>
  </r>
  <r>
    <s v="VJF-46305-323"/>
    <d v="2019-01-18T00:00:00"/>
    <s v="68555-89840-GZ"/>
    <s v="L-D-0.5"/>
    <n v="2"/>
    <x v="408"/>
    <s v="kmarrisonoq@dropbox.com"/>
    <x v="0"/>
    <s v="Lib"/>
    <s v="D"/>
    <n v="0.5"/>
    <n v="7.77"/>
    <n v="15.54"/>
    <s v="Librica"/>
    <s v="Dark"/>
    <s v="No"/>
  </r>
  <r>
    <s v="CXD-74176-600"/>
    <d v="2019-04-07T00:00:00"/>
    <s v="70624-19112-AO"/>
    <s v="E-L-0.5"/>
    <n v="4"/>
    <x v="409"/>
    <s v=""/>
    <x v="1"/>
    <s v="Exc"/>
    <s v="L"/>
    <n v="0.5"/>
    <n v="8.91"/>
    <n v="35.64"/>
    <s v="Excelsa"/>
    <s v="Light"/>
    <s v="No"/>
  </r>
  <r>
    <s v="ADX-50674-975"/>
    <d v="2021-02-03T00:00:00"/>
    <s v="58916-61837-QH"/>
    <s v="A-M-2.5"/>
    <n v="4"/>
    <x v="410"/>
    <s v="chatfullog@ebay.com"/>
    <x v="0"/>
    <s v="Ara"/>
    <s v="M"/>
    <n v="2.5"/>
    <n v="25.874999999999996"/>
    <n v="103.49999999999999"/>
    <s v="Arabia"/>
    <s v="Medium"/>
    <s v="Yes"/>
  </r>
  <r>
    <s v="RRP-51647-420"/>
    <d v="2019-04-18T00:00:00"/>
    <s v="89292-52335-YZ"/>
    <s v="E-D-1"/>
    <n v="3"/>
    <x v="411"/>
    <s v="cswatmanoi@cbslocal.com"/>
    <x v="1"/>
    <s v="Exc"/>
    <s v="D"/>
    <n v="1"/>
    <n v="12.15"/>
    <n v="36.450000000000003"/>
    <s v="Excelsa"/>
    <s v="Dark"/>
    <s v="Yes"/>
  </r>
  <r>
    <s v="PKJ-99134-523"/>
    <d v="2021-07-07T00:00:00"/>
    <s v="77284-34297-YY"/>
    <s v="R-L-0.5"/>
    <n v="5"/>
    <x v="412"/>
    <s v="dkiddyok@fda.gov"/>
    <x v="0"/>
    <s v="Rob"/>
    <s v="L"/>
    <n v="0.5"/>
    <n v="7.169999999999999"/>
    <n v="35.849999999999994"/>
    <s v="Robusta"/>
    <s v="Light"/>
    <s v="No"/>
  </r>
  <r>
    <s v="FZQ-29439-457"/>
    <d v="2021-02-23T00:00:00"/>
    <s v="50449-80974-BZ"/>
    <s v="E-L-0.2"/>
    <n v="5"/>
    <x v="413"/>
    <s v="mschollom@taobao.com"/>
    <x v="1"/>
    <s v="Exc"/>
    <s v="L"/>
    <n v="0.2"/>
    <n v="4.4550000000000001"/>
    <n v="22.274999999999999"/>
    <s v="Excelsa"/>
    <s v="Light"/>
    <s v="Yes"/>
  </r>
  <r>
    <s v="USN-68115-161"/>
    <d v="2021-08-10T00:00:00"/>
    <s v="08120-16183-AW"/>
    <s v="E-M-0.2"/>
    <n v="6"/>
    <x v="414"/>
    <s v="bkellowayoo@omniture.com"/>
    <x v="1"/>
    <s v="Exc"/>
    <s v="M"/>
    <n v="0.2"/>
    <n v="4.125"/>
    <n v="24.75"/>
    <s v="Excelsa"/>
    <s v="Medium"/>
    <s v="No"/>
  </r>
  <r>
    <s v="IXU-20263-532"/>
    <d v="2019-11-15T00:00:00"/>
    <s v="68044-89277-ML"/>
    <s v="L-M-2.5"/>
    <n v="2"/>
    <x v="415"/>
    <s v="kmarrisonoq@dropbox.com"/>
    <x v="1"/>
    <s v="Lib"/>
    <s v="M"/>
    <n v="2.5"/>
    <n v="33.464999999999996"/>
    <n v="66.929999999999993"/>
    <s v="Librica"/>
    <s v="Medium"/>
    <s v="Yes"/>
  </r>
  <r>
    <s v="CBT-15092-420"/>
    <d v="2019-12-17T00:00:00"/>
    <s v="71364-35210-HS"/>
    <s v="L-M-0.5"/>
    <n v="1"/>
    <x v="416"/>
    <s v="pvasilenkoos@addtoany.com"/>
    <x v="2"/>
    <s v="Lib"/>
    <s v="M"/>
    <n v="0.5"/>
    <n v="8.73"/>
    <n v="8.73"/>
    <s v="Librica"/>
    <s v="Medium"/>
    <s v="Yes"/>
  </r>
  <r>
    <s v="PKQ-46841-696"/>
    <d v="2020-03-18T00:00:00"/>
    <s v="37177-68797-ON"/>
    <s v="R-M-0.5"/>
    <n v="3"/>
    <x v="417"/>
    <s v=""/>
    <x v="0"/>
    <s v="Rob"/>
    <s v="M"/>
    <n v="0.5"/>
    <n v="5.97"/>
    <n v="17.91"/>
    <s v="Robusta"/>
    <s v="Medium"/>
    <s v="No"/>
  </r>
  <r>
    <s v="XDU-05471-219"/>
    <d v="2022-06-06T00:00:00"/>
    <s v="60308-06944-GS"/>
    <s v="R-L-0.5"/>
    <n v="1"/>
    <x v="418"/>
    <s v="bcargenow@geocities.jp"/>
    <x v="1"/>
    <s v="Rob"/>
    <s v="L"/>
    <n v="0.5"/>
    <n v="7.169999999999999"/>
    <n v="7.169999999999999"/>
    <s v="Robusta"/>
    <s v="Light"/>
    <s v="No"/>
  </r>
  <r>
    <s v="NID-20149-329"/>
    <d v="2021-05-20T00:00:00"/>
    <s v="49888-39458-PF"/>
    <s v="R-D-0.2"/>
    <n v="2"/>
    <x v="419"/>
    <s v=""/>
    <x v="0"/>
    <s v="Rob"/>
    <s v="D"/>
    <n v="0.2"/>
    <n v="2.6849999999999996"/>
    <n v="5.3699999999999992"/>
    <s v="Robusta"/>
    <s v="Dark"/>
    <s v="No"/>
  </r>
  <r>
    <s v="SVU-27222-213"/>
    <d v="2021-01-11T00:00:00"/>
    <s v="60748-46813-DZ"/>
    <s v="L-L-0.2"/>
    <n v="5"/>
    <x v="420"/>
    <s v=""/>
    <x v="1"/>
    <s v="Lib"/>
    <s v="L"/>
    <n v="0.2"/>
    <n v="4.7549999999999999"/>
    <n v="23.774999999999999"/>
    <s v="Librica"/>
    <s v="Light"/>
    <s v="No"/>
  </r>
  <r>
    <s v="RWI-84131-848"/>
    <d v="2019-02-22T00:00:00"/>
    <s v="16385-11286-NX"/>
    <s v="R-D-2.5"/>
    <n v="2"/>
    <x v="421"/>
    <s v="hrannerp2@omniture.com"/>
    <x v="0"/>
    <s v="Rob"/>
    <s v="D"/>
    <n v="2.5"/>
    <n v="20.584999999999997"/>
    <n v="41.169999999999995"/>
    <s v="Robusta"/>
    <s v="Dark"/>
    <s v="Yes"/>
  </r>
  <r>
    <s v="GUU-40666-525"/>
    <d v="2021-11-24T00:00:00"/>
    <s v="68555-89840-GZ"/>
    <s v="A-L-0.2"/>
    <n v="3"/>
    <x v="408"/>
    <s v="dsopperp4@eventbrite.com"/>
    <x v="0"/>
    <s v="Ara"/>
    <s v="L"/>
    <n v="0.2"/>
    <n v="3.8849999999999998"/>
    <n v="11.654999999999999"/>
    <s v="Arabia"/>
    <s v="Light"/>
    <s v="No"/>
  </r>
  <r>
    <s v="SCN-51395-066"/>
    <d v="2022-01-18T00:00:00"/>
    <s v="72164-90254-EJ"/>
    <s v="L-L-0.5"/>
    <n v="4"/>
    <x v="422"/>
    <s v="lledgleyp6@de.vu"/>
    <x v="0"/>
    <s v="Lib"/>
    <s v="L"/>
    <n v="0.5"/>
    <n v="9.51"/>
    <n v="38.04"/>
    <s v="Librica"/>
    <s v="Light"/>
    <s v="No"/>
  </r>
  <r>
    <s v="ULA-24644-321"/>
    <d v="2021-08-13T00:00:00"/>
    <s v="67010-92988-CT"/>
    <s v="R-D-2.5"/>
    <n v="4"/>
    <x v="423"/>
    <s v="gciccottip8@so-net.ne.jp"/>
    <x v="1"/>
    <s v="Rob"/>
    <s v="D"/>
    <n v="2.5"/>
    <n v="20.584999999999997"/>
    <n v="82.339999999999989"/>
    <s v="Robusta"/>
    <s v="Dark"/>
    <s v="Yes"/>
  </r>
  <r>
    <s v="EOL-92666-762"/>
    <d v="2020-01-11T00:00:00"/>
    <s v="15776-91507-GT"/>
    <s v="L-L-0.2"/>
    <n v="2"/>
    <x v="424"/>
    <s v="wjallinpa@pcworld.com"/>
    <x v="1"/>
    <s v="Lib"/>
    <s v="L"/>
    <n v="0.2"/>
    <n v="4.7549999999999999"/>
    <n v="9.51"/>
    <s v="Librica"/>
    <s v="Light"/>
    <s v="Yes"/>
  </r>
  <r>
    <s v="AJV-18231-334"/>
    <d v="2020-07-05T00:00:00"/>
    <s v="23473-41001-CD"/>
    <s v="R-D-2.5"/>
    <n v="2"/>
    <x v="425"/>
    <s v=""/>
    <x v="2"/>
    <s v="Rob"/>
    <s v="D"/>
    <n v="2.5"/>
    <n v="20.584999999999997"/>
    <n v="41.169999999999995"/>
    <s v="Robusta"/>
    <s v="Dark"/>
    <s v="No"/>
  </r>
  <r>
    <s v="ZQI-47236-301"/>
    <d v="2019-07-25T00:00:00"/>
    <s v="23446-47798-ID"/>
    <s v="L-L-0.5"/>
    <n v="5"/>
    <x v="426"/>
    <s v="alewrype@whitehouse.gov"/>
    <x v="0"/>
    <s v="Lib"/>
    <s v="L"/>
    <n v="0.5"/>
    <n v="9.51"/>
    <n v="47.55"/>
    <s v="Librica"/>
    <s v="Light"/>
    <s v="No"/>
  </r>
  <r>
    <s v="ZCR-15721-658"/>
    <d v="2022-05-26T00:00:00"/>
    <s v="28327-84469-ND"/>
    <s v="A-M-1"/>
    <n v="4"/>
    <x v="427"/>
    <s v=""/>
    <x v="0"/>
    <s v="Ara"/>
    <s v="M"/>
    <n v="1"/>
    <n v="11.25"/>
    <n v="45"/>
    <s v="Arabia"/>
    <s v="Medium"/>
    <s v="No"/>
  </r>
  <r>
    <s v="QEW-47945-682"/>
    <d v="2020-01-10T00:00:00"/>
    <s v="42466-87067-DT"/>
    <s v="L-L-0.2"/>
    <n v="5"/>
    <x v="428"/>
    <s v="otocquepi@abc.net.au"/>
    <x v="0"/>
    <s v="Lib"/>
    <s v="L"/>
    <n v="0.2"/>
    <n v="4.7549999999999999"/>
    <n v="23.774999999999999"/>
    <s v="Librica"/>
    <s v="Light"/>
    <s v="No"/>
  </r>
  <r>
    <s v="PSY-45485-542"/>
    <d v="2019-05-17T00:00:00"/>
    <s v="62246-99443-HF"/>
    <s v="R-D-0.5"/>
    <n v="3"/>
    <x v="429"/>
    <s v="hreuvenpk@whitehouse.gov"/>
    <x v="1"/>
    <s v="Rob"/>
    <s v="D"/>
    <n v="0.5"/>
    <n v="5.3699999999999992"/>
    <n v="16.11"/>
    <s v="Robusta"/>
    <s v="Dark"/>
    <s v="Yes"/>
  </r>
  <r>
    <s v="BAQ-74241-156"/>
    <d v="2020-07-24T00:00:00"/>
    <s v="99869-55718-UU"/>
    <s v="R-D-0.2"/>
    <n v="4"/>
    <x v="430"/>
    <s v=""/>
    <x v="2"/>
    <s v="Rob"/>
    <s v="D"/>
    <n v="0.2"/>
    <n v="2.6849999999999996"/>
    <n v="10.739999999999998"/>
    <s v="Robusta"/>
    <s v="Dark"/>
    <s v="Yes"/>
  </r>
  <r>
    <s v="BVU-77367-451"/>
    <d v="2020-10-20T00:00:00"/>
    <s v="77421-46059-RY"/>
    <s v="A-D-1"/>
    <n v="5"/>
    <x v="431"/>
    <s v="cmaccourtpo@amazon.com"/>
    <x v="0"/>
    <s v="Ara"/>
    <s v="D"/>
    <n v="1"/>
    <n v="9.9499999999999993"/>
    <n v="49.75"/>
    <s v="Arabia"/>
    <s v="Dark"/>
    <s v="Yes"/>
  </r>
  <r>
    <s v="TJE-91516-344"/>
    <d v="2019-09-22T00:00:00"/>
    <s v="49894-06550-OQ"/>
    <s v="E-M-1"/>
    <n v="2"/>
    <x v="432"/>
    <s v="ewilsonepq@eepurl.com"/>
    <x v="1"/>
    <s v="Exc"/>
    <s v="M"/>
    <n v="1"/>
    <n v="13.75"/>
    <n v="27.5"/>
    <s v="Excelsa"/>
    <s v="Medium"/>
    <s v="No"/>
  </r>
  <r>
    <s v="LIS-96202-702"/>
    <d v="2020-06-07T00:00:00"/>
    <s v="72028-63343-SU"/>
    <s v="L-D-2.5"/>
    <n v="4"/>
    <x v="433"/>
    <s v="mmatiasekps@ucoz.ru"/>
    <x v="2"/>
    <s v="Lib"/>
    <s v="D"/>
    <n v="2.5"/>
    <n v="29.784999999999997"/>
    <n v="119.13999999999999"/>
    <s v="Librica"/>
    <s v="Dark"/>
    <s v="No"/>
  </r>
  <r>
    <s v="VIO-27668-766"/>
    <d v="2019-12-15T00:00:00"/>
    <s v="10074-20104-NN"/>
    <s v="R-D-2.5"/>
    <n v="1"/>
    <x v="434"/>
    <s v="kphilbrickpu@cdc.gov"/>
    <x v="0"/>
    <s v="Rob"/>
    <s v="D"/>
    <n v="2.5"/>
    <n v="20.584999999999997"/>
    <n v="20.584999999999997"/>
    <s v="Robusta"/>
    <s v="Dark"/>
    <s v="Yes"/>
  </r>
  <r>
    <s v="ZVG-20473-043"/>
    <d v="2020-12-06T00:00:00"/>
    <s v="71769-10219-IM"/>
    <s v="A-D-0.2"/>
    <n v="3"/>
    <x v="435"/>
    <s v="bsillispw@istockphoto.com"/>
    <x v="0"/>
    <s v="Ara"/>
    <s v="D"/>
    <n v="0.2"/>
    <n v="2.9849999999999999"/>
    <n v="8.9550000000000001"/>
    <s v="Arabia"/>
    <s v="Dark"/>
    <s v="Yes"/>
  </r>
  <r>
    <s v="KGZ-56395-231"/>
    <d v="2021-12-06T00:00:00"/>
    <s v="22221-71106-JD"/>
    <s v="A-D-0.5"/>
    <n v="1"/>
    <x v="436"/>
    <s v="rcuttspy@techcrunch.com"/>
    <x v="0"/>
    <s v="Ara"/>
    <s v="D"/>
    <n v="0.5"/>
    <n v="5.97"/>
    <n v="5.97"/>
    <s v="Arabia"/>
    <s v="Dark"/>
    <s v="No"/>
  </r>
  <r>
    <s v="CUU-92244-729"/>
    <d v="2020-07-11T00:00:00"/>
    <s v="99735-44927-OL"/>
    <s v="E-M-1"/>
    <n v="3"/>
    <x v="437"/>
    <s v="dgrittonq0@nydailynews.com"/>
    <x v="0"/>
    <s v="Exc"/>
    <s v="M"/>
    <n v="1"/>
    <n v="13.75"/>
    <n v="41.25"/>
    <s v="Excelsa"/>
    <s v="Medium"/>
    <s v="Yes"/>
  </r>
  <r>
    <s v="EHE-94714-312"/>
    <d v="2021-06-28T00:00:00"/>
    <s v="27132-68907-RC"/>
    <s v="E-L-0.2"/>
    <n v="5"/>
    <x v="438"/>
    <s v="rfaltinqb@topsy.com"/>
    <x v="0"/>
    <s v="Exc"/>
    <s v="L"/>
    <n v="0.2"/>
    <n v="4.4550000000000001"/>
    <n v="22.274999999999999"/>
    <s v="Excelsa"/>
    <s v="Light"/>
    <s v="Yes"/>
  </r>
  <r>
    <s v="RTL-16205-161"/>
    <d v="2022-04-05T00:00:00"/>
    <s v="90440-62727-HI"/>
    <s v="A-M-0.5"/>
    <n v="1"/>
    <x v="439"/>
    <s v="gsiudaq4@nytimes.com"/>
    <x v="0"/>
    <s v="Ara"/>
    <s v="M"/>
    <n v="0.5"/>
    <n v="6.75"/>
    <n v="6.75"/>
    <s v="Arabia"/>
    <s v="Medium"/>
    <s v="Yes"/>
  </r>
  <r>
    <s v="GTS-22482-014"/>
    <d v="2022-03-24T00:00:00"/>
    <s v="36769-16558-SX"/>
    <s v="L-M-2.5"/>
    <n v="4"/>
    <x v="440"/>
    <s v="vpawseyq6@tiny.cc"/>
    <x v="0"/>
    <s v="Lib"/>
    <s v="M"/>
    <n v="2.5"/>
    <n v="33.464999999999996"/>
    <n v="133.85999999999999"/>
    <s v="Librica"/>
    <s v="Medium"/>
    <s v="Yes"/>
  </r>
  <r>
    <s v="DYG-25473-881"/>
    <d v="2020-02-08T00:00:00"/>
    <s v="10138-31681-SD"/>
    <s v="A-D-0.2"/>
    <n v="2"/>
    <x v="441"/>
    <s v="fhaughianq8@1688.com"/>
    <x v="0"/>
    <s v="Ara"/>
    <s v="D"/>
    <n v="0.2"/>
    <n v="2.9849999999999999"/>
    <n v="5.97"/>
    <s v="Arabia"/>
    <s v="Dark"/>
    <s v="No"/>
  </r>
  <r>
    <s v="HTR-21838-286"/>
    <d v="2022-02-11T00:00:00"/>
    <s v="24669-76297-SF"/>
    <s v="A-L-1"/>
    <n v="2"/>
    <x v="442"/>
    <s v=""/>
    <x v="0"/>
    <s v="Ara"/>
    <s v="L"/>
    <n v="1"/>
    <n v="12.95"/>
    <n v="25.9"/>
    <s v="Arabia"/>
    <s v="Light"/>
    <s v="No"/>
  </r>
  <r>
    <s v="KYG-28296-920"/>
    <d v="2020-07-02T00:00:00"/>
    <s v="78050-20355-DI"/>
    <s v="E-M-2.5"/>
    <n v="1"/>
    <x v="443"/>
    <s v="gcheekeqc@sitemeter.com"/>
    <x v="1"/>
    <s v="Exc"/>
    <s v="M"/>
    <n v="2.5"/>
    <n v="31.624999999999996"/>
    <n v="31.624999999999996"/>
    <s v="Excelsa"/>
    <s v="Medium"/>
    <s v="Yes"/>
  </r>
  <r>
    <s v="NNB-20459-430"/>
    <d v="2022-07-25T00:00:00"/>
    <s v="79825-17822-UH"/>
    <s v="L-M-0.2"/>
    <n v="2"/>
    <x v="444"/>
    <s v=""/>
    <x v="0"/>
    <s v="Lib"/>
    <s v="M"/>
    <n v="0.2"/>
    <n v="4.3650000000000002"/>
    <n v="8.73"/>
    <s v="Librica"/>
    <s v="Medium"/>
    <s v="No"/>
  </r>
  <r>
    <s v="FEK-14025-351"/>
    <d v="2021-03-19T00:00:00"/>
    <s v="03990-21586-MQ"/>
    <s v="E-L-0.2"/>
    <n v="6"/>
    <x v="445"/>
    <s v="jdrengqg@uiuc.edu"/>
    <x v="0"/>
    <s v="Exc"/>
    <s v="L"/>
    <n v="0.2"/>
    <n v="4.4550000000000001"/>
    <n v="26.73"/>
    <s v="Excelsa"/>
    <s v="Light"/>
    <s v="Yes"/>
  </r>
  <r>
    <s v="AWH-16980-469"/>
    <d v="2020-05-11T00:00:00"/>
    <s v="27493-46921-TZ"/>
    <s v="L-M-0.2"/>
    <n v="6"/>
    <x v="446"/>
    <s v="clampelqi@jimdo.com"/>
    <x v="0"/>
    <s v="Lib"/>
    <s v="M"/>
    <n v="0.2"/>
    <n v="4.3650000000000002"/>
    <n v="26.19"/>
    <s v="Librica"/>
    <s v="Medium"/>
    <s v="No"/>
  </r>
  <r>
    <s v="ZPW-31329-741"/>
    <d v="2019-06-08T00:00:00"/>
    <s v="27132-68907-RC"/>
    <s v="R-D-1"/>
    <n v="6"/>
    <x v="438"/>
    <s v="edearmanqk@redcross.org"/>
    <x v="0"/>
    <s v="Rob"/>
    <s v="D"/>
    <n v="1"/>
    <n v="8.9499999999999993"/>
    <n v="53.699999999999996"/>
    <s v="Robusta"/>
    <s v="Dark"/>
    <s v="Yes"/>
  </r>
  <r>
    <s v="ZPW-31329-741"/>
    <d v="2019-06-08T00:00:00"/>
    <s v="27132-68907-RC"/>
    <s v="E-M-2.5"/>
    <n v="4"/>
    <x v="438"/>
    <s v="dlenardql@bizjournals.com"/>
    <x v="0"/>
    <s v="Exc"/>
    <s v="M"/>
    <n v="2.5"/>
    <n v="31.624999999999996"/>
    <n v="126.49999999999999"/>
    <s v="Excelsa"/>
    <s v="Medium"/>
    <s v="Yes"/>
  </r>
  <r>
    <s v="ZPW-31329-741"/>
    <d v="2019-06-08T00:00:00"/>
    <s v="27132-68907-RC"/>
    <s v="E-M-0.2"/>
    <n v="1"/>
    <x v="438"/>
    <s v="ltoffanoqm@tripadvisor.com"/>
    <x v="0"/>
    <s v="Exc"/>
    <s v="M"/>
    <n v="0.2"/>
    <n v="4.125"/>
    <n v="4.125"/>
    <s v="Excelsa"/>
    <s v="Medium"/>
    <s v="Yes"/>
  </r>
  <r>
    <s v="UBI-83843-396"/>
    <d v="2019-10-09T00:00:00"/>
    <s v="58816-74064-TF"/>
    <s v="R-L-1"/>
    <n v="2"/>
    <x v="447"/>
    <s v="mrocksqq@exblog.jp"/>
    <x v="2"/>
    <s v="Rob"/>
    <s v="L"/>
    <n v="1"/>
    <n v="11.95"/>
    <n v="23.9"/>
    <s v="Robusta"/>
    <s v="Light"/>
    <s v="No"/>
  </r>
  <r>
    <s v="VID-40587-569"/>
    <d v="2021-02-20T00:00:00"/>
    <s v="09818-59895-EH"/>
    <s v="E-D-2.5"/>
    <n v="5"/>
    <x v="448"/>
    <s v="cgoodrumqs@goodreads.com"/>
    <x v="0"/>
    <s v="Exc"/>
    <s v="D"/>
    <n v="2.5"/>
    <n v="27.945"/>
    <n v="139.72499999999999"/>
    <s v="Excelsa"/>
    <s v="Dark"/>
    <s v="Yes"/>
  </r>
  <r>
    <s v="KBB-52530-416"/>
    <d v="2019-11-21T00:00:00"/>
    <s v="06488-46303-IZ"/>
    <s v="L-D-2.5"/>
    <n v="2"/>
    <x v="449"/>
    <s v="bwardellqu@adobe.com"/>
    <x v="0"/>
    <s v="Lib"/>
    <s v="D"/>
    <n v="2.5"/>
    <n v="29.784999999999997"/>
    <n v="59.569999999999993"/>
    <s v="Librica"/>
    <s v="Dark"/>
    <s v="Yes"/>
  </r>
  <r>
    <s v="ISJ-48676-420"/>
    <d v="2021-10-10T00:00:00"/>
    <s v="93046-67561-AY"/>
    <s v="L-L-0.5"/>
    <n v="6"/>
    <x v="450"/>
    <s v="wleopoldqw@blogspot.com"/>
    <x v="0"/>
    <s v="Lib"/>
    <s v="L"/>
    <n v="0.5"/>
    <n v="9.51"/>
    <n v="57.06"/>
    <s v="Librica"/>
    <s v="Light"/>
    <s v="No"/>
  </r>
  <r>
    <s v="MIF-17920-768"/>
    <d v="2021-08-05T00:00:00"/>
    <s v="68946-40750-LK"/>
    <s v="R-L-0.2"/>
    <n v="6"/>
    <x v="451"/>
    <s v=""/>
    <x v="1"/>
    <s v="Rob"/>
    <s v="L"/>
    <n v="0.2"/>
    <n v="3.5849999999999995"/>
    <n v="21.509999999999998"/>
    <s v="Robusta"/>
    <s v="Light"/>
    <s v="Yes"/>
  </r>
  <r>
    <s v="CPX-19312-088"/>
    <d v="2020-07-31T00:00:00"/>
    <s v="38387-64959-WW"/>
    <s v="L-M-0.5"/>
    <n v="6"/>
    <x v="452"/>
    <s v=""/>
    <x v="1"/>
    <s v="Lib"/>
    <s v="M"/>
    <n v="0.5"/>
    <n v="8.73"/>
    <n v="52.38"/>
    <s v="Librica"/>
    <s v="Medium"/>
    <s v="Yes"/>
  </r>
  <r>
    <s v="RXI-67978-260"/>
    <d v="2020-09-19T00:00:00"/>
    <s v="48418-60841-CC"/>
    <s v="E-D-1"/>
    <n v="6"/>
    <x v="453"/>
    <s v="sroseboroughr2@virginia.edu"/>
    <x v="1"/>
    <s v="Exc"/>
    <s v="D"/>
    <n v="1"/>
    <n v="12.15"/>
    <n v="72.900000000000006"/>
    <s v="Excelsa"/>
    <s v="Dark"/>
    <s v="No"/>
  </r>
  <r>
    <s v="LKE-14821-285"/>
    <d v="2020-05-03T00:00:00"/>
    <s v="13736-92418-JS"/>
    <s v="R-M-0.2"/>
    <n v="5"/>
    <x v="454"/>
    <s v="kcantor4@gmpg.org"/>
    <x v="1"/>
    <s v="Rob"/>
    <s v="M"/>
    <n v="0.2"/>
    <n v="2.9849999999999999"/>
    <n v="14.924999999999999"/>
    <s v="Robusta"/>
    <s v="Medium"/>
    <s v="Yes"/>
  </r>
  <r>
    <s v="LRK-97117-150"/>
    <d v="2019-07-08T00:00:00"/>
    <s v="33000-22405-LO"/>
    <s v="L-L-1"/>
    <n v="6"/>
    <x v="455"/>
    <s v="dgooderridger6@lycos.com"/>
    <x v="0"/>
    <s v="Lib"/>
    <s v="L"/>
    <n v="1"/>
    <n v="15.85"/>
    <n v="95.1"/>
    <s v="Librica"/>
    <s v="Light"/>
    <s v="No"/>
  </r>
  <r>
    <s v="IGK-51227-573"/>
    <d v="2019-10-26T00:00:00"/>
    <s v="46959-60474-LT"/>
    <s v="L-D-0.5"/>
    <n v="2"/>
    <x v="456"/>
    <s v=""/>
    <x v="0"/>
    <s v="Lib"/>
    <s v="D"/>
    <n v="0.5"/>
    <n v="7.77"/>
    <n v="15.54"/>
    <s v="Librica"/>
    <s v="Dark"/>
    <s v="No"/>
  </r>
  <r>
    <s v="ZAY-43009-775"/>
    <d v="2020-09-27T00:00:00"/>
    <s v="73431-39823-UP"/>
    <s v="L-D-0.2"/>
    <n v="6"/>
    <x v="457"/>
    <s v="kkemeryra@t.co"/>
    <x v="0"/>
    <s v="Lib"/>
    <s v="D"/>
    <n v="0.2"/>
    <n v="3.8849999999999998"/>
    <n v="23.31"/>
    <s v="Librica"/>
    <s v="Dark"/>
    <s v="No"/>
  </r>
  <r>
    <s v="EMA-63190-618"/>
    <d v="2022-02-28T00:00:00"/>
    <s v="90993-98984-JK"/>
    <s v="E-M-0.2"/>
    <n v="1"/>
    <x v="458"/>
    <s v="rcheakrc@tripadvisor.com"/>
    <x v="0"/>
    <s v="Exc"/>
    <s v="M"/>
    <n v="0.2"/>
    <n v="4.125"/>
    <n v="4.125"/>
    <s v="Excelsa"/>
    <s v="Medium"/>
    <s v="Yes"/>
  </r>
  <r>
    <s v="FBI-35855-418"/>
    <d v="2020-09-16T00:00:00"/>
    <s v="06552-04430-AG"/>
    <s v="R-M-0.5"/>
    <n v="6"/>
    <x v="459"/>
    <s v="cayrere@symantec.com"/>
    <x v="2"/>
    <s v="Rob"/>
    <s v="M"/>
    <n v="0.5"/>
    <n v="5.97"/>
    <n v="35.82"/>
    <s v="Robusta"/>
    <s v="Medium"/>
    <s v="No"/>
  </r>
  <r>
    <s v="TXB-80533-417"/>
    <d v="2020-10-28T00:00:00"/>
    <s v="54597-57004-QM"/>
    <s v="L-L-1"/>
    <n v="2"/>
    <x v="460"/>
    <s v=""/>
    <x v="0"/>
    <s v="Lib"/>
    <s v="L"/>
    <n v="1"/>
    <n v="15.85"/>
    <n v="31.7"/>
    <s v="Librica"/>
    <s v="Light"/>
    <s v="No"/>
  </r>
  <r>
    <s v="MBM-00112-248"/>
    <d v="2019-09-02T00:00:00"/>
    <s v="50238-24377-ZS"/>
    <s v="L-L-1"/>
    <n v="5"/>
    <x v="461"/>
    <s v="dscrigmourri@cnbc.com"/>
    <x v="0"/>
    <s v="Lib"/>
    <s v="L"/>
    <n v="1"/>
    <n v="15.85"/>
    <n v="79.25"/>
    <s v="Librica"/>
    <s v="Light"/>
    <s v="Yes"/>
  </r>
  <r>
    <s v="EUO-69145-988"/>
    <d v="2021-08-30T00:00:00"/>
    <s v="60370-41934-IF"/>
    <s v="E-D-0.2"/>
    <n v="3"/>
    <x v="462"/>
    <s v=""/>
    <x v="0"/>
    <s v="Exc"/>
    <s v="D"/>
    <n v="0.2"/>
    <n v="3.645"/>
    <n v="10.935"/>
    <s v="Excelsa"/>
    <s v="Dark"/>
    <s v="No"/>
  </r>
  <r>
    <s v="GYA-80327-368"/>
    <d v="2021-06-04T00:00:00"/>
    <s v="06899-54551-EH"/>
    <s v="A-D-1"/>
    <n v="4"/>
    <x v="463"/>
    <s v=""/>
    <x v="1"/>
    <s v="Ara"/>
    <s v="D"/>
    <n v="1"/>
    <n v="9.9499999999999993"/>
    <n v="39.799999999999997"/>
    <s v="Arabia"/>
    <s v="Dark"/>
    <s v="No"/>
  </r>
  <r>
    <s v="TNW-41601-420"/>
    <d v="2020-11-24T00:00:00"/>
    <s v="66458-91190-YC"/>
    <s v="R-M-1"/>
    <n v="5"/>
    <x v="464"/>
    <s v=""/>
    <x v="1"/>
    <s v="Rob"/>
    <s v="M"/>
    <n v="1"/>
    <n v="9.9499999999999993"/>
    <n v="49.75"/>
    <s v="Robusta"/>
    <s v="Medium"/>
    <s v="Yes"/>
  </r>
  <r>
    <s v="ALR-62963-723"/>
    <d v="2020-06-21T00:00:00"/>
    <s v="80463-43913-WZ"/>
    <s v="R-D-0.2"/>
    <n v="3"/>
    <x v="465"/>
    <s v="njennyrq@bigcartel.com"/>
    <x v="1"/>
    <s v="Rob"/>
    <s v="D"/>
    <n v="0.2"/>
    <n v="2.6849999999999996"/>
    <n v="8.0549999999999997"/>
    <s v="Robusta"/>
    <s v="Dark"/>
    <s v="Yes"/>
  </r>
  <r>
    <s v="JIG-27636-870"/>
    <d v="2020-07-13T00:00:00"/>
    <s v="67204-04870-LG"/>
    <s v="R-L-1"/>
    <n v="4"/>
    <x v="466"/>
    <s v=""/>
    <x v="0"/>
    <s v="Rob"/>
    <s v="L"/>
    <n v="1"/>
    <n v="11.95"/>
    <n v="47.8"/>
    <s v="Robusta"/>
    <s v="Light"/>
    <s v="No"/>
  </r>
  <r>
    <s v="CTE-31437-326"/>
    <d v="2019-01-02T00:00:00"/>
    <s v="22721-63196-UJ"/>
    <s v="R-M-0.2"/>
    <n v="4"/>
    <x v="467"/>
    <s v=""/>
    <x v="2"/>
    <s v="Rob"/>
    <s v="M"/>
    <n v="0.2"/>
    <n v="2.9849999999999999"/>
    <n v="11.94"/>
    <s v="Robusta"/>
    <s v="Medium"/>
    <s v="No"/>
  </r>
  <r>
    <s v="CTE-31437-326"/>
    <d v="2019-01-02T00:00:00"/>
    <s v="22721-63196-UJ"/>
    <s v="E-M-0.2"/>
    <n v="4"/>
    <x v="467"/>
    <s v=""/>
    <x v="2"/>
    <s v="Exc"/>
    <s v="M"/>
    <n v="0.2"/>
    <n v="4.125"/>
    <n v="16.5"/>
    <s v="Excelsa"/>
    <s v="Medium"/>
    <s v="No"/>
  </r>
  <r>
    <s v="CTE-31437-326"/>
    <d v="2019-01-02T00:00:00"/>
    <s v="22721-63196-UJ"/>
    <s v="L-D-1"/>
    <n v="4"/>
    <x v="467"/>
    <s v=""/>
    <x v="2"/>
    <s v="Lib"/>
    <s v="D"/>
    <n v="1"/>
    <n v="12.95"/>
    <n v="51.8"/>
    <s v="Librica"/>
    <s v="Dark"/>
    <s v="No"/>
  </r>
  <r>
    <s v="CTE-31437-326"/>
    <d v="2019-01-02T00:00:00"/>
    <s v="22721-63196-UJ"/>
    <s v="L-L-0.2"/>
    <n v="3"/>
    <x v="467"/>
    <s v=""/>
    <x v="2"/>
    <s v="Lib"/>
    <s v="L"/>
    <n v="0.2"/>
    <n v="4.7549999999999999"/>
    <n v="14.265000000000001"/>
    <s v="Librica"/>
    <s v="Light"/>
    <s v="No"/>
  </r>
  <r>
    <s v="SLD-63003-334"/>
    <d v="2022-02-17T00:00:00"/>
    <s v="55515-37571-RS"/>
    <s v="L-M-0.2"/>
    <n v="6"/>
    <x v="468"/>
    <s v=""/>
    <x v="0"/>
    <s v="Lib"/>
    <s v="M"/>
    <n v="0.2"/>
    <n v="4.3650000000000002"/>
    <n v="26.19"/>
    <s v="Librica"/>
    <s v="Medium"/>
    <s v="No"/>
  </r>
  <r>
    <s v="BXN-64230-789"/>
    <d v="2020-12-19T00:00:00"/>
    <s v="25598-77476-CB"/>
    <s v="A-L-1"/>
    <n v="2"/>
    <x v="469"/>
    <s v=""/>
    <x v="0"/>
    <s v="Ara"/>
    <s v="L"/>
    <n v="1"/>
    <n v="12.95"/>
    <n v="25.9"/>
    <s v="Arabia"/>
    <s v="Light"/>
    <s v="Yes"/>
  </r>
  <r>
    <s v="XEE-37895-169"/>
    <d v="2019-02-20T00:00:00"/>
    <s v="14888-85625-TM"/>
    <s v="A-L-2.5"/>
    <n v="3"/>
    <x v="470"/>
    <s v=""/>
    <x v="0"/>
    <s v="Ara"/>
    <s v="L"/>
    <n v="2.5"/>
    <n v="29.784999999999997"/>
    <n v="89.35499999999999"/>
    <s v="Arabia"/>
    <s v="Light"/>
    <s v="Yes"/>
  </r>
  <r>
    <s v="ZTX-80764-911"/>
    <d v="2021-01-14T00:00:00"/>
    <s v="92793-68332-NR"/>
    <s v="L-D-0.5"/>
    <n v="6"/>
    <x v="471"/>
    <s v=""/>
    <x v="1"/>
    <s v="Lib"/>
    <s v="D"/>
    <n v="0.5"/>
    <n v="7.77"/>
    <n v="46.62"/>
    <s v="Librica"/>
    <s v="Dark"/>
    <s v="No"/>
  </r>
  <r>
    <s v="WVT-88135-549"/>
    <d v="2019-11-16T00:00:00"/>
    <s v="66458-91190-YC"/>
    <s v="A-D-1"/>
    <n v="3"/>
    <x v="464"/>
    <s v=""/>
    <x v="1"/>
    <s v="Ara"/>
    <s v="D"/>
    <n v="1"/>
    <n v="9.9499999999999993"/>
    <n v="29.849999999999998"/>
    <s v="Arabia"/>
    <s v="Dark"/>
    <s v="Yes"/>
  </r>
  <r>
    <s v="IPA-94170-889"/>
    <d v="2019-12-04T00:00:00"/>
    <s v="64439-27325-LG"/>
    <s v="R-L-0.2"/>
    <n v="3"/>
    <x v="472"/>
    <s v=""/>
    <x v="1"/>
    <s v="Rob"/>
    <s v="L"/>
    <n v="0.2"/>
    <n v="3.5849999999999995"/>
    <n v="10.754999999999999"/>
    <s v="Robusta"/>
    <s v="Light"/>
    <s v="Yes"/>
  </r>
  <r>
    <s v="YQL-63755-365"/>
    <d v="2020-07-31T00:00:00"/>
    <s v="78570-76770-LB"/>
    <s v="A-M-0.2"/>
    <n v="4"/>
    <x v="473"/>
    <s v=""/>
    <x v="0"/>
    <s v="Ara"/>
    <s v="M"/>
    <n v="0.2"/>
    <n v="3.375"/>
    <n v="13.5"/>
    <s v="Arabia"/>
    <s v="Medium"/>
    <s v="Yes"/>
  </r>
  <r>
    <s v="RKW-81145-984"/>
    <d v="2019-03-11T00:00:00"/>
    <s v="98661-69719-VI"/>
    <s v="L-L-1"/>
    <n v="3"/>
    <x v="474"/>
    <s v=""/>
    <x v="0"/>
    <s v="Lib"/>
    <s v="L"/>
    <n v="1"/>
    <n v="15.85"/>
    <n v="47.55"/>
    <s v="Librica"/>
    <s v="Light"/>
    <s v="No"/>
  </r>
  <r>
    <s v="MBT-23379-866"/>
    <d v="2022-05-10T00:00:00"/>
    <s v="82990-92703-IX"/>
    <s v="L-L-1"/>
    <n v="5"/>
    <x v="475"/>
    <s v=""/>
    <x v="0"/>
    <s v="Lib"/>
    <s v="L"/>
    <n v="1"/>
    <n v="15.85"/>
    <n v="79.25"/>
    <s v="Librica"/>
    <s v="Light"/>
    <s v="No"/>
  </r>
  <r>
    <s v="GEJ-39834-935"/>
    <d v="2021-12-25T00:00:00"/>
    <s v="49412-86877-VY"/>
    <s v="L-M-0.2"/>
    <n v="6"/>
    <x v="476"/>
    <s v=""/>
    <x v="0"/>
    <s v="Lib"/>
    <s v="M"/>
    <n v="0.2"/>
    <n v="4.3650000000000002"/>
    <n v="26.19"/>
    <s v="Librica"/>
    <s v="Medium"/>
    <s v="Yes"/>
  </r>
  <r>
    <s v="KRW-91640-596"/>
    <d v="2022-04-22T00:00:00"/>
    <s v="70879-00984-FJ"/>
    <s v="R-L-0.5"/>
    <n v="3"/>
    <x v="477"/>
    <s v=""/>
    <x v="0"/>
    <s v="Rob"/>
    <s v="L"/>
    <n v="0.5"/>
    <n v="7.169999999999999"/>
    <n v="21.509999999999998"/>
    <s v="Robusta"/>
    <s v="Light"/>
    <s v="No"/>
  </r>
  <r>
    <s v="AOT-70449-651"/>
    <d v="2022-06-11T00:00:00"/>
    <s v="53414-73391-CR"/>
    <s v="R-D-2.5"/>
    <n v="5"/>
    <x v="478"/>
    <s v=""/>
    <x v="0"/>
    <s v="Rob"/>
    <s v="D"/>
    <n v="2.5"/>
    <n v="20.584999999999997"/>
    <n v="102.92499999999998"/>
    <s v="Robusta"/>
    <s v="Dark"/>
    <s v="Yes"/>
  </r>
  <r>
    <s v="DGC-21813-731"/>
    <d v="2022-04-27T00:00:00"/>
    <s v="43606-83072-OA"/>
    <s v="L-D-0.2"/>
    <n v="2"/>
    <x v="479"/>
    <s v=""/>
    <x v="0"/>
    <s v="Lib"/>
    <s v="D"/>
    <n v="0.2"/>
    <n v="3.8849999999999998"/>
    <n v="7.77"/>
    <s v="Librica"/>
    <s v="Dark"/>
    <s v="No"/>
  </r>
  <r>
    <s v="JBE-92943-643"/>
    <d v="2020-12-29T00:00:00"/>
    <s v="84466-22864-CE"/>
    <s v="E-D-2.5"/>
    <n v="5"/>
    <x v="480"/>
    <s v=""/>
    <x v="0"/>
    <s v="Exc"/>
    <s v="D"/>
    <n v="2.5"/>
    <n v="27.945"/>
    <n v="139.72499999999999"/>
    <s v="Excelsa"/>
    <s v="Dark"/>
    <s v="No"/>
  </r>
  <r>
    <s v="ZIL-34948-499"/>
    <d v="2020-07-14T00:00:00"/>
    <s v="66458-91190-YC"/>
    <s v="A-D-0.5"/>
    <n v="2"/>
    <x v="464"/>
    <s v=""/>
    <x v="1"/>
    <s v="Ara"/>
    <s v="D"/>
    <n v="0.5"/>
    <n v="5.97"/>
    <n v="11.94"/>
    <s v="Arabia"/>
    <s v="Dark"/>
    <s v="Yes"/>
  </r>
  <r>
    <s v="JSU-23781-256"/>
    <d v="2021-09-07T00:00:00"/>
    <s v="76499-89100-JQ"/>
    <s v="L-D-0.2"/>
    <n v="1"/>
    <x v="481"/>
    <s v=""/>
    <x v="0"/>
    <s v="Lib"/>
    <s v="D"/>
    <n v="0.2"/>
    <n v="3.8849999999999998"/>
    <n v="3.8849999999999998"/>
    <s v="Librica"/>
    <s v="Dark"/>
    <s v="No"/>
  </r>
  <r>
    <s v="JSU-23781-256"/>
    <d v="2021-09-07T00:00:00"/>
    <s v="76499-89100-JQ"/>
    <s v="R-M-1"/>
    <n v="4"/>
    <x v="481"/>
    <s v=""/>
    <x v="0"/>
    <s v="Rob"/>
    <s v="M"/>
    <n v="1"/>
    <n v="9.9499999999999993"/>
    <n v="39.799999999999997"/>
    <s v="Robusta"/>
    <s v="Medium"/>
    <s v="No"/>
  </r>
  <r>
    <s v="VPX-44956-367"/>
    <d v="2019-06-09T00:00:00"/>
    <s v="39582-35773-ZJ"/>
    <s v="R-M-0.5"/>
    <n v="5"/>
    <x v="482"/>
    <s v=""/>
    <x v="0"/>
    <s v="Rob"/>
    <s v="M"/>
    <n v="0.5"/>
    <n v="5.97"/>
    <n v="29.849999999999998"/>
    <s v="Robusta"/>
    <s v="Medium"/>
    <s v="No"/>
  </r>
  <r>
    <s v="VTB-46451-959"/>
    <d v="2020-10-25T00:00:00"/>
    <s v="66240-46962-IO"/>
    <s v="L-D-2.5"/>
    <n v="1"/>
    <x v="483"/>
    <s v=""/>
    <x v="1"/>
    <s v="Lib"/>
    <s v="D"/>
    <n v="2.5"/>
    <n v="29.784999999999997"/>
    <n v="29.784999999999997"/>
    <s v="Librica"/>
    <s v="Dark"/>
    <s v="No"/>
  </r>
  <r>
    <s v="DNZ-11665-950"/>
    <d v="2021-02-28T00:00:00"/>
    <s v="10637-45522-ID"/>
    <s v="L-L-2.5"/>
    <n v="2"/>
    <x v="484"/>
    <s v=""/>
    <x v="0"/>
    <s v="Lib"/>
    <s v="L"/>
    <n v="2.5"/>
    <n v="36.454999999999998"/>
    <n v="72.91"/>
    <s v="Librica"/>
    <s v="Light"/>
    <s v="No"/>
  </r>
  <r>
    <s v="ITR-54735-364"/>
    <d v="2020-07-26T00:00:00"/>
    <s v="92599-58687-CS"/>
    <s v="R-D-0.2"/>
    <n v="5"/>
    <x v="485"/>
    <s v=""/>
    <x v="0"/>
    <s v="Rob"/>
    <s v="D"/>
    <n v="0.2"/>
    <n v="2.6849999999999996"/>
    <n v="13.424999999999997"/>
    <s v="Robusta"/>
    <s v="Dark"/>
    <s v="Yes"/>
  </r>
  <r>
    <s v="YDS-02797-307"/>
    <d v="2022-06-05T00:00:00"/>
    <s v="06058-48844-PI"/>
    <s v="E-M-2.5"/>
    <n v="4"/>
    <x v="486"/>
    <s v=""/>
    <x v="0"/>
    <s v="Exc"/>
    <s v="M"/>
    <n v="2.5"/>
    <n v="31.624999999999996"/>
    <n v="126.49999999999999"/>
    <s v="Excelsa"/>
    <s v="Medium"/>
    <s v="Yes"/>
  </r>
  <r>
    <s v="BPG-68988-842"/>
    <d v="2019-02-21T00:00:00"/>
    <s v="53631-24432-SY"/>
    <s v="E-M-0.5"/>
    <n v="5"/>
    <x v="487"/>
    <s v=""/>
    <x v="2"/>
    <s v="Exc"/>
    <s v="M"/>
    <n v="0.5"/>
    <n v="8.25"/>
    <n v="41.25"/>
    <s v="Excelsa"/>
    <s v="Medium"/>
    <s v="No"/>
  </r>
  <r>
    <s v="XZG-51938-658"/>
    <d v="2020-04-05T00:00:00"/>
    <s v="18275-73980-KL"/>
    <s v="E-L-0.5"/>
    <n v="6"/>
    <x v="488"/>
    <s v=""/>
    <x v="0"/>
    <s v="Exc"/>
    <s v="L"/>
    <n v="0.5"/>
    <n v="8.91"/>
    <n v="53.46"/>
    <s v="Excelsa"/>
    <s v="Light"/>
    <s v="No"/>
  </r>
  <r>
    <s v="KAR-24978-271"/>
    <d v="2019-01-10T00:00:00"/>
    <s v="23187-65750-HZ"/>
    <s v="R-M-1"/>
    <n v="6"/>
    <x v="489"/>
    <s v=""/>
    <x v="0"/>
    <s v="Rob"/>
    <s v="M"/>
    <n v="1"/>
    <n v="9.9499999999999993"/>
    <n v="59.699999999999996"/>
    <s v="Robusta"/>
    <s v="Medium"/>
    <s v="No"/>
  </r>
  <r>
    <s v="FQK-28730-361"/>
    <d v="2022-04-12T00:00:00"/>
    <s v="22725-79522-GP"/>
    <s v="R-M-1"/>
    <n v="6"/>
    <x v="490"/>
    <s v=""/>
    <x v="0"/>
    <s v="Rob"/>
    <s v="M"/>
    <n v="1"/>
    <n v="9.9499999999999993"/>
    <n v="59.699999999999996"/>
    <s v="Robusta"/>
    <s v="Medium"/>
    <s v="No"/>
  </r>
  <r>
    <s v="BGB-67996-089"/>
    <d v="2022-01-30T00:00:00"/>
    <s v="06279-72603-JE"/>
    <s v="R-D-1"/>
    <n v="5"/>
    <x v="491"/>
    <s v=""/>
    <x v="0"/>
    <s v="Rob"/>
    <s v="D"/>
    <n v="1"/>
    <n v="8.9499999999999993"/>
    <n v="44.75"/>
    <s v="Robusta"/>
    <s v="Dark"/>
    <s v="No"/>
  </r>
  <r>
    <s v="XMC-20620-809"/>
    <d v="2021-05-14T00:00:00"/>
    <s v="83543-79246-ON"/>
    <s v="E-M-0.5"/>
    <n v="2"/>
    <x v="492"/>
    <s v=""/>
    <x v="0"/>
    <s v="Exc"/>
    <s v="M"/>
    <n v="0.5"/>
    <n v="8.25"/>
    <n v="16.5"/>
    <s v="Excelsa"/>
    <s v="Medium"/>
    <s v="Yes"/>
  </r>
  <r>
    <s v="ZSO-58292-191"/>
    <d v="2022-06-12T00:00:00"/>
    <s v="66794-66795-VW"/>
    <s v="R-D-0.5"/>
    <n v="4"/>
    <x v="493"/>
    <s v=""/>
    <x v="0"/>
    <s v="Rob"/>
    <s v="D"/>
    <n v="0.5"/>
    <n v="5.3699999999999992"/>
    <n v="21.479999999999997"/>
    <s v="Robusta"/>
    <s v="Dark"/>
    <s v="No"/>
  </r>
  <r>
    <s v="LWJ-06793-303"/>
    <d v="2022-01-02T00:00:00"/>
    <s v="95424-67020-AP"/>
    <s v="R-M-2.5"/>
    <n v="2"/>
    <x v="494"/>
    <s v=""/>
    <x v="1"/>
    <s v="Rob"/>
    <s v="M"/>
    <n v="2.5"/>
    <n v="22.884999999999998"/>
    <n v="45.769999999999996"/>
    <s v="Robusta"/>
    <s v="Medium"/>
    <s v="Yes"/>
  </r>
  <r>
    <s v="FLM-82229-989"/>
    <d v="2022-01-24T00:00:00"/>
    <s v="73017-69644-MS"/>
    <s v="L-L-0.2"/>
    <n v="2"/>
    <x v="495"/>
    <s v=""/>
    <x v="1"/>
    <s v="Lib"/>
    <s v="L"/>
    <n v="0.2"/>
    <n v="4.7549999999999999"/>
    <n v="9.51"/>
    <s v="Librica"/>
    <s v="Light"/>
    <s v="No"/>
  </r>
  <r>
    <s v="CPV-90280-133"/>
    <d v="2019-03-20T00:00:00"/>
    <s v="66458-91190-YC"/>
    <s v="R-D-0.2"/>
    <n v="3"/>
    <x v="464"/>
    <s v=""/>
    <x v="1"/>
    <s v="Rob"/>
    <s v="D"/>
    <n v="0.2"/>
    <n v="2.6849999999999996"/>
    <n v="8.0549999999999997"/>
    <s v="Robusta"/>
    <s v="Dark"/>
    <s v="Yes"/>
  </r>
  <r>
    <s v="OGW-60685-912"/>
    <d v="2020-11-21T00:00:00"/>
    <s v="67423-10113-LM"/>
    <s v="E-D-2.5"/>
    <n v="4"/>
    <x v="496"/>
    <s v=""/>
    <x v="0"/>
    <s v="Exc"/>
    <s v="D"/>
    <n v="2.5"/>
    <n v="27.945"/>
    <n v="111.78"/>
    <s v="Excelsa"/>
    <s v="Dark"/>
    <s v="Yes"/>
  </r>
  <r>
    <s v="DEC-11160-362"/>
    <d v="2021-10-13T00:00:00"/>
    <s v="48582-05061-RY"/>
    <s v="R-D-0.2"/>
    <n v="4"/>
    <x v="497"/>
    <s v=""/>
    <x v="0"/>
    <s v="Rob"/>
    <s v="D"/>
    <n v="0.2"/>
    <n v="2.6849999999999996"/>
    <n v="10.739999999999998"/>
    <s v="Robusta"/>
    <s v="Dark"/>
    <s v="Yes"/>
  </r>
  <r>
    <s v="WCT-07869-499"/>
    <d v="2021-10-19T00:00:00"/>
    <s v="32031-49093-KE"/>
    <s v="R-D-0.5"/>
    <n v="5"/>
    <x v="498"/>
    <s v=""/>
    <x v="0"/>
    <s v="Rob"/>
    <s v="D"/>
    <n v="0.5"/>
    <n v="5.3699999999999992"/>
    <n v="26.849999999999994"/>
    <s v="Robusta"/>
    <s v="Dark"/>
    <s v="No"/>
  </r>
  <r>
    <s v="FHD-89872-325"/>
    <d v="2019-04-29T00:00:00"/>
    <s v="31715-98714-OO"/>
    <s v="L-L-1"/>
    <n v="4"/>
    <x v="499"/>
    <s v=""/>
    <x v="0"/>
    <s v="Lib"/>
    <s v="L"/>
    <n v="1"/>
    <n v="15.85"/>
    <n v="63.4"/>
    <s v="Librica"/>
    <s v="Light"/>
    <s v="Yes"/>
  </r>
  <r>
    <s v="AZF-45991-584"/>
    <d v="2019-10-12T00:00:00"/>
    <s v="73759-17258-KA"/>
    <s v="A-D-2.5"/>
    <n v="1"/>
    <x v="500"/>
    <s v=""/>
    <x v="1"/>
    <s v="Ara"/>
    <s v="D"/>
    <n v="2.5"/>
    <n v="22.884999999999998"/>
    <n v="22.884999999999998"/>
    <s v="Arabia"/>
    <s v="Dark"/>
    <s v="Yes"/>
  </r>
  <r>
    <s v="MDG-14481-513"/>
    <d v="2021-05-19T00:00:00"/>
    <s v="64897-79178-MH"/>
    <s v="A-M-2.5"/>
    <n v="4"/>
    <x v="501"/>
    <s v=""/>
    <x v="0"/>
    <s v="Ara"/>
    <s v="M"/>
    <n v="2.5"/>
    <n v="25.874999999999996"/>
    <n v="103.49999999999999"/>
    <s v="Arabia"/>
    <s v="Medium"/>
    <s v="No"/>
  </r>
  <r>
    <s v="OFN-49424-848"/>
    <d v="2021-07-03T00:00:00"/>
    <s v="73346-85564-JB"/>
    <s v="R-L-2.5"/>
    <n v="2"/>
    <x v="502"/>
    <s v=""/>
    <x v="0"/>
    <s v="Rob"/>
    <s v="L"/>
    <n v="2.5"/>
    <n v="27.484999999999996"/>
    <n v="54.969999999999992"/>
    <s v="Robusta"/>
    <s v="Light"/>
    <s v="No"/>
  </r>
  <r>
    <s v="NFA-03411-746"/>
    <d v="2020-02-08T00:00:00"/>
    <s v="07476-13102-NJ"/>
    <s v="A-L-0.5"/>
    <n v="2"/>
    <x v="503"/>
    <s v=""/>
    <x v="0"/>
    <s v="Ara"/>
    <s v="L"/>
    <n v="0.5"/>
    <n v="7.77"/>
    <n v="15.54"/>
    <s v="Arabia"/>
    <s v="Light"/>
    <s v="No"/>
  </r>
  <r>
    <s v="CYM-74988-450"/>
    <d v="2020-10-16T00:00:00"/>
    <s v="87223-37422-SK"/>
    <s v="L-D-0.2"/>
    <n v="4"/>
    <x v="504"/>
    <s v=""/>
    <x v="2"/>
    <s v="Lib"/>
    <s v="D"/>
    <n v="0.2"/>
    <n v="3.8849999999999998"/>
    <n v="15.54"/>
    <s v="Librica"/>
    <s v="Dark"/>
    <s v="No"/>
  </r>
  <r>
    <s v="WTV-24996-658"/>
    <d v="2020-10-23T00:00:00"/>
    <s v="57837-15577-YK"/>
    <s v="E-D-2.5"/>
    <n v="3"/>
    <x v="505"/>
    <s v=""/>
    <x v="1"/>
    <s v="Exc"/>
    <s v="D"/>
    <n v="2.5"/>
    <n v="27.945"/>
    <n v="83.835000000000008"/>
    <s v="Excelsa"/>
    <s v="Dark"/>
    <s v="No"/>
  </r>
  <r>
    <s v="DSL-69915-544"/>
    <d v="2021-03-10T00:00:00"/>
    <s v="10142-55267-YO"/>
    <s v="R-L-0.2"/>
    <n v="3"/>
    <x v="506"/>
    <s v=""/>
    <x v="0"/>
    <s v="Rob"/>
    <s v="L"/>
    <n v="0.2"/>
    <n v="3.5849999999999995"/>
    <n v="10.754999999999999"/>
    <s v="Robusta"/>
    <s v="Light"/>
    <s v="Yes"/>
  </r>
  <r>
    <s v="NBT-35757-542"/>
    <d v="2021-07-07T00:00:00"/>
    <s v="73647-66148-VM"/>
    <s v="E-L-0.2"/>
    <n v="3"/>
    <x v="507"/>
    <s v=""/>
    <x v="0"/>
    <s v="Exc"/>
    <s v="L"/>
    <n v="0.2"/>
    <n v="4.4550000000000001"/>
    <n v="13.365"/>
    <s v="Excelsa"/>
    <s v="Light"/>
    <s v="Yes"/>
  </r>
  <r>
    <s v="OYU-25085-528"/>
    <d v="2021-02-05T00:00:00"/>
    <s v="10142-55267-YO"/>
    <s v="E-L-0.2"/>
    <n v="4"/>
    <x v="506"/>
    <s v=""/>
    <x v="0"/>
    <s v="Exc"/>
    <s v="L"/>
    <n v="0.2"/>
    <n v="4.4550000000000001"/>
    <n v="17.82"/>
    <s v="Excelsa"/>
    <s v="Light"/>
    <s v="Yes"/>
  </r>
  <r>
    <s v="XCG-07109-195"/>
    <d v="2020-12-11T00:00:00"/>
    <s v="92976-19453-DT"/>
    <s v="L-D-0.2"/>
    <n v="6"/>
    <x v="508"/>
    <s v=""/>
    <x v="0"/>
    <s v="Lib"/>
    <s v="D"/>
    <n v="0.2"/>
    <n v="3.8849999999999998"/>
    <n v="23.31"/>
    <s v="Librica"/>
    <s v="Dark"/>
    <s v="Yes"/>
  </r>
  <r>
    <s v="YZA-25234-630"/>
    <d v="2022-05-13T00:00:00"/>
    <s v="89757-51438-HX"/>
    <s v="E-D-0.2"/>
    <n v="2"/>
    <x v="509"/>
    <s v=""/>
    <x v="0"/>
    <s v="Exc"/>
    <s v="D"/>
    <n v="0.2"/>
    <n v="3.645"/>
    <n v="7.29"/>
    <s v="Excelsa"/>
    <s v="Dark"/>
    <s v="No"/>
  </r>
  <r>
    <s v="OKU-29966-417"/>
    <d v="2019-10-23T00:00:00"/>
    <s v="76192-13390-HZ"/>
    <s v="E-L-0.2"/>
    <n v="4"/>
    <x v="510"/>
    <s v=""/>
    <x v="2"/>
    <s v="Exc"/>
    <s v="L"/>
    <n v="0.2"/>
    <n v="4.4550000000000001"/>
    <n v="17.82"/>
    <s v="Excelsa"/>
    <s v="Light"/>
    <s v="Yes"/>
  </r>
  <r>
    <s v="MEX-29350-659"/>
    <d v="2020-09-11T00:00:00"/>
    <s v="02009-87294-SY"/>
    <s v="E-M-1"/>
    <n v="5"/>
    <x v="511"/>
    <s v=""/>
    <x v="0"/>
    <s v="Exc"/>
    <s v="M"/>
    <n v="1"/>
    <n v="13.75"/>
    <n v="68.75"/>
    <s v="Excelsa"/>
    <s v="Medium"/>
    <s v="No"/>
  </r>
  <r>
    <s v="NOY-99738-977"/>
    <d v="2019-09-29T00:00:00"/>
    <s v="82872-34456-LJ"/>
    <s v="R-L-2.5"/>
    <n v="2"/>
    <x v="512"/>
    <s v=""/>
    <x v="2"/>
    <s v="Rob"/>
    <s v="L"/>
    <n v="2.5"/>
    <n v="27.484999999999996"/>
    <n v="54.969999999999992"/>
    <s v="Robusta"/>
    <s v="Light"/>
    <s v="Yes"/>
  </r>
  <r>
    <s v="TCR-01064-030"/>
    <d v="2021-03-03T00:00:00"/>
    <s v="13181-04387-LI"/>
    <s v="E-M-1"/>
    <n v="6"/>
    <x v="513"/>
    <s v=""/>
    <x v="1"/>
    <s v="Exc"/>
    <s v="M"/>
    <n v="1"/>
    <n v="13.75"/>
    <n v="82.5"/>
    <s v="Excelsa"/>
    <s v="Medium"/>
    <s v="No"/>
  </r>
  <r>
    <s v="YUL-42750-776"/>
    <d v="2021-11-23T00:00:00"/>
    <s v="24845-36117-TI"/>
    <s v="L-M-0.2"/>
    <n v="2"/>
    <x v="514"/>
    <s v=""/>
    <x v="0"/>
    <s v="Lib"/>
    <s v="M"/>
    <n v="0.2"/>
    <n v="4.3650000000000002"/>
    <n v="8.73"/>
    <s v="Librica"/>
    <s v="Medium"/>
    <s v="Yes"/>
  </r>
  <r>
    <s v="XQJ-86887-506"/>
    <d v="2021-11-06T00:00:00"/>
    <s v="66458-91190-YC"/>
    <s v="E-L-1"/>
    <n v="4"/>
    <x v="464"/>
    <s v=""/>
    <x v="1"/>
    <s v="Exc"/>
    <s v="L"/>
    <n v="1"/>
    <n v="14.85"/>
    <n v="59.4"/>
    <s v="Excelsa"/>
    <s v="Light"/>
    <s v="Yes"/>
  </r>
  <r>
    <s v="CUN-90044-279"/>
    <d v="2021-01-29T00:00:00"/>
    <s v="86646-65810-TD"/>
    <s v="L-D-0.2"/>
    <n v="4"/>
    <x v="515"/>
    <s v=""/>
    <x v="0"/>
    <s v="Lib"/>
    <s v="D"/>
    <n v="0.2"/>
    <n v="3.8849999999999998"/>
    <n v="15.54"/>
    <s v="Librica"/>
    <s v="Dark"/>
    <s v="Yes"/>
  </r>
  <r>
    <s v="ICC-73030-502"/>
    <d v="2022-04-16T00:00:00"/>
    <s v="59480-02795-IU"/>
    <s v="A-L-1"/>
    <n v="3"/>
    <x v="516"/>
    <s v=""/>
    <x v="0"/>
    <s v="Ara"/>
    <s v="L"/>
    <n v="1"/>
    <n v="12.95"/>
    <n v="38.849999999999994"/>
    <s v="Arabia"/>
    <s v="Light"/>
    <s v="Yes"/>
  </r>
  <r>
    <s v="ADP-04506-084"/>
    <d v="2021-07-24T00:00:00"/>
    <s v="61809-87758-LJ"/>
    <s v="E-M-2.5"/>
    <n v="6"/>
    <x v="517"/>
    <s v=""/>
    <x v="0"/>
    <s v="Exc"/>
    <s v="M"/>
    <n v="2.5"/>
    <n v="31.624999999999996"/>
    <n v="189.74999999999997"/>
    <s v="Excelsa"/>
    <s v="Medium"/>
    <s v="Yes"/>
  </r>
  <r>
    <s v="PNU-22150-408"/>
    <d v="2019-08-11T00:00:00"/>
    <s v="77408-43873-RS"/>
    <s v="A-D-0.2"/>
    <n v="6"/>
    <x v="518"/>
    <s v=""/>
    <x v="1"/>
    <s v="Ara"/>
    <s v="D"/>
    <n v="0.2"/>
    <n v="2.9849999999999999"/>
    <n v="17.91"/>
    <s v="Arabia"/>
    <s v="Dark"/>
    <s v="Yes"/>
  </r>
  <r>
    <s v="VSQ-07182-513"/>
    <d v="2019-07-23T00:00:00"/>
    <s v="18366-65239-WF"/>
    <s v="L-L-0.2"/>
    <n v="6"/>
    <x v="519"/>
    <s v=""/>
    <x v="2"/>
    <s v="Lib"/>
    <s v="L"/>
    <n v="0.2"/>
    <n v="4.7549999999999999"/>
    <n v="28.53"/>
    <s v="Librica"/>
    <s v="Light"/>
    <s v="No"/>
  </r>
  <r>
    <s v="SPF-31673-217"/>
    <d v="2020-06-09T00:00:00"/>
    <s v="19485-98072-PS"/>
    <s v="E-M-1"/>
    <n v="6"/>
    <x v="520"/>
    <s v=""/>
    <x v="2"/>
    <s v="Exc"/>
    <s v="M"/>
    <n v="1"/>
    <n v="13.75"/>
    <n v="82.5"/>
    <s v="Excelsa"/>
    <s v="Medium"/>
    <s v="No"/>
  </r>
  <r>
    <s v="NEX-63825-598"/>
    <d v="2020-02-22T00:00:00"/>
    <s v="72072-33025-SD"/>
    <s v="R-L-0.5"/>
    <n v="2"/>
    <x v="521"/>
    <s v=""/>
    <x v="0"/>
    <s v="Rob"/>
    <s v="L"/>
    <n v="0.5"/>
    <n v="7.169999999999999"/>
    <n v="14.339999999999998"/>
    <s v="Robusta"/>
    <s v="Light"/>
    <s v="No"/>
  </r>
  <r>
    <s v="XPG-66112-335"/>
    <d v="2020-07-19T00:00:00"/>
    <s v="58118-22461-GC"/>
    <s v="R-D-2.5"/>
    <n v="4"/>
    <x v="522"/>
    <s v=""/>
    <x v="0"/>
    <s v="Rob"/>
    <s v="D"/>
    <n v="2.5"/>
    <n v="20.584999999999997"/>
    <n v="82.339999999999989"/>
    <s v="Robusta"/>
    <s v="Dark"/>
    <s v="No"/>
  </r>
  <r>
    <s v="NSQ-72210-345"/>
    <d v="2021-09-20T00:00:00"/>
    <s v="90940-63327-DJ"/>
    <s v="A-M-0.2"/>
    <n v="6"/>
    <x v="523"/>
    <s v=""/>
    <x v="0"/>
    <s v="Ara"/>
    <s v="M"/>
    <n v="0.2"/>
    <n v="3.375"/>
    <n v="20.25"/>
    <s v="Arabia"/>
    <s v="Medium"/>
    <s v="Yes"/>
  </r>
  <r>
    <s v="XRR-28376-277"/>
    <d v="2021-05-02T00:00:00"/>
    <s v="64481-42546-II"/>
    <s v="R-L-2.5"/>
    <n v="6"/>
    <x v="524"/>
    <s v=""/>
    <x v="1"/>
    <s v="Rob"/>
    <s v="L"/>
    <n v="2.5"/>
    <n v="27.484999999999996"/>
    <n v="164.90999999999997"/>
    <s v="Robusta"/>
    <s v="Light"/>
    <s v="No"/>
  </r>
  <r>
    <s v="WHQ-25197-475"/>
    <d v="2021-11-26T00:00:00"/>
    <s v="27536-28463-NJ"/>
    <s v="L-L-0.2"/>
    <n v="4"/>
    <x v="525"/>
    <s v=""/>
    <x v="0"/>
    <s v="Lib"/>
    <s v="L"/>
    <n v="0.2"/>
    <n v="4.7549999999999999"/>
    <n v="19.02"/>
    <s v="Librica"/>
    <s v="Light"/>
    <s v="Yes"/>
  </r>
  <r>
    <s v="HMB-30634-745"/>
    <d v="2020-02-18T00:00:00"/>
    <s v="19485-98072-PS"/>
    <s v="A-D-2.5"/>
    <n v="6"/>
    <x v="520"/>
    <s v=""/>
    <x v="2"/>
    <s v="Ara"/>
    <s v="D"/>
    <n v="2.5"/>
    <n v="22.884999999999998"/>
    <n v="137.31"/>
    <s v="Arabia"/>
    <s v="Dark"/>
    <s v="No"/>
  </r>
  <r>
    <s v="XTL-68000-371"/>
    <d v="2020-04-07T00:00:00"/>
    <s v="70140-82812-KD"/>
    <s v="A-M-0.5"/>
    <n v="4"/>
    <x v="526"/>
    <s v=""/>
    <x v="0"/>
    <s v="Ara"/>
    <s v="M"/>
    <n v="0.5"/>
    <n v="6.75"/>
    <n v="27"/>
    <s v="Arabia"/>
    <s v="Medium"/>
    <s v="No"/>
  </r>
  <r>
    <s v="YES-51109-625"/>
    <d v="2022-01-31T00:00:00"/>
    <s v="91895-55605-LS"/>
    <s v="E-L-0.5"/>
    <n v="4"/>
    <x v="527"/>
    <s v=""/>
    <x v="2"/>
    <s v="Exc"/>
    <s v="L"/>
    <n v="0.5"/>
    <n v="8.91"/>
    <n v="35.64"/>
    <s v="Excelsa"/>
    <s v="Light"/>
    <s v="No"/>
  </r>
  <r>
    <s v="EAY-89850-211"/>
    <d v="2019-02-19T00:00:00"/>
    <s v="43155-71724-XP"/>
    <s v="A-D-0.2"/>
    <n v="2"/>
    <x v="528"/>
    <s v=""/>
    <x v="0"/>
    <s v="Ara"/>
    <s v="D"/>
    <n v="0.2"/>
    <n v="2.9849999999999999"/>
    <n v="5.97"/>
    <s v="Arabia"/>
    <s v="Dark"/>
    <s v="Yes"/>
  </r>
  <r>
    <s v="IOQ-84840-827"/>
    <d v="2019-11-12T00:00:00"/>
    <s v="32038-81174-JF"/>
    <s v="A-M-1"/>
    <n v="6"/>
    <x v="529"/>
    <s v=""/>
    <x v="0"/>
    <s v="Ara"/>
    <s v="M"/>
    <n v="1"/>
    <n v="11.25"/>
    <n v="67.5"/>
    <s v="Arabia"/>
    <s v="Medium"/>
    <s v="No"/>
  </r>
  <r>
    <s v="FBD-56220-430"/>
    <d v="2022-05-16T00:00:00"/>
    <s v="59205-20324-NB"/>
    <s v="R-L-0.2"/>
    <n v="6"/>
    <x v="530"/>
    <s v=""/>
    <x v="0"/>
    <s v="Rob"/>
    <s v="L"/>
    <n v="0.2"/>
    <n v="3.5849999999999995"/>
    <n v="21.509999999999998"/>
    <s v="Robusta"/>
    <s v="Light"/>
    <s v="Yes"/>
  </r>
  <r>
    <s v="COV-52659-202"/>
    <d v="2021-02-12T00:00:00"/>
    <s v="99899-54612-NX"/>
    <s v="L-M-2.5"/>
    <n v="2"/>
    <x v="531"/>
    <s v=""/>
    <x v="0"/>
    <s v="Lib"/>
    <s v="M"/>
    <n v="2.5"/>
    <n v="33.464999999999996"/>
    <n v="66.929999999999993"/>
    <s v="Librica"/>
    <s v="Medium"/>
    <s v="No"/>
  </r>
  <r>
    <s v="YUO-76652-814"/>
    <d v="2021-04-04T00:00:00"/>
    <s v="26248-84194-FI"/>
    <s v="A-D-0.2"/>
    <n v="6"/>
    <x v="532"/>
    <s v=""/>
    <x v="0"/>
    <s v="Ara"/>
    <s v="D"/>
    <n v="0.2"/>
    <n v="2.9849999999999999"/>
    <n v="17.91"/>
    <s v="Arabia"/>
    <s v="Dark"/>
    <s v="No"/>
  </r>
  <r>
    <s v="PBT-36926-102"/>
    <d v="2021-08-02T00:00:00"/>
    <s v="19485-98072-PS"/>
    <s v="L-M-1"/>
    <n v="4"/>
    <x v="520"/>
    <s v=""/>
    <x v="2"/>
    <s v="Lib"/>
    <s v="M"/>
    <n v="1"/>
    <n v="14.55"/>
    <n v="58.2"/>
    <s v="Librica"/>
    <s v="Medium"/>
    <s v="No"/>
  </r>
  <r>
    <s v="BLV-60087-454"/>
    <d v="2022-06-08T00:00:00"/>
    <s v="84493-71314-WX"/>
    <s v="E-L-0.2"/>
    <n v="3"/>
    <x v="533"/>
    <s v=""/>
    <x v="1"/>
    <s v="Exc"/>
    <s v="L"/>
    <n v="0.2"/>
    <n v="4.4550000000000001"/>
    <n v="13.365"/>
    <s v="Excelsa"/>
    <s v="Light"/>
    <s v="No"/>
  </r>
  <r>
    <s v="BLV-60087-454"/>
    <d v="2022-06-08T00:00:00"/>
    <s v="84493-71314-WX"/>
    <s v="A-M-0.5"/>
    <n v="5"/>
    <x v="533"/>
    <s v=""/>
    <x v="1"/>
    <s v="Ara"/>
    <s v="M"/>
    <n v="0.5"/>
    <n v="6.75"/>
    <n v="33.75"/>
    <s v="Arabia"/>
    <s v="Medium"/>
    <s v="No"/>
  </r>
  <r>
    <s v="QYC-63914-195"/>
    <d v="2020-05-14T00:00:00"/>
    <s v="39789-43945-IV"/>
    <s v="E-L-1"/>
    <n v="3"/>
    <x v="534"/>
    <s v=""/>
    <x v="0"/>
    <s v="Exc"/>
    <s v="L"/>
    <n v="1"/>
    <n v="14.85"/>
    <n v="44.55"/>
    <s v="Excelsa"/>
    <s v="Light"/>
    <s v="Yes"/>
  </r>
  <r>
    <s v="OIB-77163-890"/>
    <d v="2020-12-25T00:00:00"/>
    <s v="38972-89678-ZM"/>
    <s v="E-L-0.5"/>
    <n v="5"/>
    <x v="535"/>
    <s v=""/>
    <x v="2"/>
    <s v="Exc"/>
    <s v="L"/>
    <n v="0.5"/>
    <n v="8.91"/>
    <n v="44.55"/>
    <s v="Excelsa"/>
    <s v="Light"/>
    <s v="Yes"/>
  </r>
  <r>
    <s v="SGS-87525-238"/>
    <d v="2021-07-05T00:00:00"/>
    <s v="91465-84526-IJ"/>
    <s v="E-D-1"/>
    <n v="5"/>
    <x v="536"/>
    <s v=""/>
    <x v="0"/>
    <s v="Exc"/>
    <s v="D"/>
    <n v="1"/>
    <n v="12.15"/>
    <n v="60.75"/>
    <s v="Excelsa"/>
    <s v="Dark"/>
    <s v="No"/>
  </r>
  <r>
    <s v="GQR-12490-152"/>
    <d v="2019-03-14T00:00:00"/>
    <s v="22832-98538-RB"/>
    <s v="R-L-0.2"/>
    <n v="1"/>
    <x v="537"/>
    <s v=""/>
    <x v="0"/>
    <s v="Rob"/>
    <s v="L"/>
    <n v="0.2"/>
    <n v="3.5849999999999995"/>
    <n v="3.5849999999999995"/>
    <s v="Robusta"/>
    <s v="Light"/>
    <s v="Yes"/>
  </r>
  <r>
    <s v="UOJ-28238-299"/>
    <d v="2021-03-07T00:00:00"/>
    <s v="30844-91890-ZA"/>
    <s v="R-L-0.2"/>
    <n v="6"/>
    <x v="538"/>
    <s v=""/>
    <x v="0"/>
    <s v="Rob"/>
    <s v="L"/>
    <n v="0.2"/>
    <n v="3.5849999999999995"/>
    <n v="21.509999999999998"/>
    <s v="Robusta"/>
    <s v="Light"/>
    <s v="No"/>
  </r>
  <r>
    <s v="ETD-58130-674"/>
    <d v="2021-11-05T00:00:00"/>
    <s v="05325-97750-WP"/>
    <s v="E-M-0.5"/>
    <n v="2"/>
    <x v="539"/>
    <s v=""/>
    <x v="2"/>
    <s v="Exc"/>
    <s v="M"/>
    <n v="0.5"/>
    <n v="8.25"/>
    <n v="16.5"/>
    <s v="Excelsa"/>
    <s v="Medium"/>
    <s v="Yes"/>
  </r>
  <r>
    <s v="UPF-60123-025"/>
    <d v="2020-02-06T00:00:00"/>
    <s v="88992-49081-AT"/>
    <s v="R-L-2.5"/>
    <n v="3"/>
    <x v="540"/>
    <s v=""/>
    <x v="0"/>
    <s v="Rob"/>
    <s v="L"/>
    <n v="2.5"/>
    <n v="27.484999999999996"/>
    <n v="82.454999999999984"/>
    <s v="Robusta"/>
    <s v="Light"/>
    <s v="No"/>
  </r>
  <r>
    <s v="NQS-01613-687"/>
    <d v="2021-03-12T00:00:00"/>
    <s v="10204-31464-SA"/>
    <s v="L-D-0.5"/>
    <n v="1"/>
    <x v="541"/>
    <s v=""/>
    <x v="0"/>
    <s v="Lib"/>
    <s v="D"/>
    <n v="0.5"/>
    <n v="7.77"/>
    <n v="7.77"/>
    <s v="Librica"/>
    <s v="Dark"/>
    <s v="Yes"/>
  </r>
  <r>
    <s v="MGH-36050-573"/>
    <d v="2020-08-03T00:00:00"/>
    <s v="75156-80911-YT"/>
    <s v="R-M-0.5"/>
    <n v="2"/>
    <x v="542"/>
    <s v=""/>
    <x v="0"/>
    <s v="Rob"/>
    <s v="M"/>
    <n v="0.5"/>
    <n v="5.97"/>
    <n v="11.94"/>
    <s v="Robusta"/>
    <s v="Medium"/>
    <s v="Yes"/>
  </r>
  <r>
    <s v="UVF-59322-459"/>
    <d v="2019-07-25T00:00:00"/>
    <s v="53971-49906-PZ"/>
    <s v="E-L-2.5"/>
    <n v="6"/>
    <x v="543"/>
    <s v=""/>
    <x v="0"/>
    <s v="Exc"/>
    <s v="L"/>
    <n v="2.5"/>
    <n v="34.154999999999994"/>
    <n v="204.92999999999995"/>
    <s v="Excelsa"/>
    <s v="Light"/>
    <s v="No"/>
  </r>
  <r>
    <s v="VET-41158-896"/>
    <d v="2020-04-29T00:00:00"/>
    <s v="10728-17633-ST"/>
    <s v="E-M-2.5"/>
    <n v="2"/>
    <x v="544"/>
    <s v=""/>
    <x v="0"/>
    <s v="Exc"/>
    <s v="M"/>
    <n v="2.5"/>
    <n v="31.624999999999996"/>
    <n v="63.249999999999993"/>
    <s v="Excelsa"/>
    <s v="Medium"/>
    <s v="Yes"/>
  </r>
  <r>
    <s v="XYL-52196-459"/>
    <d v="2019-05-02T00:00:00"/>
    <s v="13549-65017-VE"/>
    <s v="R-D-0.2"/>
    <n v="3"/>
    <x v="545"/>
    <s v=""/>
    <x v="0"/>
    <s v="Rob"/>
    <s v="D"/>
    <n v="0.2"/>
    <n v="2.6849999999999996"/>
    <n v="8.0549999999999997"/>
    <s v="Robusta"/>
    <s v="Dark"/>
    <s v="Yes"/>
  </r>
  <r>
    <s v="BPZ-51283-916"/>
    <d v="2021-08-29T00:00:00"/>
    <s v="87688-42420-TO"/>
    <s v="A-M-2.5"/>
    <n v="2"/>
    <x v="546"/>
    <s v=""/>
    <x v="0"/>
    <s v="Ara"/>
    <s v="M"/>
    <n v="2.5"/>
    <n v="25.874999999999996"/>
    <n v="51.749999999999993"/>
    <s v="Arabia"/>
    <s v="Medium"/>
    <s v="No"/>
  </r>
  <r>
    <s v="VQW-91903-926"/>
    <d v="2020-03-13T00:00:00"/>
    <s v="05325-97750-WP"/>
    <s v="E-D-2.5"/>
    <n v="1"/>
    <x v="539"/>
    <s v=""/>
    <x v="2"/>
    <s v="Exc"/>
    <s v="D"/>
    <n v="2.5"/>
    <n v="27.945"/>
    <n v="27.945"/>
    <s v="Excelsa"/>
    <s v="Dark"/>
    <s v="Yes"/>
  </r>
  <r>
    <s v="OLF-77983-457"/>
    <d v="2019-02-16T00:00:00"/>
    <s v="51901-35210-UI"/>
    <s v="A-L-2.5"/>
    <n v="2"/>
    <x v="547"/>
    <s v=""/>
    <x v="0"/>
    <s v="Ara"/>
    <s v="L"/>
    <n v="2.5"/>
    <n v="29.784999999999997"/>
    <n v="59.569999999999993"/>
    <s v="Arabia"/>
    <s v="Light"/>
    <s v="No"/>
  </r>
  <r>
    <s v="MVI-04946-827"/>
    <d v="2021-11-27T00:00:00"/>
    <s v="62483-50867-OM"/>
    <s v="E-L-1"/>
    <n v="1"/>
    <x v="548"/>
    <s v=""/>
    <x v="2"/>
    <s v="Exc"/>
    <s v="L"/>
    <n v="1"/>
    <n v="14.85"/>
    <n v="14.85"/>
    <s v="Excelsa"/>
    <s v="Light"/>
    <s v="No"/>
  </r>
  <r>
    <s v="UOG-94188-104"/>
    <d v="2021-11-23T00:00:00"/>
    <s v="92753-50029-SD"/>
    <s v="A-M-0.5"/>
    <n v="5"/>
    <x v="549"/>
    <s v=""/>
    <x v="0"/>
    <s v="Ara"/>
    <s v="M"/>
    <n v="0.5"/>
    <n v="6.75"/>
    <n v="33.75"/>
    <s v="Arabia"/>
    <s v="Medium"/>
    <s v="No"/>
  </r>
  <r>
    <s v="DSN-15872-519"/>
    <d v="2021-12-02T00:00:00"/>
    <s v="53809-98498-SN"/>
    <s v="L-L-2.5"/>
    <n v="4"/>
    <x v="550"/>
    <s v=""/>
    <x v="0"/>
    <s v="Lib"/>
    <s v="L"/>
    <n v="2.5"/>
    <n v="36.454999999999998"/>
    <n v="145.82"/>
    <s v="Librica"/>
    <s v="Light"/>
    <s v="Yes"/>
  </r>
  <r>
    <s v="OUQ-73954-002"/>
    <d v="2019-01-06T00:00:00"/>
    <s v="66308-13503-KD"/>
    <s v="R-M-0.2"/>
    <n v="4"/>
    <x v="551"/>
    <s v=""/>
    <x v="0"/>
    <s v="Rob"/>
    <s v="M"/>
    <n v="0.2"/>
    <n v="2.9849999999999999"/>
    <n v="11.94"/>
    <s v="Robusta"/>
    <s v="Medium"/>
    <s v="Yes"/>
  </r>
  <r>
    <s v="LGL-16843-667"/>
    <d v="2021-05-05T00:00:00"/>
    <s v="82458-87830-JE"/>
    <s v="A-D-0.2"/>
    <n v="4"/>
    <x v="552"/>
    <s v=""/>
    <x v="0"/>
    <s v="Ara"/>
    <s v="D"/>
    <n v="0.2"/>
    <n v="2.9849999999999999"/>
    <n v="11.94"/>
    <s v="Arabia"/>
    <s v="Dark"/>
    <s v="Yes"/>
  </r>
  <r>
    <s v="TCC-89722-031"/>
    <d v="2021-10-23T00:00:00"/>
    <s v="41611-34336-WT"/>
    <s v="L-D-0.5"/>
    <n v="1"/>
    <x v="553"/>
    <s v=""/>
    <x v="0"/>
    <s v="Lib"/>
    <s v="D"/>
    <n v="0.5"/>
    <n v="7.77"/>
    <n v="7.77"/>
    <s v="Librica"/>
    <s v="Dark"/>
    <s v="No"/>
  </r>
  <r>
    <s v="TRA-79507-007"/>
    <d v="2019-12-16T00:00:00"/>
    <s v="70089-27418-UJ"/>
    <s v="R-L-2.5"/>
    <n v="4"/>
    <x v="554"/>
    <s v=""/>
    <x v="0"/>
    <s v="Rob"/>
    <s v="L"/>
    <n v="2.5"/>
    <n v="27.484999999999996"/>
    <n v="109.93999999999998"/>
    <s v="Robusta"/>
    <s v="Light"/>
    <s v="Yes"/>
  </r>
  <r>
    <s v="MZJ-77284-941"/>
    <d v="2019-05-18T00:00:00"/>
    <s v="99978-56910-BN"/>
    <s v="E-L-0.2"/>
    <n v="5"/>
    <x v="555"/>
    <s v=""/>
    <x v="0"/>
    <s v="Exc"/>
    <s v="L"/>
    <n v="0.2"/>
    <n v="4.4550000000000001"/>
    <n v="22.274999999999999"/>
    <s v="Excelsa"/>
    <s v="Light"/>
    <s v="Yes"/>
  </r>
  <r>
    <s v="AXN-57779-891"/>
    <d v="2019-07-14T00:00:00"/>
    <s v="09668-23340-IC"/>
    <s v="R-M-0.2"/>
    <n v="3"/>
    <x v="556"/>
    <s v=""/>
    <x v="0"/>
    <s v="Rob"/>
    <s v="M"/>
    <n v="0.2"/>
    <n v="2.9849999999999999"/>
    <n v="8.9550000000000001"/>
    <s v="Robusta"/>
    <s v="Medium"/>
    <s v="No"/>
  </r>
  <r>
    <s v="PJB-15659-994"/>
    <d v="2020-11-13T00:00:00"/>
    <s v="39457-62611-YK"/>
    <s v="L-D-2.5"/>
    <n v="4"/>
    <x v="557"/>
    <s v=""/>
    <x v="1"/>
    <s v="Lib"/>
    <s v="D"/>
    <n v="2.5"/>
    <n v="29.784999999999997"/>
    <n v="119.13999999999999"/>
    <s v="Librica"/>
    <s v="Dark"/>
    <s v="No"/>
  </r>
  <r>
    <s v="LTS-03470-353"/>
    <d v="2020-07-16T00:00:00"/>
    <s v="90985-89807-RW"/>
    <s v="A-L-2.5"/>
    <n v="5"/>
    <x v="558"/>
    <s v=""/>
    <x v="0"/>
    <s v="Ara"/>
    <s v="L"/>
    <n v="2.5"/>
    <n v="29.784999999999997"/>
    <n v="148.92499999999998"/>
    <s v="Arabia"/>
    <s v="Light"/>
    <s v="Yes"/>
  </r>
  <r>
    <s v="UMM-28497-689"/>
    <d v="2020-11-03T00:00:00"/>
    <s v="05325-97750-WP"/>
    <s v="L-L-2.5"/>
    <n v="3"/>
    <x v="539"/>
    <s v=""/>
    <x v="2"/>
    <s v="Lib"/>
    <s v="L"/>
    <n v="2.5"/>
    <n v="36.454999999999998"/>
    <n v="109.36499999999999"/>
    <s v="Librica"/>
    <s v="Light"/>
    <s v="Yes"/>
  </r>
  <r>
    <s v="MJZ-93232-402"/>
    <d v="2022-03-20T00:00:00"/>
    <s v="17816-67941-ZS"/>
    <s v="E-D-0.2"/>
    <n v="1"/>
    <x v="559"/>
    <s v=""/>
    <x v="0"/>
    <s v="Exc"/>
    <s v="D"/>
    <n v="0.2"/>
    <n v="3.645"/>
    <n v="3.645"/>
    <s v="Excelsa"/>
    <s v="Dark"/>
    <s v="Yes"/>
  </r>
  <r>
    <s v="UHW-74617-126"/>
    <d v="2022-02-16T00:00:00"/>
    <s v="90816-65619-LM"/>
    <s v="E-D-2.5"/>
    <n v="2"/>
    <x v="560"/>
    <s v=""/>
    <x v="0"/>
    <s v="Exc"/>
    <s v="D"/>
    <n v="2.5"/>
    <n v="27.945"/>
    <n v="55.89"/>
    <s v="Excelsa"/>
    <s v="Dark"/>
    <s v="No"/>
  </r>
  <r>
    <s v="RIK-61730-794"/>
    <d v="2020-11-12T00:00:00"/>
    <s v="69761-61146-KD"/>
    <s v="L-M-0.2"/>
    <n v="6"/>
    <x v="561"/>
    <s v=""/>
    <x v="0"/>
    <s v="Lib"/>
    <s v="M"/>
    <n v="0.2"/>
    <n v="4.3650000000000002"/>
    <n v="26.19"/>
    <s v="Librica"/>
    <s v="Medium"/>
    <s v="Yes"/>
  </r>
  <r>
    <s v="IDJ-55379-750"/>
    <d v="2019-10-05T00:00:00"/>
    <s v="24040-20817-QB"/>
    <s v="R-M-1"/>
    <n v="4"/>
    <x v="562"/>
    <s v=""/>
    <x v="0"/>
    <s v="Rob"/>
    <s v="M"/>
    <n v="1"/>
    <n v="9.9499999999999993"/>
    <n v="39.799999999999997"/>
    <s v="Robusta"/>
    <s v="Medium"/>
    <s v="No"/>
  </r>
  <r>
    <s v="OHX-11953-965"/>
    <d v="2019-10-01T00:00:00"/>
    <s v="19524-21432-XP"/>
    <s v="E-L-2.5"/>
    <n v="2"/>
    <x v="563"/>
    <s v=""/>
    <x v="0"/>
    <s v="Exc"/>
    <s v="L"/>
    <n v="2.5"/>
    <n v="34.154999999999994"/>
    <n v="68.309999999999988"/>
    <s v="Excelsa"/>
    <s v="Light"/>
    <s v="No"/>
  </r>
  <r>
    <s v="TVV-42245-088"/>
    <d v="2020-03-06T00:00:00"/>
    <s v="14398-43114-RV"/>
    <s v="A-M-0.2"/>
    <n v="4"/>
    <x v="564"/>
    <s v=""/>
    <x v="1"/>
    <s v="Ara"/>
    <s v="M"/>
    <n v="0.2"/>
    <n v="3.375"/>
    <n v="13.5"/>
    <s v="Arabia"/>
    <s v="Medium"/>
    <s v="No"/>
  </r>
  <r>
    <s v="DYP-74337-787"/>
    <d v="2019-10-23T00:00:00"/>
    <s v="41486-52502-QQ"/>
    <s v="R-M-0.5"/>
    <n v="1"/>
    <x v="565"/>
    <s v=""/>
    <x v="0"/>
    <s v="Rob"/>
    <s v="M"/>
    <n v="0.5"/>
    <n v="5.97"/>
    <n v="5.97"/>
    <s v="Robusta"/>
    <s v="Medium"/>
    <s v="No"/>
  </r>
  <r>
    <s v="OKA-93124-100"/>
    <d v="2020-04-23T00:00:00"/>
    <s v="05325-97750-WP"/>
    <s v="R-M-0.5"/>
    <n v="5"/>
    <x v="539"/>
    <s v=""/>
    <x v="2"/>
    <s v="Rob"/>
    <s v="M"/>
    <n v="0.5"/>
    <n v="5.97"/>
    <n v="29.849999999999998"/>
    <s v="Robusta"/>
    <s v="Medium"/>
    <s v="Yes"/>
  </r>
  <r>
    <s v="IXW-20780-268"/>
    <d v="2020-06-24T00:00:00"/>
    <s v="20236-64364-QL"/>
    <s v="L-L-2.5"/>
    <n v="2"/>
    <x v="566"/>
    <s v=""/>
    <x v="0"/>
    <s v="Lib"/>
    <s v="L"/>
    <n v="2.5"/>
    <n v="36.454999999999998"/>
    <n v="72.91"/>
    <s v="Librica"/>
    <s v="Light"/>
    <s v="Yes"/>
  </r>
  <r>
    <s v="NGG-24006-937"/>
    <d v="2021-03-16T00:00:00"/>
    <s v="29102-40100-TZ"/>
    <s v="E-M-2.5"/>
    <n v="4"/>
    <x v="567"/>
    <s v=""/>
    <x v="2"/>
    <s v="Exc"/>
    <s v="M"/>
    <n v="2.5"/>
    <n v="31.624999999999996"/>
    <n v="126.49999999999999"/>
    <s v="Excelsa"/>
    <s v="Medium"/>
    <s v="No"/>
  </r>
  <r>
    <s v="JZC-31180-557"/>
    <d v="2020-04-07T00:00:00"/>
    <s v="09171-42203-EB"/>
    <s v="L-M-2.5"/>
    <n v="1"/>
    <x v="568"/>
    <s v=""/>
    <x v="0"/>
    <s v="Lib"/>
    <s v="M"/>
    <n v="2.5"/>
    <n v="33.464999999999996"/>
    <n v="33.464999999999996"/>
    <s v="Librica"/>
    <s v="Medium"/>
    <s v="No"/>
  </r>
  <r>
    <s v="ZMU-63715-204"/>
    <d v="2021-09-30T00:00:00"/>
    <s v="29060-75856-UI"/>
    <s v="E-D-1"/>
    <n v="6"/>
    <x v="569"/>
    <s v=""/>
    <x v="0"/>
    <s v="Exc"/>
    <s v="D"/>
    <n v="1"/>
    <n v="12.15"/>
    <n v="72.900000000000006"/>
    <s v="Excelsa"/>
    <s v="Dark"/>
    <s v="Yes"/>
  </r>
  <r>
    <s v="GND-08192-056"/>
    <d v="2022-05-01T00:00:00"/>
    <s v="17088-16989-PL"/>
    <s v="L-D-0.5"/>
    <n v="2"/>
    <x v="570"/>
    <s v=""/>
    <x v="0"/>
    <s v="Lib"/>
    <s v="D"/>
    <n v="0.5"/>
    <n v="7.77"/>
    <n v="15.54"/>
    <s v="Librica"/>
    <s v="Dark"/>
    <s v="Yes"/>
  </r>
  <r>
    <s v="RYY-38961-093"/>
    <d v="2021-01-21T00:00:00"/>
    <s v="14756-18321-CL"/>
    <s v="A-M-0.2"/>
    <n v="6"/>
    <x v="571"/>
    <s v=""/>
    <x v="0"/>
    <s v="Ara"/>
    <s v="M"/>
    <n v="0.2"/>
    <n v="3.375"/>
    <n v="20.25"/>
    <s v="Arabia"/>
    <s v="Medium"/>
    <s v="No"/>
  </r>
  <r>
    <s v="CVA-64996-969"/>
    <d v="2020-06-24T00:00:00"/>
    <s v="13324-78688-MI"/>
    <s v="A-L-1"/>
    <n v="6"/>
    <x v="572"/>
    <s v=""/>
    <x v="0"/>
    <s v="Ara"/>
    <s v="L"/>
    <n v="1"/>
    <n v="12.95"/>
    <n v="77.699999999999989"/>
    <s v="Arabia"/>
    <s v="Light"/>
    <s v="No"/>
  </r>
  <r>
    <s v="XTH-67276-442"/>
    <d v="2019-03-03T00:00:00"/>
    <s v="73799-04749-BM"/>
    <s v="L-M-2.5"/>
    <n v="4"/>
    <x v="573"/>
    <s v=""/>
    <x v="0"/>
    <s v="Lib"/>
    <s v="M"/>
    <n v="2.5"/>
    <n v="33.464999999999996"/>
    <n v="133.85999999999999"/>
    <s v="Librica"/>
    <s v="Medium"/>
    <s v="No"/>
  </r>
  <r>
    <s v="PVU-02950-470"/>
    <d v="2021-01-28T00:00:00"/>
    <s v="01927-46702-YT"/>
    <s v="E-D-1"/>
    <n v="1"/>
    <x v="574"/>
    <s v=""/>
    <x v="2"/>
    <s v="Exc"/>
    <s v="D"/>
    <n v="1"/>
    <n v="12.15"/>
    <n v="12.15"/>
    <s v="Excelsa"/>
    <s v="Dark"/>
    <s v="No"/>
  </r>
  <r>
    <s v="XSN-26809-910"/>
    <d v="2020-06-28T00:00:00"/>
    <s v="80467-17137-TO"/>
    <s v="E-M-2.5"/>
    <n v="2"/>
    <x v="575"/>
    <s v=""/>
    <x v="1"/>
    <s v="Exc"/>
    <s v="M"/>
    <n v="2.5"/>
    <n v="31.624999999999996"/>
    <n v="63.249999999999993"/>
    <s v="Excelsa"/>
    <s v="Medium"/>
    <s v="Yes"/>
  </r>
  <r>
    <s v="UDN-88321-005"/>
    <d v="2020-07-05T00:00:00"/>
    <s v="14640-87215-BK"/>
    <s v="R-L-0.5"/>
    <n v="5"/>
    <x v="576"/>
    <s v=""/>
    <x v="0"/>
    <s v="Rob"/>
    <s v="L"/>
    <n v="0.5"/>
    <n v="7.169999999999999"/>
    <n v="35.849999999999994"/>
    <s v="Robusta"/>
    <s v="Light"/>
    <s v="No"/>
  </r>
  <r>
    <s v="EXP-21628-670"/>
    <d v="2019-03-02T00:00:00"/>
    <s v="94447-35885-HK"/>
    <s v="A-M-2.5"/>
    <n v="3"/>
    <x v="577"/>
    <s v=""/>
    <x v="0"/>
    <s v="Ara"/>
    <s v="M"/>
    <n v="2.5"/>
    <n v="25.874999999999996"/>
    <n v="77.624999999999986"/>
    <s v="Arabia"/>
    <s v="Medium"/>
    <s v="No"/>
  </r>
  <r>
    <s v="VGM-24161-361"/>
    <d v="2022-05-01T00:00:00"/>
    <s v="71034-49694-CS"/>
    <s v="E-M-2.5"/>
    <n v="2"/>
    <x v="578"/>
    <s v=""/>
    <x v="0"/>
    <s v="Exc"/>
    <s v="M"/>
    <n v="2.5"/>
    <n v="31.624999999999996"/>
    <n v="63.249999999999993"/>
    <s v="Excelsa"/>
    <s v="Medium"/>
    <s v="Yes"/>
  </r>
  <r>
    <s v="PKN-19556-918"/>
    <d v="2022-04-29T00:00:00"/>
    <s v="00445-42781-KX"/>
    <s v="E-L-0.2"/>
    <n v="6"/>
    <x v="579"/>
    <s v=""/>
    <x v="1"/>
    <s v="Exc"/>
    <s v="L"/>
    <n v="0.2"/>
    <n v="4.4550000000000001"/>
    <n v="26.73"/>
    <s v="Excelsa"/>
    <s v="Light"/>
    <s v="Yes"/>
  </r>
  <r>
    <s v="PKN-19556-918"/>
    <d v="2022-04-29T00:00:00"/>
    <s v="00445-42781-KX"/>
    <s v="L-D-0.5"/>
    <n v="4"/>
    <x v="579"/>
    <s v=""/>
    <x v="1"/>
    <s v="Lib"/>
    <s v="D"/>
    <n v="0.5"/>
    <n v="7.77"/>
    <n v="31.08"/>
    <s v="Librica"/>
    <s v="Dark"/>
    <s v="Yes"/>
  </r>
  <r>
    <s v="PKN-19556-918"/>
    <d v="2022-04-29T00:00:00"/>
    <s v="00445-42781-KX"/>
    <s v="A-D-0.2"/>
    <n v="1"/>
    <x v="579"/>
    <s v=""/>
    <x v="1"/>
    <s v="Ara"/>
    <s v="D"/>
    <n v="0.2"/>
    <n v="2.9849999999999999"/>
    <n v="2.9849999999999999"/>
    <s v="Arabia"/>
    <s v="Dark"/>
    <s v="Yes"/>
  </r>
  <r>
    <s v="PKN-19556-918"/>
    <d v="2022-04-29T00:00:00"/>
    <s v="00445-42781-KX"/>
    <s v="R-D-2.5"/>
    <n v="5"/>
    <x v="579"/>
    <s v=""/>
    <x v="1"/>
    <s v="Rob"/>
    <s v="D"/>
    <n v="2.5"/>
    <n v="20.584999999999997"/>
    <n v="102.92499999999998"/>
    <s v="Robusta"/>
    <s v="Dark"/>
    <s v="Yes"/>
  </r>
  <r>
    <s v="DXQ-44537-297"/>
    <d v="2020-08-06T00:00:00"/>
    <s v="96116-24737-LV"/>
    <s v="E-L-0.5"/>
    <n v="4"/>
    <x v="580"/>
    <s v=""/>
    <x v="0"/>
    <s v="Exc"/>
    <s v="L"/>
    <n v="0.5"/>
    <n v="8.91"/>
    <n v="35.64"/>
    <s v="Excelsa"/>
    <s v="Light"/>
    <s v="No"/>
  </r>
  <r>
    <s v="BPC-54727-307"/>
    <d v="2019-12-21T00:00:00"/>
    <s v="18684-73088-YL"/>
    <s v="R-L-1"/>
    <n v="4"/>
    <x v="581"/>
    <s v=""/>
    <x v="0"/>
    <s v="Rob"/>
    <s v="L"/>
    <n v="1"/>
    <n v="11.95"/>
    <n v="47.8"/>
    <s v="Robusta"/>
    <s v="Light"/>
    <s v="No"/>
  </r>
  <r>
    <s v="KSH-47717-456"/>
    <d v="2020-04-19T00:00:00"/>
    <s v="74671-55639-TU"/>
    <s v="L-M-1"/>
    <n v="3"/>
    <x v="582"/>
    <s v=""/>
    <x v="0"/>
    <s v="Lib"/>
    <s v="M"/>
    <n v="1"/>
    <n v="14.55"/>
    <n v="43.650000000000006"/>
    <s v="Librica"/>
    <s v="Medium"/>
    <s v="No"/>
  </r>
  <r>
    <s v="ANK-59436-446"/>
    <d v="2022-01-17T00:00:00"/>
    <s v="17488-65879-XL"/>
    <s v="E-L-0.5"/>
    <n v="4"/>
    <x v="583"/>
    <s v=""/>
    <x v="0"/>
    <s v="Exc"/>
    <s v="L"/>
    <n v="0.5"/>
    <n v="8.91"/>
    <n v="35.64"/>
    <s v="Excelsa"/>
    <s v="Light"/>
    <s v="Yes"/>
  </r>
  <r>
    <s v="AYY-83051-752"/>
    <d v="2019-01-22T00:00:00"/>
    <s v="46431-09298-OU"/>
    <s v="L-L-1"/>
    <n v="6"/>
    <x v="584"/>
    <s v=""/>
    <x v="0"/>
    <s v="Lib"/>
    <s v="L"/>
    <n v="1"/>
    <n v="15.85"/>
    <n v="95.1"/>
    <s v="Librica"/>
    <s v="Light"/>
    <s v="Yes"/>
  </r>
  <r>
    <s v="CSW-59644-267"/>
    <d v="2020-02-28T00:00:00"/>
    <s v="60378-26473-FE"/>
    <s v="E-M-2.5"/>
    <n v="1"/>
    <x v="585"/>
    <s v=""/>
    <x v="1"/>
    <s v="Exc"/>
    <s v="M"/>
    <n v="2.5"/>
    <n v="31.624999999999996"/>
    <n v="31.624999999999996"/>
    <s v="Excelsa"/>
    <s v="Medium"/>
    <s v="Yes"/>
  </r>
  <r>
    <s v="ITY-92466-909"/>
    <d v="2019-08-07T00:00:00"/>
    <s v="34927-68586-ZV"/>
    <s v="A-M-2.5"/>
    <n v="3"/>
    <x v="586"/>
    <s v=""/>
    <x v="1"/>
    <s v="Ara"/>
    <s v="M"/>
    <n v="2.5"/>
    <n v="25.874999999999996"/>
    <n v="77.624999999999986"/>
    <s v="Arabia"/>
    <s v="Medium"/>
    <s v="Yes"/>
  </r>
  <r>
    <s v="IGW-04801-466"/>
    <d v="2021-05-15T00:00:00"/>
    <s v="29051-27555-GD"/>
    <s v="L-D-0.2"/>
    <n v="1"/>
    <x v="587"/>
    <s v=""/>
    <x v="0"/>
    <s v="Lib"/>
    <s v="D"/>
    <n v="0.2"/>
    <n v="3.8849999999999998"/>
    <n v="3.8849999999999998"/>
    <s v="Librica"/>
    <s v="Dark"/>
    <s v="Yes"/>
  </r>
  <r>
    <s v="LJN-34281-921"/>
    <d v="2021-12-17T00:00:00"/>
    <s v="52143-35672-JF"/>
    <s v="R-L-2.5"/>
    <n v="5"/>
    <x v="588"/>
    <s v=""/>
    <x v="0"/>
    <s v="Rob"/>
    <s v="L"/>
    <n v="2.5"/>
    <n v="27.484999999999996"/>
    <n v="137.42499999999998"/>
    <s v="Robusta"/>
    <s v="Light"/>
    <s v="No"/>
  </r>
  <r>
    <s v="BWZ-46364-547"/>
    <d v="2021-09-09T00:00:00"/>
    <s v="64918-67725-MN"/>
    <s v="R-L-1"/>
    <n v="3"/>
    <x v="589"/>
    <s v=""/>
    <x v="0"/>
    <s v="Rob"/>
    <s v="L"/>
    <n v="1"/>
    <n v="11.95"/>
    <n v="35.849999999999994"/>
    <s v="Robusta"/>
    <s v="Light"/>
    <s v="Yes"/>
  </r>
  <r>
    <s v="SBC-95710-706"/>
    <d v="2020-02-19T00:00:00"/>
    <s v="85634-61759-ND"/>
    <s v="E-M-0.2"/>
    <n v="2"/>
    <x v="590"/>
    <s v=""/>
    <x v="2"/>
    <s v="Exc"/>
    <s v="M"/>
    <n v="0.2"/>
    <n v="4.125"/>
    <n v="8.25"/>
    <s v="Excelsa"/>
    <s v="Medium"/>
    <s v="Yes"/>
  </r>
  <r>
    <s v="WRN-55114-031"/>
    <d v="2020-06-29T00:00:00"/>
    <s v="40180-22940-QB"/>
    <s v="E-L-2.5"/>
    <n v="3"/>
    <x v="591"/>
    <s v=""/>
    <x v="0"/>
    <s v="Exc"/>
    <s v="L"/>
    <n v="2.5"/>
    <n v="34.154999999999994"/>
    <n v="102.46499999999997"/>
    <s v="Excelsa"/>
    <s v="Light"/>
    <s v="Yes"/>
  </r>
  <r>
    <s v="TZU-64255-831"/>
    <d v="2022-05-13T00:00:00"/>
    <s v="34666-76738-SQ"/>
    <s v="R-D-2.5"/>
    <n v="2"/>
    <x v="592"/>
    <s v=""/>
    <x v="0"/>
    <s v="Rob"/>
    <s v="D"/>
    <n v="2.5"/>
    <n v="20.584999999999997"/>
    <n v="41.169999999999995"/>
    <s v="Robusta"/>
    <s v="Dark"/>
    <s v="No"/>
  </r>
  <r>
    <s v="JVF-91003-729"/>
    <d v="2020-10-02T00:00:00"/>
    <s v="98536-88616-FF"/>
    <s v="A-D-2.5"/>
    <n v="3"/>
    <x v="593"/>
    <s v=""/>
    <x v="0"/>
    <s v="Ara"/>
    <s v="D"/>
    <n v="2.5"/>
    <n v="22.884999999999998"/>
    <n v="68.655000000000001"/>
    <s v="Arabia"/>
    <s v="Dark"/>
    <s v="Yes"/>
  </r>
  <r>
    <s v="MVB-22135-665"/>
    <d v="2021-12-02T00:00:00"/>
    <s v="55621-06130-SA"/>
    <s v="A-D-1"/>
    <n v="1"/>
    <x v="594"/>
    <s v=""/>
    <x v="0"/>
    <s v="Ara"/>
    <s v="D"/>
    <n v="1"/>
    <n v="9.9499999999999993"/>
    <n v="9.9499999999999993"/>
    <s v="Arabia"/>
    <s v="Dark"/>
    <s v="Yes"/>
  </r>
  <r>
    <s v="CKS-47815-571"/>
    <d v="2021-11-02T00:00:00"/>
    <s v="45666-86771-EH"/>
    <s v="L-L-0.5"/>
    <n v="3"/>
    <x v="595"/>
    <s v=""/>
    <x v="2"/>
    <s v="Lib"/>
    <s v="L"/>
    <n v="0.5"/>
    <n v="9.51"/>
    <n v="28.53"/>
    <s v="Librica"/>
    <s v="Light"/>
    <s v="Yes"/>
  </r>
  <r>
    <s v="OAW-17338-101"/>
    <d v="2020-02-23T00:00:00"/>
    <s v="52143-35672-JF"/>
    <s v="R-D-0.2"/>
    <n v="6"/>
    <x v="588"/>
    <s v=""/>
    <x v="0"/>
    <s v="Rob"/>
    <s v="D"/>
    <n v="0.2"/>
    <n v="2.6849999999999996"/>
    <n v="16.11"/>
    <s v="Robusta"/>
    <s v="Dark"/>
    <s v="No"/>
  </r>
  <r>
    <s v="ALP-37623-536"/>
    <d v="2020-07-03T00:00:00"/>
    <s v="24689-69376-XX"/>
    <s v="L-L-1"/>
    <n v="6"/>
    <x v="596"/>
    <s v=""/>
    <x v="2"/>
    <s v="Lib"/>
    <s v="L"/>
    <n v="1"/>
    <n v="15.85"/>
    <n v="95.1"/>
    <s v="Librica"/>
    <s v="Light"/>
    <s v="No"/>
  </r>
  <r>
    <s v="WMU-87639-108"/>
    <d v="2019-02-11T00:00:00"/>
    <s v="71891-51101-VQ"/>
    <s v="R-D-0.5"/>
    <n v="1"/>
    <x v="597"/>
    <s v=""/>
    <x v="0"/>
    <s v="Rob"/>
    <s v="D"/>
    <n v="0.5"/>
    <n v="5.3699999999999992"/>
    <n v="5.3699999999999992"/>
    <s v="Robusta"/>
    <s v="Dark"/>
    <s v="Yes"/>
  </r>
  <r>
    <s v="USN-44968-231"/>
    <d v="2020-09-10T00:00:00"/>
    <s v="71749-05400-CN"/>
    <s v="R-L-1"/>
    <n v="4"/>
    <x v="598"/>
    <s v=""/>
    <x v="0"/>
    <s v="Rob"/>
    <s v="L"/>
    <n v="1"/>
    <n v="11.95"/>
    <n v="47.8"/>
    <s v="Robusta"/>
    <s v="Light"/>
    <s v="No"/>
  </r>
  <r>
    <s v="YZG-20575-451"/>
    <d v="2020-03-02T00:00:00"/>
    <s v="64845-00270-NO"/>
    <s v="L-L-1"/>
    <n v="4"/>
    <x v="599"/>
    <s v=""/>
    <x v="1"/>
    <s v="Lib"/>
    <s v="L"/>
    <n v="1"/>
    <n v="15.85"/>
    <n v="63.4"/>
    <s v="Librica"/>
    <s v="Light"/>
    <s v="No"/>
  </r>
  <r>
    <s v="HTH-52867-812"/>
    <d v="2021-06-28T00:00:00"/>
    <s v="29851-36402-UX"/>
    <s v="A-M-2.5"/>
    <n v="4"/>
    <x v="600"/>
    <s v=""/>
    <x v="0"/>
    <s v="Ara"/>
    <s v="M"/>
    <n v="2.5"/>
    <n v="25.874999999999996"/>
    <n v="103.49999999999999"/>
    <s v="Arabia"/>
    <s v="Medium"/>
    <s v="No"/>
  </r>
  <r>
    <s v="FWU-44971-444"/>
    <d v="2019-01-11T00:00:00"/>
    <s v="12190-25421-WM"/>
    <s v="A-D-2.5"/>
    <n v="3"/>
    <x v="601"/>
    <s v=""/>
    <x v="0"/>
    <s v="Ara"/>
    <s v="D"/>
    <n v="2.5"/>
    <n v="22.884999999999998"/>
    <n v="68.655000000000001"/>
    <s v="Arabia"/>
    <s v="Dark"/>
    <s v="No"/>
  </r>
  <r>
    <s v="EQI-82205-066"/>
    <d v="2019-09-20T00:00:00"/>
    <s v="52316-30571-GD"/>
    <s v="R-M-2.5"/>
    <n v="2"/>
    <x v="602"/>
    <s v=""/>
    <x v="0"/>
    <s v="Rob"/>
    <s v="M"/>
    <n v="2.5"/>
    <n v="22.884999999999998"/>
    <n v="45.769999999999996"/>
    <s v="Robusta"/>
    <s v="Medium"/>
    <s v="Yes"/>
  </r>
  <r>
    <s v="NAR-00747-074"/>
    <d v="2021-10-16T00:00:00"/>
    <s v="23243-92649-RY"/>
    <s v="L-D-1"/>
    <n v="4"/>
    <x v="603"/>
    <s v=""/>
    <x v="0"/>
    <s v="Lib"/>
    <s v="D"/>
    <n v="1"/>
    <n v="12.95"/>
    <n v="51.8"/>
    <s v="Librica"/>
    <s v="Dark"/>
    <s v="No"/>
  </r>
  <r>
    <s v="JYR-22052-185"/>
    <d v="2020-01-01T00:00:00"/>
    <s v="39528-19971-OR"/>
    <s v="A-M-0.5"/>
    <n v="2"/>
    <x v="604"/>
    <s v=""/>
    <x v="0"/>
    <s v="Ara"/>
    <s v="M"/>
    <n v="0.5"/>
    <n v="6.75"/>
    <n v="13.5"/>
    <s v="Arabia"/>
    <s v="Medium"/>
    <s v="Yes"/>
  </r>
  <r>
    <s v="XKO-54097-932"/>
    <d v="2022-03-10T00:00:00"/>
    <s v="32743-78448-KT"/>
    <s v="E-M-0.5"/>
    <n v="3"/>
    <x v="605"/>
    <s v=""/>
    <x v="0"/>
    <s v="Exc"/>
    <s v="M"/>
    <n v="0.5"/>
    <n v="8.25"/>
    <n v="24.75"/>
    <s v="Excelsa"/>
    <s v="Medium"/>
    <s v="Yes"/>
  </r>
  <r>
    <s v="HXA-72415-025"/>
    <d v="2022-05-12T00:00:00"/>
    <s v="93417-12322-YB"/>
    <s v="A-D-2.5"/>
    <n v="2"/>
    <x v="606"/>
    <s v=""/>
    <x v="1"/>
    <s v="Ara"/>
    <s v="D"/>
    <n v="2.5"/>
    <n v="22.884999999999998"/>
    <n v="45.769999999999996"/>
    <s v="Arabia"/>
    <s v="Dark"/>
    <s v="Yes"/>
  </r>
  <r>
    <s v="MJF-20065-335"/>
    <d v="2020-09-10T00:00:00"/>
    <s v="56891-86662-UY"/>
    <s v="E-L-0.5"/>
    <n v="6"/>
    <x v="607"/>
    <s v=""/>
    <x v="0"/>
    <s v="Exc"/>
    <s v="L"/>
    <n v="0.5"/>
    <n v="8.91"/>
    <n v="53.46"/>
    <s v="Excelsa"/>
    <s v="Light"/>
    <s v="No"/>
  </r>
  <r>
    <s v="GFI-83300-059"/>
    <d v="2021-10-16T00:00:00"/>
    <s v="40414-26467-VE"/>
    <s v="A-M-0.2"/>
    <n v="6"/>
    <x v="608"/>
    <s v=""/>
    <x v="0"/>
    <s v="Ara"/>
    <s v="M"/>
    <n v="0.2"/>
    <n v="3.375"/>
    <n v="20.25"/>
    <s v="Arabia"/>
    <s v="Medium"/>
    <s v="Yes"/>
  </r>
  <r>
    <s v="WJR-51493-682"/>
    <d v="2021-06-17T00:00:00"/>
    <s v="87858-83734-RK"/>
    <s v="L-D-2.5"/>
    <n v="5"/>
    <x v="609"/>
    <s v=""/>
    <x v="0"/>
    <s v="Lib"/>
    <s v="D"/>
    <n v="2.5"/>
    <n v="29.784999999999997"/>
    <n v="148.92499999999998"/>
    <s v="Librica"/>
    <s v="Dark"/>
    <s v="No"/>
  </r>
  <r>
    <s v="SHP-55648-472"/>
    <d v="2019-03-30T00:00:00"/>
    <s v="46818-20198-GB"/>
    <s v="A-M-1"/>
    <n v="6"/>
    <x v="610"/>
    <s v=""/>
    <x v="0"/>
    <s v="Ara"/>
    <s v="M"/>
    <n v="1"/>
    <n v="11.25"/>
    <n v="67.5"/>
    <s v="Arabia"/>
    <s v="Medium"/>
    <s v="No"/>
  </r>
  <r>
    <s v="HYR-03455-684"/>
    <d v="2021-12-19T00:00:00"/>
    <s v="29808-89098-XD"/>
    <s v="E-D-1"/>
    <n v="6"/>
    <x v="611"/>
    <s v=""/>
    <x v="0"/>
    <s v="Exc"/>
    <s v="D"/>
    <n v="1"/>
    <n v="12.15"/>
    <n v="72.900000000000006"/>
    <s v="Excelsa"/>
    <s v="Dark"/>
    <s v="No"/>
  </r>
  <r>
    <s v="HYR-03455-684"/>
    <d v="2021-12-19T00:00:00"/>
    <s v="29808-89098-XD"/>
    <s v="L-D-0.2"/>
    <n v="2"/>
    <x v="611"/>
    <s v=""/>
    <x v="0"/>
    <s v="Lib"/>
    <s v="D"/>
    <n v="0.2"/>
    <n v="3.8849999999999998"/>
    <n v="7.77"/>
    <s v="Librica"/>
    <s v="Dark"/>
    <s v="No"/>
  </r>
  <r>
    <s v="HUG-52766-375"/>
    <d v="2020-06-05T00:00:00"/>
    <s v="78786-77449-RQ"/>
    <s v="A-D-2.5"/>
    <n v="4"/>
    <x v="612"/>
    <s v=""/>
    <x v="0"/>
    <s v="Ara"/>
    <s v="D"/>
    <n v="2.5"/>
    <n v="22.884999999999998"/>
    <n v="91.539999999999992"/>
    <s v="Arabia"/>
    <s v="Dark"/>
    <s v="No"/>
  </r>
  <r>
    <s v="DAH-46595-917"/>
    <d v="2021-09-12T00:00:00"/>
    <s v="27878-42224-QF"/>
    <s v="A-D-1"/>
    <n v="6"/>
    <x v="613"/>
    <s v=""/>
    <x v="1"/>
    <s v="Ara"/>
    <s v="D"/>
    <n v="1"/>
    <n v="9.9499999999999993"/>
    <n v="59.699999999999996"/>
    <s v="Arabia"/>
    <s v="Dark"/>
    <s v="No"/>
  </r>
  <r>
    <s v="VEM-79839-466"/>
    <d v="2022-03-16T00:00:00"/>
    <s v="32743-78448-KT"/>
    <s v="R-L-2.5"/>
    <n v="5"/>
    <x v="605"/>
    <s v=""/>
    <x v="0"/>
    <s v="Rob"/>
    <s v="L"/>
    <n v="2.5"/>
    <n v="27.484999999999996"/>
    <n v="137.42499999999998"/>
    <s v="Robusta"/>
    <s v="Light"/>
    <s v="Yes"/>
  </r>
  <r>
    <s v="OWH-11126-533"/>
    <d v="2021-12-21T00:00:00"/>
    <s v="25331-13794-SB"/>
    <s v="L-M-2.5"/>
    <n v="2"/>
    <x v="614"/>
    <s v=""/>
    <x v="0"/>
    <s v="Lib"/>
    <s v="M"/>
    <n v="2.5"/>
    <n v="33.464999999999996"/>
    <n v="66.929999999999993"/>
    <s v="Librica"/>
    <s v="Medium"/>
    <s v="No"/>
  </r>
  <r>
    <s v="UMT-26130-151"/>
    <d v="2019-05-21T00:00:00"/>
    <s v="55864-37682-GQ"/>
    <s v="L-M-0.2"/>
    <n v="3"/>
    <x v="615"/>
    <s v=""/>
    <x v="0"/>
    <s v="Lib"/>
    <s v="M"/>
    <n v="0.2"/>
    <n v="4.3650000000000002"/>
    <n v="13.095000000000001"/>
    <s v="Librica"/>
    <s v="Medium"/>
    <s v="Yes"/>
  </r>
  <r>
    <s v="JKA-27899-806"/>
    <d v="2021-10-26T00:00:00"/>
    <s v="97005-25609-CQ"/>
    <s v="R-L-1"/>
    <n v="5"/>
    <x v="616"/>
    <s v=""/>
    <x v="0"/>
    <s v="Rob"/>
    <s v="L"/>
    <n v="1"/>
    <n v="11.95"/>
    <n v="59.75"/>
    <s v="Robusta"/>
    <s v="Light"/>
    <s v="No"/>
  </r>
  <r>
    <s v="ULU-07744-724"/>
    <d v="2020-03-26T00:00:00"/>
    <s v="94058-95794-IJ"/>
    <s v="L-M-0.5"/>
    <n v="5"/>
    <x v="617"/>
    <s v=""/>
    <x v="0"/>
    <s v="Lib"/>
    <s v="M"/>
    <n v="0.5"/>
    <n v="8.73"/>
    <n v="43.650000000000006"/>
    <s v="Librica"/>
    <s v="Medium"/>
    <s v="Yes"/>
  </r>
  <r>
    <s v="NOM-56457-507"/>
    <d v="2020-10-14T00:00:00"/>
    <s v="40214-03678-GU"/>
    <s v="E-M-1"/>
    <n v="6"/>
    <x v="618"/>
    <s v=""/>
    <x v="0"/>
    <s v="Exc"/>
    <s v="M"/>
    <n v="1"/>
    <n v="13.75"/>
    <n v="82.5"/>
    <s v="Excelsa"/>
    <s v="Medium"/>
    <s v="Yes"/>
  </r>
  <r>
    <s v="NZN-71683-705"/>
    <d v="2021-12-13T00:00:00"/>
    <s v="04921-85445-SL"/>
    <s v="A-L-2.5"/>
    <n v="6"/>
    <x v="619"/>
    <s v=""/>
    <x v="0"/>
    <s v="Ara"/>
    <s v="L"/>
    <n v="2.5"/>
    <n v="29.784999999999997"/>
    <n v="178.70999999999998"/>
    <s v="Arabia"/>
    <s v="Light"/>
    <s v="Yes"/>
  </r>
  <r>
    <s v="WMA-34232-850"/>
    <d v="2021-03-08T00:00:00"/>
    <s v="53386-94266-LJ"/>
    <s v="L-D-2.5"/>
    <n v="4"/>
    <x v="620"/>
    <s v=""/>
    <x v="0"/>
    <s v="Lib"/>
    <s v="D"/>
    <n v="2.5"/>
    <n v="29.784999999999997"/>
    <n v="119.13999999999999"/>
    <s v="Librica"/>
    <s v="Dark"/>
    <s v="Yes"/>
  </r>
  <r>
    <s v="EZL-27919-704"/>
    <d v="2021-01-21T00:00:00"/>
    <s v="49480-85909-DG"/>
    <s v="L-L-0.5"/>
    <n v="5"/>
    <x v="621"/>
    <s v=""/>
    <x v="0"/>
    <s v="Lib"/>
    <s v="L"/>
    <n v="0.5"/>
    <n v="9.51"/>
    <n v="47.55"/>
    <s v="Librica"/>
    <s v="Light"/>
    <s v="No"/>
  </r>
  <r>
    <s v="ZYU-11345-774"/>
    <d v="2021-01-10T00:00:00"/>
    <s v="18293-78136-MN"/>
    <s v="L-M-0.5"/>
    <n v="5"/>
    <x v="622"/>
    <s v=""/>
    <x v="1"/>
    <s v="Lib"/>
    <s v="M"/>
    <n v="0.5"/>
    <n v="8.73"/>
    <n v="43.650000000000006"/>
    <s v="Librica"/>
    <s v="Medium"/>
    <s v="No"/>
  </r>
  <r>
    <s v="CPW-34587-459"/>
    <d v="2021-03-26T00:00:00"/>
    <s v="84641-67384-TD"/>
    <s v="A-L-2.5"/>
    <n v="6"/>
    <x v="623"/>
    <s v=""/>
    <x v="0"/>
    <s v="Ara"/>
    <s v="L"/>
    <n v="2.5"/>
    <n v="29.784999999999997"/>
    <n v="178.70999999999998"/>
    <s v="Arabia"/>
    <s v="Light"/>
    <s v="Yes"/>
  </r>
  <r>
    <s v="NQZ-82067-394"/>
    <d v="2022-03-25T00:00:00"/>
    <s v="72320-29738-EB"/>
    <s v="R-L-2.5"/>
    <n v="1"/>
    <x v="624"/>
    <s v=""/>
    <x v="2"/>
    <s v="Rob"/>
    <s v="L"/>
    <n v="2.5"/>
    <n v="27.484999999999996"/>
    <n v="27.484999999999996"/>
    <s v="Robusta"/>
    <s v="Light"/>
    <s v="No"/>
  </r>
  <r>
    <s v="JBW-95055-851"/>
    <d v="2021-07-22T00:00:00"/>
    <s v="47355-97488-XS"/>
    <s v="A-M-1"/>
    <n v="5"/>
    <x v="625"/>
    <s v=""/>
    <x v="0"/>
    <s v="Ara"/>
    <s v="M"/>
    <n v="1"/>
    <n v="11.25"/>
    <n v="56.25"/>
    <s v="Arabia"/>
    <s v="Medium"/>
    <s v="No"/>
  </r>
  <r>
    <s v="AHY-20324-088"/>
    <d v="2020-09-06T00:00:00"/>
    <s v="63499-24884-PP"/>
    <s v="L-L-0.2"/>
    <n v="2"/>
    <x v="626"/>
    <s v=""/>
    <x v="2"/>
    <s v="Lib"/>
    <s v="L"/>
    <n v="0.2"/>
    <n v="4.7549999999999999"/>
    <n v="9.51"/>
    <s v="Librica"/>
    <s v="Light"/>
    <s v="Yes"/>
  </r>
  <r>
    <s v="ZSL-66684-103"/>
    <d v="2019-12-28T00:00:00"/>
    <s v="39193-51770-FM"/>
    <s v="E-M-0.2"/>
    <n v="2"/>
    <x v="627"/>
    <s v=""/>
    <x v="0"/>
    <s v="Exc"/>
    <s v="M"/>
    <n v="0.2"/>
    <n v="4.125"/>
    <n v="8.25"/>
    <s v="Excelsa"/>
    <s v="Medium"/>
    <s v="Yes"/>
  </r>
  <r>
    <s v="WNE-73911-475"/>
    <d v="2020-04-20T00:00:00"/>
    <s v="61323-91967-GG"/>
    <s v="L-D-0.5"/>
    <n v="6"/>
    <x v="628"/>
    <s v=""/>
    <x v="0"/>
    <s v="Lib"/>
    <s v="D"/>
    <n v="0.5"/>
    <n v="7.77"/>
    <n v="46.62"/>
    <s v="Librica"/>
    <s v="Dark"/>
    <s v="No"/>
  </r>
  <r>
    <s v="EZB-68383-559"/>
    <d v="2019-02-21T00:00:00"/>
    <s v="90123-01967-KS"/>
    <s v="R-L-1"/>
    <n v="6"/>
    <x v="629"/>
    <s v=""/>
    <x v="0"/>
    <s v="Rob"/>
    <s v="L"/>
    <n v="1"/>
    <n v="11.95"/>
    <n v="71.699999999999989"/>
    <s v="Robusta"/>
    <s v="Light"/>
    <s v="No"/>
  </r>
  <r>
    <s v="OVO-01283-090"/>
    <d v="2022-03-17T00:00:00"/>
    <s v="15958-25089-OS"/>
    <s v="L-L-2.5"/>
    <n v="2"/>
    <x v="630"/>
    <s v=""/>
    <x v="0"/>
    <s v="Lib"/>
    <s v="L"/>
    <n v="2.5"/>
    <n v="36.454999999999998"/>
    <n v="72.91"/>
    <s v="Librica"/>
    <s v="Light"/>
    <s v="Yes"/>
  </r>
  <r>
    <s v="TXH-78646-919"/>
    <d v="2021-05-14T00:00:00"/>
    <s v="98430-37820-UV"/>
    <s v="R-D-0.2"/>
    <n v="3"/>
    <x v="631"/>
    <s v=""/>
    <x v="0"/>
    <s v="Rob"/>
    <s v="D"/>
    <n v="0.2"/>
    <n v="2.6849999999999996"/>
    <n v="8.0549999999999997"/>
    <s v="Robusta"/>
    <s v="Dark"/>
    <s v="Yes"/>
  </r>
  <r>
    <s v="CYZ-37122-164"/>
    <d v="2019-01-06T00:00:00"/>
    <s v="21798-04171-XC"/>
    <s v="E-M-0.5"/>
    <n v="2"/>
    <x v="632"/>
    <s v=""/>
    <x v="0"/>
    <s v="Exc"/>
    <s v="M"/>
    <n v="0.5"/>
    <n v="8.25"/>
    <n v="16.5"/>
    <s v="Excelsa"/>
    <s v="Medium"/>
    <s v="No"/>
  </r>
  <r>
    <s v="AGQ-06534-750"/>
    <d v="2019-04-24T00:00:00"/>
    <s v="52798-46508-HP"/>
    <s v="A-L-1"/>
    <n v="5"/>
    <x v="633"/>
    <s v=""/>
    <x v="1"/>
    <s v="Ara"/>
    <s v="L"/>
    <n v="1"/>
    <n v="12.95"/>
    <n v="64.75"/>
    <s v="Arabia"/>
    <s v="Light"/>
    <s v="No"/>
  </r>
  <r>
    <s v="QVL-32245-818"/>
    <d v="2021-05-30T00:00:00"/>
    <s v="46478-42970-EM"/>
    <s v="A-M-0.5"/>
    <n v="5"/>
    <x v="634"/>
    <s v=""/>
    <x v="0"/>
    <s v="Ara"/>
    <s v="M"/>
    <n v="0.5"/>
    <n v="6.75"/>
    <n v="33.75"/>
    <s v="Arabia"/>
    <s v="Medium"/>
    <s v="No"/>
  </r>
  <r>
    <s v="LTD-96842-834"/>
    <d v="2022-07-12T00:00:00"/>
    <s v="00246-15080-LE"/>
    <s v="L-D-2.5"/>
    <n v="6"/>
    <x v="635"/>
    <s v=""/>
    <x v="0"/>
    <s v="Lib"/>
    <s v="D"/>
    <n v="2.5"/>
    <n v="29.784999999999997"/>
    <n v="178.70999999999998"/>
    <s v="Librica"/>
    <s v="Dark"/>
    <s v="No"/>
  </r>
  <r>
    <s v="SEC-91807-425"/>
    <d v="2021-01-31T00:00:00"/>
    <s v="94091-86957-HX"/>
    <s v="A-M-1"/>
    <n v="2"/>
    <x v="636"/>
    <s v=""/>
    <x v="1"/>
    <s v="Ara"/>
    <s v="M"/>
    <n v="1"/>
    <n v="11.25"/>
    <n v="22.5"/>
    <s v="Arabia"/>
    <s v="Medium"/>
    <s v="No"/>
  </r>
  <r>
    <s v="MHM-44857-599"/>
    <d v="2019-09-12T00:00:00"/>
    <s v="26295-44907-DK"/>
    <s v="L-D-1"/>
    <n v="1"/>
    <x v="637"/>
    <s v=""/>
    <x v="0"/>
    <s v="Lib"/>
    <s v="D"/>
    <n v="1"/>
    <n v="12.95"/>
    <n v="12.95"/>
    <s v="Librica"/>
    <s v="Dark"/>
    <s v="No"/>
  </r>
  <r>
    <s v="KGC-95046-911"/>
    <d v="2020-06-30T00:00:00"/>
    <s v="95351-96177-QV"/>
    <s v="A-M-2.5"/>
    <n v="2"/>
    <x v="638"/>
    <s v=""/>
    <x v="0"/>
    <s v="Ara"/>
    <s v="M"/>
    <n v="2.5"/>
    <n v="25.874999999999996"/>
    <n v="51.749999999999993"/>
    <s v="Arabia"/>
    <s v="Medium"/>
    <s v="Yes"/>
  </r>
  <r>
    <s v="RZC-75150-413"/>
    <d v="2020-03-25T00:00:00"/>
    <s v="92204-96636-BS"/>
    <s v="E-D-0.5"/>
    <n v="5"/>
    <x v="639"/>
    <s v=""/>
    <x v="0"/>
    <s v="Exc"/>
    <s v="D"/>
    <n v="0.5"/>
    <n v="7.29"/>
    <n v="36.450000000000003"/>
    <s v="Excelsa"/>
    <s v="Dark"/>
    <s v="No"/>
  </r>
  <r>
    <s v="EYH-88288-452"/>
    <d v="2021-04-14T00:00:00"/>
    <s v="03010-30348-UA"/>
    <s v="L-L-2.5"/>
    <n v="5"/>
    <x v="640"/>
    <s v=""/>
    <x v="0"/>
    <s v="Lib"/>
    <s v="L"/>
    <n v="2.5"/>
    <n v="36.454999999999998"/>
    <n v="182.27499999999998"/>
    <s v="Librica"/>
    <s v="Light"/>
    <s v="Yes"/>
  </r>
  <r>
    <s v="NYQ-24237-772"/>
    <d v="2019-08-16T00:00:00"/>
    <s v="13441-34686-SW"/>
    <s v="L-D-0.5"/>
    <n v="4"/>
    <x v="641"/>
    <s v=""/>
    <x v="0"/>
    <s v="Lib"/>
    <s v="D"/>
    <n v="0.5"/>
    <n v="7.77"/>
    <n v="31.08"/>
    <s v="Librica"/>
    <s v="Dark"/>
    <s v="No"/>
  </r>
  <r>
    <s v="WKB-21680-566"/>
    <d v="2021-12-17T00:00:00"/>
    <s v="96612-41722-VJ"/>
    <s v="A-M-0.5"/>
    <n v="3"/>
    <x v="642"/>
    <s v=""/>
    <x v="1"/>
    <s v="Ara"/>
    <s v="M"/>
    <n v="0.5"/>
    <n v="6.75"/>
    <n v="20.25"/>
    <s v="Arabia"/>
    <s v="Medium"/>
    <s v="No"/>
  </r>
  <r>
    <s v="THE-61147-027"/>
    <d v="2019-12-31T00:00:00"/>
    <s v="94091-86957-HX"/>
    <s v="L-D-1"/>
    <n v="2"/>
    <x v="636"/>
    <s v=""/>
    <x v="1"/>
    <s v="Lib"/>
    <s v="D"/>
    <n v="1"/>
    <n v="12.95"/>
    <n v="25.9"/>
    <s v="Librica"/>
    <s v="Dark"/>
    <s v="No"/>
  </r>
  <r>
    <s v="PTY-86420-119"/>
    <d v="2021-04-12T00:00:00"/>
    <s v="25504-41681-WA"/>
    <s v="A-D-0.5"/>
    <n v="4"/>
    <x v="643"/>
    <s v=""/>
    <x v="0"/>
    <s v="Ara"/>
    <s v="D"/>
    <n v="0.5"/>
    <n v="5.97"/>
    <n v="23.88"/>
    <s v="Arabia"/>
    <s v="Dark"/>
    <s v="Yes"/>
  </r>
  <r>
    <s v="QHL-27188-431"/>
    <d v="2019-09-28T00:00:00"/>
    <s v="75443-07820-DZ"/>
    <s v="L-L-0.5"/>
    <n v="2"/>
    <x v="644"/>
    <s v=""/>
    <x v="0"/>
    <s v="Lib"/>
    <s v="L"/>
    <n v="0.5"/>
    <n v="9.51"/>
    <n v="19.02"/>
    <s v="Librica"/>
    <s v="Light"/>
    <s v="No"/>
  </r>
  <r>
    <s v="MIS-54381-047"/>
    <d v="2022-06-15T00:00:00"/>
    <s v="39276-95489-XV"/>
    <s v="A-D-0.5"/>
    <n v="5"/>
    <x v="645"/>
    <s v=""/>
    <x v="1"/>
    <s v="Ara"/>
    <s v="D"/>
    <n v="0.5"/>
    <n v="5.97"/>
    <n v="29.849999999999998"/>
    <s v="Arabia"/>
    <s v="Dark"/>
    <s v="Yes"/>
  </r>
  <r>
    <s v="TBB-29780-459"/>
    <d v="2019-07-15T00:00:00"/>
    <s v="61437-83623-PZ"/>
    <s v="A-L-0.5"/>
    <n v="1"/>
    <x v="646"/>
    <s v=""/>
    <x v="0"/>
    <s v="Ara"/>
    <s v="L"/>
    <n v="0.5"/>
    <n v="7.77"/>
    <n v="7.77"/>
    <s v="Arabia"/>
    <s v="Light"/>
    <s v="Yes"/>
  </r>
  <r>
    <s v="QLC-52637-305"/>
    <d v="2019-02-10T00:00:00"/>
    <s v="34317-87258-HQ"/>
    <s v="L-D-2.5"/>
    <n v="4"/>
    <x v="647"/>
    <s v=""/>
    <x v="1"/>
    <s v="Lib"/>
    <s v="D"/>
    <n v="2.5"/>
    <n v="29.784999999999997"/>
    <n v="119.13999999999999"/>
    <s v="Librica"/>
    <s v="Dark"/>
    <s v="Yes"/>
  </r>
  <r>
    <s v="CWT-27056-328"/>
    <d v="2022-06-04T00:00:00"/>
    <s v="18570-80998-ZS"/>
    <s v="E-D-0.2"/>
    <n v="6"/>
    <x v="648"/>
    <s v=""/>
    <x v="0"/>
    <s v="Exc"/>
    <s v="D"/>
    <n v="0.2"/>
    <n v="3.645"/>
    <n v="21.87"/>
    <s v="Excelsa"/>
    <s v="Dark"/>
    <s v="Yes"/>
  </r>
  <r>
    <s v="ASS-05878-128"/>
    <d v="2020-10-10T00:00:00"/>
    <s v="66580-33745-OQ"/>
    <s v="E-L-0.5"/>
    <n v="2"/>
    <x v="649"/>
    <s v=""/>
    <x v="0"/>
    <s v="Exc"/>
    <s v="L"/>
    <n v="0.5"/>
    <n v="8.91"/>
    <n v="17.82"/>
    <s v="Excelsa"/>
    <s v="Light"/>
    <s v="No"/>
  </r>
  <r>
    <s v="EGK-03027-418"/>
    <d v="2021-06-06T00:00:00"/>
    <s v="19820-29285-FD"/>
    <s v="E-M-0.2"/>
    <n v="3"/>
    <x v="650"/>
    <s v=""/>
    <x v="0"/>
    <s v="Exc"/>
    <s v="M"/>
    <n v="0.2"/>
    <n v="4.125"/>
    <n v="12.375"/>
    <s v="Excelsa"/>
    <s v="Medium"/>
    <s v="No"/>
  </r>
  <r>
    <s v="KCY-61732-849"/>
    <d v="2019-03-16T00:00:00"/>
    <s v="11349-55147-SN"/>
    <s v="L-D-1"/>
    <n v="2"/>
    <x v="651"/>
    <s v=""/>
    <x v="1"/>
    <s v="Lib"/>
    <s v="D"/>
    <n v="1"/>
    <n v="12.95"/>
    <n v="25.9"/>
    <s v="Librica"/>
    <s v="Dark"/>
    <s v="No"/>
  </r>
  <r>
    <s v="BLI-21697-702"/>
    <d v="2019-12-05T00:00:00"/>
    <s v="21141-12455-VB"/>
    <s v="A-M-0.5"/>
    <n v="2"/>
    <x v="652"/>
    <s v=""/>
    <x v="0"/>
    <s v="Ara"/>
    <s v="M"/>
    <n v="0.5"/>
    <n v="6.75"/>
    <n v="13.5"/>
    <s v="Arabia"/>
    <s v="Medium"/>
    <s v="Yes"/>
  </r>
  <r>
    <s v="KFJ-46568-890"/>
    <d v="2019-01-20T00:00:00"/>
    <s v="71003-85639-HB"/>
    <s v="E-L-0.5"/>
    <n v="2"/>
    <x v="653"/>
    <s v=""/>
    <x v="0"/>
    <s v="Exc"/>
    <s v="L"/>
    <n v="0.5"/>
    <n v="8.91"/>
    <n v="17.82"/>
    <s v="Excelsa"/>
    <s v="Light"/>
    <s v="Yes"/>
  </r>
  <r>
    <s v="SOK-43535-680"/>
    <d v="2022-04-04T00:00:00"/>
    <s v="58443-95866-YO"/>
    <s v="E-M-0.5"/>
    <n v="3"/>
    <x v="654"/>
    <s v=""/>
    <x v="0"/>
    <s v="Exc"/>
    <s v="M"/>
    <n v="0.5"/>
    <n v="8.25"/>
    <n v="24.75"/>
    <s v="Excelsa"/>
    <s v="Medium"/>
    <s v="No"/>
  </r>
  <r>
    <s v="XUE-87260-201"/>
    <d v="2022-02-08T00:00:00"/>
    <s v="89646-21249-OH"/>
    <s v="R-M-0.2"/>
    <n v="6"/>
    <x v="655"/>
    <s v=""/>
    <x v="0"/>
    <s v="Rob"/>
    <s v="M"/>
    <n v="0.2"/>
    <n v="2.9849999999999999"/>
    <n v="17.91"/>
    <s v="Robusta"/>
    <s v="Medium"/>
    <s v="No"/>
  </r>
  <r>
    <s v="CZF-40873-691"/>
    <d v="2019-06-30T00:00:00"/>
    <s v="64988-20636-XQ"/>
    <s v="E-M-0.5"/>
    <n v="2"/>
    <x v="656"/>
    <s v=""/>
    <x v="2"/>
    <s v="Exc"/>
    <s v="M"/>
    <n v="0.5"/>
    <n v="8.25"/>
    <n v="16.5"/>
    <s v="Excelsa"/>
    <s v="Medium"/>
    <s v="No"/>
  </r>
  <r>
    <s v="AIA-98989-755"/>
    <d v="2020-05-09T00:00:00"/>
    <s v="34704-83143-KS"/>
    <s v="R-M-0.2"/>
    <n v="1"/>
    <x v="657"/>
    <s v=""/>
    <x v="0"/>
    <s v="Rob"/>
    <s v="M"/>
    <n v="0.2"/>
    <n v="2.9849999999999999"/>
    <n v="2.9849999999999999"/>
    <s v="Robusta"/>
    <s v="Medium"/>
    <s v="No"/>
  </r>
  <r>
    <s v="ITZ-21793-986"/>
    <d v="2021-06-11T00:00:00"/>
    <s v="67388-17544-XX"/>
    <s v="E-D-0.2"/>
    <n v="4"/>
    <x v="658"/>
    <s v=""/>
    <x v="1"/>
    <s v="Exc"/>
    <s v="D"/>
    <n v="0.2"/>
    <n v="3.645"/>
    <n v="14.58"/>
    <s v="Excelsa"/>
    <s v="Dark"/>
    <s v="Yes"/>
  </r>
  <r>
    <s v="YOK-93322-608"/>
    <d v="2021-11-04T00:00:00"/>
    <s v="69411-48470-ID"/>
    <s v="E-L-1"/>
    <n v="6"/>
    <x v="659"/>
    <s v=""/>
    <x v="0"/>
    <s v="Exc"/>
    <s v="L"/>
    <n v="1"/>
    <n v="14.85"/>
    <n v="89.1"/>
    <s v="Excelsa"/>
    <s v="Light"/>
    <s v="No"/>
  </r>
  <r>
    <s v="LXK-00634-611"/>
    <d v="2022-02-20T00:00:00"/>
    <s v="94091-86957-HX"/>
    <s v="R-L-1"/>
    <n v="3"/>
    <x v="636"/>
    <s v=""/>
    <x v="1"/>
    <s v="Rob"/>
    <s v="L"/>
    <n v="1"/>
    <n v="11.95"/>
    <n v="35.849999999999994"/>
    <s v="Robusta"/>
    <s v="Light"/>
    <s v="No"/>
  </r>
  <r>
    <s v="CQW-37388-302"/>
    <d v="2019-07-03T00:00:00"/>
    <s v="97741-98924-KT"/>
    <s v="A-D-2.5"/>
    <n v="3"/>
    <x v="660"/>
    <s v=""/>
    <x v="0"/>
    <s v="Ara"/>
    <s v="D"/>
    <n v="2.5"/>
    <n v="22.884999999999998"/>
    <n v="68.655000000000001"/>
    <s v="Arabia"/>
    <s v="Dark"/>
    <s v="No"/>
  </r>
  <r>
    <s v="SPA-79365-334"/>
    <d v="2021-06-01T00:00:00"/>
    <s v="79857-78167-KO"/>
    <s v="L-D-1"/>
    <n v="3"/>
    <x v="661"/>
    <s v=""/>
    <x v="0"/>
    <s v="Lib"/>
    <s v="D"/>
    <n v="1"/>
    <n v="12.95"/>
    <n v="38.849999999999994"/>
    <s v="Librica"/>
    <s v="Dark"/>
    <s v="No"/>
  </r>
  <r>
    <s v="VPX-08817-517"/>
    <d v="2020-11-15T00:00:00"/>
    <s v="46963-10322-ZA"/>
    <s v="L-L-1"/>
    <n v="5"/>
    <x v="662"/>
    <s v=""/>
    <x v="0"/>
    <s v="Lib"/>
    <s v="L"/>
    <n v="1"/>
    <n v="15.85"/>
    <n v="79.25"/>
    <s v="Librica"/>
    <s v="Light"/>
    <s v="Yes"/>
  </r>
  <r>
    <s v="PBP-87115-410"/>
    <d v="2021-01-19T00:00:00"/>
    <s v="93812-74772-MV"/>
    <s v="E-D-0.5"/>
    <n v="5"/>
    <x v="663"/>
    <s v=""/>
    <x v="0"/>
    <s v="Exc"/>
    <s v="D"/>
    <n v="0.5"/>
    <n v="7.29"/>
    <n v="36.450000000000003"/>
    <s v="Excelsa"/>
    <s v="Dark"/>
    <s v="Yes"/>
  </r>
  <r>
    <s v="SFB-93752-440"/>
    <d v="2021-10-10T00:00:00"/>
    <s v="48203-23480-UB"/>
    <s v="R-M-0.2"/>
    <n v="3"/>
    <x v="664"/>
    <s v=""/>
    <x v="0"/>
    <s v="Rob"/>
    <s v="M"/>
    <n v="0.2"/>
    <n v="2.9849999999999999"/>
    <n v="8.9550000000000001"/>
    <s v="Robusta"/>
    <s v="Medium"/>
    <s v="Yes"/>
  </r>
  <r>
    <s v="TBU-65158-068"/>
    <d v="2022-02-28T00:00:00"/>
    <s v="60357-65386-RD"/>
    <s v="E-D-1"/>
    <n v="2"/>
    <x v="665"/>
    <s v=""/>
    <x v="0"/>
    <s v="Exc"/>
    <s v="D"/>
    <n v="1"/>
    <n v="12.15"/>
    <n v="24.3"/>
    <s v="Excelsa"/>
    <s v="Dark"/>
    <s v="No"/>
  </r>
  <r>
    <s v="TEH-08414-216"/>
    <d v="2021-10-01T00:00:00"/>
    <s v="35099-13971-JI"/>
    <s v="E-M-2.5"/>
    <n v="2"/>
    <x v="666"/>
    <s v=""/>
    <x v="0"/>
    <s v="Exc"/>
    <s v="M"/>
    <n v="2.5"/>
    <n v="31.624999999999996"/>
    <n v="63.249999999999993"/>
    <s v="Excelsa"/>
    <s v="Medium"/>
    <s v="No"/>
  </r>
  <r>
    <s v="MAY-77231-536"/>
    <d v="2020-09-02T00:00:00"/>
    <s v="01304-59807-OB"/>
    <s v="A-M-0.2"/>
    <n v="2"/>
    <x v="667"/>
    <s v=""/>
    <x v="0"/>
    <s v="Ara"/>
    <s v="M"/>
    <n v="0.2"/>
    <n v="3.375"/>
    <n v="6.75"/>
    <s v="Arabia"/>
    <s v="Medium"/>
    <s v="Yes"/>
  </r>
  <r>
    <s v="ATY-28980-884"/>
    <d v="2020-07-31T00:00:00"/>
    <s v="50705-17295-NK"/>
    <s v="A-L-0.2"/>
    <n v="6"/>
    <x v="668"/>
    <s v=""/>
    <x v="0"/>
    <s v="Ara"/>
    <s v="L"/>
    <n v="0.2"/>
    <n v="3.8849999999999998"/>
    <n v="23.31"/>
    <s v="Arabia"/>
    <s v="Light"/>
    <s v="No"/>
  </r>
  <r>
    <s v="SWP-88281-918"/>
    <d v="2022-01-10T00:00:00"/>
    <s v="77657-61366-FY"/>
    <s v="L-L-2.5"/>
    <n v="4"/>
    <x v="669"/>
    <s v=""/>
    <x v="0"/>
    <s v="Lib"/>
    <s v="L"/>
    <n v="2.5"/>
    <n v="36.454999999999998"/>
    <n v="145.82"/>
    <s v="Librica"/>
    <s v="Light"/>
    <s v="No"/>
  </r>
  <r>
    <s v="VCE-56531-986"/>
    <d v="2021-03-09T00:00:00"/>
    <s v="57192-13428-PL"/>
    <s v="R-M-0.5"/>
    <n v="5"/>
    <x v="670"/>
    <s v=""/>
    <x v="1"/>
    <s v="Rob"/>
    <s v="M"/>
    <n v="0.5"/>
    <n v="5.97"/>
    <n v="29.849999999999998"/>
    <s v="Robusta"/>
    <s v="Medium"/>
    <s v="Yes"/>
  </r>
  <r>
    <s v="FVV-75700-005"/>
    <d v="2020-11-20T00:00:00"/>
    <s v="24891-77957-LU"/>
    <s v="E-D-0.5"/>
    <n v="3"/>
    <x v="671"/>
    <s v=""/>
    <x v="0"/>
    <s v="Exc"/>
    <s v="D"/>
    <n v="0.5"/>
    <n v="7.29"/>
    <n v="21.87"/>
    <s v="Excelsa"/>
    <s v="Dark"/>
    <s v="Yes"/>
  </r>
  <r>
    <s v="CFZ-53492-600"/>
    <d v="2022-03-14T00:00:00"/>
    <s v="64896-18468-BT"/>
    <s v="L-M-0.2"/>
    <n v="1"/>
    <x v="672"/>
    <s v=""/>
    <x v="2"/>
    <s v="Lib"/>
    <s v="M"/>
    <n v="0.2"/>
    <n v="4.3650000000000002"/>
    <n v="4.3650000000000002"/>
    <s v="Librica"/>
    <s v="Medium"/>
    <s v="No"/>
  </r>
  <r>
    <s v="LDK-71031-121"/>
    <d v="2019-01-10T00:00:00"/>
    <s v="84761-40784-SV"/>
    <s v="L-L-2.5"/>
    <n v="1"/>
    <x v="673"/>
    <s v=""/>
    <x v="0"/>
    <s v="Lib"/>
    <s v="L"/>
    <n v="2.5"/>
    <n v="36.454999999999998"/>
    <n v="36.454999999999998"/>
    <s v="Librica"/>
    <s v="Light"/>
    <s v="No"/>
  </r>
  <r>
    <s v="EBA-82404-343"/>
    <d v="2021-01-26T00:00:00"/>
    <s v="20236-42322-CM"/>
    <s v="L-D-0.2"/>
    <n v="4"/>
    <x v="674"/>
    <s v=""/>
    <x v="0"/>
    <s v="Lib"/>
    <s v="D"/>
    <n v="0.2"/>
    <n v="3.8849999999999998"/>
    <n v="15.54"/>
    <s v="Librica"/>
    <s v="Dark"/>
    <s v="Yes"/>
  </r>
  <r>
    <s v="USA-42811-560"/>
    <d v="2021-04-26T00:00:00"/>
    <s v="49671-11547-WG"/>
    <s v="E-L-0.2"/>
    <n v="2"/>
    <x v="675"/>
    <s v=""/>
    <x v="0"/>
    <s v="Exc"/>
    <s v="L"/>
    <n v="0.2"/>
    <n v="4.4550000000000001"/>
    <n v="8.91"/>
    <s v="Excelsa"/>
    <s v="Light"/>
    <s v="No"/>
  </r>
  <r>
    <s v="SNL-83703-516"/>
    <d v="2022-01-04T00:00:00"/>
    <s v="57976-33535-WK"/>
    <s v="L-M-2.5"/>
    <n v="3"/>
    <x v="676"/>
    <s v=""/>
    <x v="0"/>
    <s v="Lib"/>
    <s v="M"/>
    <n v="2.5"/>
    <n v="33.464999999999996"/>
    <n v="100.39499999999998"/>
    <s v="Librica"/>
    <s v="Medium"/>
    <s v="Yes"/>
  </r>
  <r>
    <s v="SUZ-83036-175"/>
    <d v="2019-08-20T00:00:00"/>
    <s v="55915-19477-MK"/>
    <s v="R-D-0.2"/>
    <n v="5"/>
    <x v="677"/>
    <s v=""/>
    <x v="0"/>
    <s v="Rob"/>
    <s v="D"/>
    <n v="0.2"/>
    <n v="2.6849999999999996"/>
    <n v="13.424999999999997"/>
    <s v="Robusta"/>
    <s v="Dark"/>
    <s v="No"/>
  </r>
  <r>
    <s v="RGM-01187-513"/>
    <d v="2022-07-15T00:00:00"/>
    <s v="28121-11641-UA"/>
    <s v="E-D-0.2"/>
    <n v="6"/>
    <x v="678"/>
    <s v=""/>
    <x v="0"/>
    <s v="Exc"/>
    <s v="D"/>
    <n v="0.2"/>
    <n v="3.645"/>
    <n v="21.87"/>
    <s v="Excelsa"/>
    <s v="Dark"/>
    <s v="No"/>
  </r>
  <r>
    <s v="CZG-01299-952"/>
    <d v="2019-02-12T00:00:00"/>
    <s v="09540-70637-EV"/>
    <s v="L-D-1"/>
    <n v="2"/>
    <x v="679"/>
    <s v=""/>
    <x v="1"/>
    <s v="Lib"/>
    <s v="D"/>
    <n v="1"/>
    <n v="12.95"/>
    <n v="25.9"/>
    <s v="Librica"/>
    <s v="Dark"/>
    <s v="Yes"/>
  </r>
  <r>
    <s v="KLD-88731-484"/>
    <d v="2021-09-08T00:00:00"/>
    <s v="17775-77072-PP"/>
    <s v="A-M-1"/>
    <n v="5"/>
    <x v="680"/>
    <s v=""/>
    <x v="0"/>
    <s v="Ara"/>
    <s v="M"/>
    <n v="1"/>
    <n v="11.25"/>
    <n v="56.25"/>
    <s v="Arabia"/>
    <s v="Medium"/>
    <s v="No"/>
  </r>
  <r>
    <s v="BQK-38412-229"/>
    <d v="2019-12-13T00:00:00"/>
    <s v="90392-73338-BC"/>
    <s v="R-L-0.2"/>
    <n v="3"/>
    <x v="681"/>
    <s v=""/>
    <x v="2"/>
    <s v="Rob"/>
    <s v="L"/>
    <n v="0.2"/>
    <n v="3.5849999999999995"/>
    <n v="10.754999999999999"/>
    <s v="Robusta"/>
    <s v="Light"/>
    <s v="No"/>
  </r>
  <r>
    <s v="TCX-76953-071"/>
    <d v="2021-08-25T00:00:00"/>
    <s v="94091-86957-HX"/>
    <s v="E-D-0.2"/>
    <n v="5"/>
    <x v="636"/>
    <s v=""/>
    <x v="1"/>
    <s v="Exc"/>
    <s v="D"/>
    <n v="0.2"/>
    <n v="3.645"/>
    <n v="18.225000000000001"/>
    <s v="Excelsa"/>
    <s v="Dark"/>
    <s v="No"/>
  </r>
  <r>
    <s v="LIN-88046-551"/>
    <d v="2022-03-23T00:00:00"/>
    <s v="10725-45724-CO"/>
    <s v="R-L-0.5"/>
    <n v="4"/>
    <x v="682"/>
    <s v=""/>
    <x v="1"/>
    <s v="Rob"/>
    <s v="L"/>
    <n v="0.5"/>
    <n v="7.169999999999999"/>
    <n v="28.679999999999996"/>
    <s v="Robusta"/>
    <s v="Light"/>
    <s v="No"/>
  </r>
  <r>
    <s v="PMV-54491-220"/>
    <d v="2019-04-11T00:00:00"/>
    <s v="87242-18006-IR"/>
    <s v="L-M-0.2"/>
    <n v="2"/>
    <x v="683"/>
    <s v=""/>
    <x v="0"/>
    <s v="Lib"/>
    <s v="M"/>
    <n v="0.2"/>
    <n v="4.3650000000000002"/>
    <n v="8.73"/>
    <s v="Librica"/>
    <s v="Medium"/>
    <s v="No"/>
  </r>
  <r>
    <s v="SKA-73676-005"/>
    <d v="2020-10-29T00:00:00"/>
    <s v="36572-91896-PP"/>
    <s v="L-M-1"/>
    <n v="4"/>
    <x v="684"/>
    <s v=""/>
    <x v="0"/>
    <s v="Lib"/>
    <s v="M"/>
    <n v="1"/>
    <n v="14.55"/>
    <n v="58.2"/>
    <s v="Librica"/>
    <s v="Medium"/>
    <s v="No"/>
  </r>
  <r>
    <s v="TKH-62197-239"/>
    <d v="2020-07-30T00:00:00"/>
    <s v="25181-97933-UX"/>
    <s v="A-D-0.5"/>
    <n v="3"/>
    <x v="685"/>
    <s v=""/>
    <x v="0"/>
    <s v="Ara"/>
    <s v="D"/>
    <n v="0.5"/>
    <n v="5.97"/>
    <n v="17.91"/>
    <s v="Arabia"/>
    <s v="Dark"/>
    <s v="No"/>
  </r>
  <r>
    <s v="YXF-57218-272"/>
    <d v="2019-03-15T00:00:00"/>
    <s v="55374-03175-IA"/>
    <s v="R-M-0.2"/>
    <n v="6"/>
    <x v="686"/>
    <s v=""/>
    <x v="0"/>
    <s v="Rob"/>
    <s v="M"/>
    <n v="0.2"/>
    <n v="2.9849999999999999"/>
    <n v="17.91"/>
    <s v="Robusta"/>
    <s v="Medium"/>
    <s v="Yes"/>
  </r>
  <r>
    <s v="PKJ-30083-501"/>
    <d v="2021-12-27T00:00:00"/>
    <s v="76948-43532-JS"/>
    <s v="E-D-0.5"/>
    <n v="2"/>
    <x v="687"/>
    <s v=""/>
    <x v="1"/>
    <s v="Exc"/>
    <s v="D"/>
    <n v="0.5"/>
    <n v="7.29"/>
    <n v="14.58"/>
    <s v="Excelsa"/>
    <s v="Dark"/>
    <s v="No"/>
  </r>
  <r>
    <s v="WTT-91832-645"/>
    <d v="2019-10-03T00:00:00"/>
    <s v="24344-88599-PP"/>
    <s v="A-M-1"/>
    <n v="3"/>
    <x v="688"/>
    <s v=""/>
    <x v="1"/>
    <s v="Ara"/>
    <s v="M"/>
    <n v="1"/>
    <n v="11.25"/>
    <n v="33.75"/>
    <s v="Arabia"/>
    <s v="Medium"/>
    <s v="No"/>
  </r>
  <r>
    <s v="TRZ-94735-865"/>
    <d v="2019-02-05T00:00:00"/>
    <s v="54462-58311-YF"/>
    <s v="L-M-0.5"/>
    <n v="4"/>
    <x v="689"/>
    <s v=""/>
    <x v="1"/>
    <s v="Lib"/>
    <s v="M"/>
    <n v="0.5"/>
    <n v="8.73"/>
    <n v="34.92"/>
    <s v="Librica"/>
    <s v="Medium"/>
    <s v="Yes"/>
  </r>
  <r>
    <s v="UDB-09651-780"/>
    <d v="2020-08-31T00:00:00"/>
    <s v="90767-92589-LV"/>
    <s v="E-D-0.5"/>
    <n v="2"/>
    <x v="690"/>
    <s v=""/>
    <x v="0"/>
    <s v="Exc"/>
    <s v="D"/>
    <n v="0.5"/>
    <n v="7.29"/>
    <n v="14.58"/>
    <s v="Excelsa"/>
    <s v="Dark"/>
    <s v="No"/>
  </r>
  <r>
    <s v="EHJ-82097-549"/>
    <d v="2021-01-13T00:00:00"/>
    <s v="27517-43747-YD"/>
    <s v="R-D-0.2"/>
    <n v="2"/>
    <x v="691"/>
    <s v=""/>
    <x v="1"/>
    <s v="Rob"/>
    <s v="D"/>
    <n v="0.2"/>
    <n v="2.6849999999999996"/>
    <n v="5.3699999999999992"/>
    <s v="Robusta"/>
    <s v="Dark"/>
    <s v="Yes"/>
  </r>
  <r>
    <s v="ZFR-79447-696"/>
    <d v="2021-03-22T00:00:00"/>
    <s v="77828-66867-KH"/>
    <s v="R-M-0.5"/>
    <n v="1"/>
    <x v="692"/>
    <s v=""/>
    <x v="0"/>
    <s v="Rob"/>
    <s v="M"/>
    <n v="0.5"/>
    <n v="5.97"/>
    <n v="5.97"/>
    <s v="Robusta"/>
    <s v="Medium"/>
    <s v="Yes"/>
  </r>
  <r>
    <s v="NUU-03893-975"/>
    <d v="2020-01-17T00:00:00"/>
    <s v="41054-59693-XE"/>
    <s v="L-L-0.5"/>
    <n v="2"/>
    <x v="693"/>
    <s v=""/>
    <x v="0"/>
    <s v="Lib"/>
    <s v="L"/>
    <n v="0.5"/>
    <n v="9.51"/>
    <n v="19.02"/>
    <s v="Librica"/>
    <s v="Light"/>
    <s v="No"/>
  </r>
  <r>
    <s v="GVG-59542-307"/>
    <d v="2019-07-02T00:00:00"/>
    <s v="26314-66792-VP"/>
    <s v="E-M-1"/>
    <n v="2"/>
    <x v="694"/>
    <s v=""/>
    <x v="0"/>
    <s v="Exc"/>
    <s v="M"/>
    <n v="1"/>
    <n v="13.75"/>
    <n v="27.5"/>
    <s v="Excelsa"/>
    <s v="Medium"/>
    <s v="Yes"/>
  </r>
  <r>
    <s v="YLY-35287-172"/>
    <d v="2022-05-23T00:00:00"/>
    <s v="69410-04668-MA"/>
    <s v="A-D-0.5"/>
    <n v="5"/>
    <x v="695"/>
    <s v=""/>
    <x v="0"/>
    <s v="Ara"/>
    <s v="D"/>
    <n v="0.5"/>
    <n v="5.97"/>
    <n v="29.849999999999998"/>
    <s v="Arabia"/>
    <s v="Dark"/>
    <s v="No"/>
  </r>
  <r>
    <s v="DCI-96254-548"/>
    <d v="2022-06-14T00:00:00"/>
    <s v="94091-86957-HX"/>
    <s v="A-D-0.2"/>
    <n v="6"/>
    <x v="636"/>
    <s v=""/>
    <x v="1"/>
    <s v="Ara"/>
    <s v="D"/>
    <n v="0.2"/>
    <n v="2.9849999999999999"/>
    <n v="17.91"/>
    <s v="Arabia"/>
    <s v="Dark"/>
    <s v="No"/>
  </r>
  <r>
    <s v="KHZ-26264-253"/>
    <d v="2021-07-20T00:00:00"/>
    <s v="24972-55878-KX"/>
    <s v="L-L-0.2"/>
    <n v="6"/>
    <x v="696"/>
    <s v=""/>
    <x v="0"/>
    <s v="Lib"/>
    <s v="L"/>
    <n v="0.2"/>
    <n v="4.7549999999999999"/>
    <n v="28.53"/>
    <s v="Librica"/>
    <s v="Light"/>
    <s v="No"/>
  </r>
  <r>
    <s v="AAQ-13644-699"/>
    <d v="2022-06-03T00:00:00"/>
    <s v="46296-42617-OQ"/>
    <s v="R-D-1"/>
    <n v="4"/>
    <x v="697"/>
    <s v=""/>
    <x v="0"/>
    <s v="Rob"/>
    <s v="D"/>
    <n v="1"/>
    <n v="8.9499999999999993"/>
    <n v="35.799999999999997"/>
    <s v="Robusta"/>
    <s v="Dark"/>
    <s v="Yes"/>
  </r>
  <r>
    <s v="LWL-68108-794"/>
    <d v="2020-05-26T00:00:00"/>
    <s v="44494-89923-UW"/>
    <s v="A-D-0.5"/>
    <n v="3"/>
    <x v="698"/>
    <s v=""/>
    <x v="0"/>
    <s v="Ara"/>
    <s v="D"/>
    <n v="0.5"/>
    <n v="5.97"/>
    <n v="17.91"/>
    <s v="Arabia"/>
    <s v="Dark"/>
    <s v="Yes"/>
  </r>
  <r>
    <s v="JQT-14347-517"/>
    <d v="2019-07-26T00:00:00"/>
    <s v="11621-09964-ID"/>
    <s v="R-D-1"/>
    <n v="1"/>
    <x v="699"/>
    <s v=""/>
    <x v="0"/>
    <s v="Rob"/>
    <s v="D"/>
    <n v="1"/>
    <n v="8.9499999999999993"/>
    <n v="8.9499999999999993"/>
    <s v="Robusta"/>
    <s v="Dark"/>
    <s v="No"/>
  </r>
  <r>
    <s v="BMM-86471-923"/>
    <d v="2020-10-22T00:00:00"/>
    <s v="76319-80715-II"/>
    <s v="L-D-2.5"/>
    <n v="1"/>
    <x v="700"/>
    <s v=""/>
    <x v="0"/>
    <s v="Lib"/>
    <s v="D"/>
    <n v="2.5"/>
    <n v="29.784999999999997"/>
    <n v="29.784999999999997"/>
    <s v="Librica"/>
    <s v="Dark"/>
    <s v="Yes"/>
  </r>
  <r>
    <s v="IXU-67272-326"/>
    <d v="2020-12-24T00:00:00"/>
    <s v="91654-79216-IC"/>
    <s v="E-L-0.5"/>
    <n v="5"/>
    <x v="701"/>
    <s v=""/>
    <x v="0"/>
    <s v="Exc"/>
    <s v="L"/>
    <n v="0.5"/>
    <n v="8.91"/>
    <n v="44.55"/>
    <s v="Excelsa"/>
    <s v="Light"/>
    <s v="No"/>
  </r>
  <r>
    <s v="ITE-28312-615"/>
    <d v="2019-09-06T00:00:00"/>
    <s v="56450-21890-HK"/>
    <s v="E-L-1"/>
    <n v="6"/>
    <x v="702"/>
    <s v=""/>
    <x v="0"/>
    <s v="Exc"/>
    <s v="L"/>
    <n v="1"/>
    <n v="14.85"/>
    <n v="89.1"/>
    <s v="Excelsa"/>
    <s v="Light"/>
    <s v="Yes"/>
  </r>
  <r>
    <s v="ZHQ-30471-635"/>
    <d v="2019-04-08T00:00:00"/>
    <s v="40600-58915-WZ"/>
    <s v="L-M-0.5"/>
    <n v="5"/>
    <x v="703"/>
    <s v=""/>
    <x v="2"/>
    <s v="Lib"/>
    <s v="M"/>
    <n v="0.5"/>
    <n v="8.73"/>
    <n v="43.650000000000006"/>
    <s v="Librica"/>
    <s v="Medium"/>
    <s v="No"/>
  </r>
  <r>
    <s v="LTP-31133-134"/>
    <d v="2022-01-26T00:00:00"/>
    <s v="66527-94478-PB"/>
    <s v="A-L-0.5"/>
    <n v="3"/>
    <x v="704"/>
    <s v=""/>
    <x v="0"/>
    <s v="Ara"/>
    <s v="L"/>
    <n v="0.5"/>
    <n v="7.77"/>
    <n v="23.31"/>
    <s v="Arabia"/>
    <s v="Light"/>
    <s v="No"/>
  </r>
  <r>
    <s v="ZVQ-26122-859"/>
    <d v="2019-11-28T00:00:00"/>
    <s v="77154-45038-IH"/>
    <s v="A-L-2.5"/>
    <n v="6"/>
    <x v="705"/>
    <s v=""/>
    <x v="0"/>
    <s v="Ara"/>
    <s v="L"/>
    <n v="2.5"/>
    <n v="29.784999999999997"/>
    <n v="178.70999999999998"/>
    <s v="Arabia"/>
    <s v="Light"/>
    <s v="Yes"/>
  </r>
  <r>
    <s v="MIU-01481-194"/>
    <d v="2019-07-21T00:00:00"/>
    <s v="08439-55669-AI"/>
    <s v="R-M-1"/>
    <n v="6"/>
    <x v="706"/>
    <s v=""/>
    <x v="0"/>
    <s v="Rob"/>
    <s v="M"/>
    <n v="1"/>
    <n v="9.9499999999999993"/>
    <n v="59.699999999999996"/>
    <s v="Robusta"/>
    <s v="Medium"/>
    <s v="Yes"/>
  </r>
  <r>
    <s v="MIU-01481-194"/>
    <d v="2019-07-21T00:00:00"/>
    <s v="08439-55669-AI"/>
    <s v="A-L-0.5"/>
    <n v="2"/>
    <x v="706"/>
    <s v=""/>
    <x v="0"/>
    <s v="Ara"/>
    <s v="L"/>
    <n v="0.5"/>
    <n v="7.77"/>
    <n v="15.54"/>
    <s v="Arabia"/>
    <s v="Light"/>
    <s v="Yes"/>
  </r>
  <r>
    <s v="UEA-72681-629"/>
    <d v="2021-03-12T00:00:00"/>
    <s v="24972-55878-KX"/>
    <s v="A-L-2.5"/>
    <n v="3"/>
    <x v="696"/>
    <s v=""/>
    <x v="0"/>
    <s v="Ara"/>
    <s v="L"/>
    <n v="2.5"/>
    <n v="29.784999999999997"/>
    <n v="89.35499999999999"/>
    <s v="Arabia"/>
    <s v="Light"/>
    <s v="No"/>
  </r>
  <r>
    <s v="CVE-15042-481"/>
    <d v="2022-01-01T00:00:00"/>
    <s v="24972-55878-KX"/>
    <s v="R-L-1"/>
    <n v="2"/>
    <x v="696"/>
    <s v=""/>
    <x v="0"/>
    <s v="Rob"/>
    <s v="L"/>
    <n v="1"/>
    <n v="11.95"/>
    <n v="23.9"/>
    <s v="Robusta"/>
    <s v="Light"/>
    <s v="No"/>
  </r>
  <r>
    <s v="EJA-79176-833"/>
    <d v="2020-03-22T00:00:00"/>
    <s v="91509-62250-GN"/>
    <s v="R-M-2.5"/>
    <n v="6"/>
    <x v="707"/>
    <s v=""/>
    <x v="2"/>
    <s v="Rob"/>
    <s v="M"/>
    <n v="2.5"/>
    <n v="22.884999999999998"/>
    <n v="137.31"/>
    <s v="Robusta"/>
    <s v="Medium"/>
    <s v="No"/>
  </r>
  <r>
    <s v="AHQ-40440-522"/>
    <d v="2020-09-18T00:00:00"/>
    <s v="83833-46106-ZC"/>
    <s v="A-D-1"/>
    <n v="1"/>
    <x v="708"/>
    <s v=""/>
    <x v="0"/>
    <s v="Ara"/>
    <s v="D"/>
    <n v="1"/>
    <n v="9.9499999999999993"/>
    <n v="9.9499999999999993"/>
    <s v="Arabia"/>
    <s v="Dark"/>
    <s v="No"/>
  </r>
  <r>
    <s v="TID-21626-411"/>
    <d v="2019-01-03T00:00:00"/>
    <s v="19383-33606-PW"/>
    <s v="R-L-0.5"/>
    <n v="3"/>
    <x v="709"/>
    <s v=""/>
    <x v="0"/>
    <s v="Rob"/>
    <s v="L"/>
    <n v="0.5"/>
    <n v="7.169999999999999"/>
    <n v="21.509999999999998"/>
    <s v="Robusta"/>
    <s v="Light"/>
    <s v="No"/>
  </r>
  <r>
    <s v="RSR-96390-187"/>
    <d v="2021-09-29T00:00:00"/>
    <s v="67052-76184-CB"/>
    <s v="E-M-1"/>
    <n v="6"/>
    <x v="710"/>
    <s v=""/>
    <x v="0"/>
    <s v="Exc"/>
    <s v="M"/>
    <n v="1"/>
    <n v="13.75"/>
    <n v="82.5"/>
    <s v="Excelsa"/>
    <s v="Medium"/>
    <s v="No"/>
  </r>
  <r>
    <s v="BZE-96093-118"/>
    <d v="2021-10-19T00:00:00"/>
    <s v="43452-18035-DH"/>
    <s v="L-M-0.2"/>
    <n v="2"/>
    <x v="711"/>
    <s v=""/>
    <x v="1"/>
    <s v="Lib"/>
    <s v="M"/>
    <n v="0.2"/>
    <n v="4.3650000000000002"/>
    <n v="8.73"/>
    <s v="Librica"/>
    <s v="Medium"/>
    <s v="No"/>
  </r>
  <r>
    <s v="LOU-41819-242"/>
    <d v="2022-07-14T00:00:00"/>
    <s v="88060-50676-MV"/>
    <s v="R-M-1"/>
    <n v="2"/>
    <x v="712"/>
    <s v=""/>
    <x v="0"/>
    <s v="Rob"/>
    <s v="M"/>
    <n v="1"/>
    <n v="9.9499999999999993"/>
    <n v="19.899999999999999"/>
    <s v="Robusta"/>
    <s v="Medium"/>
    <s v="Yes"/>
  </r>
  <r>
    <s v="FND-99527-640"/>
    <d v="2021-07-19T00:00:00"/>
    <s v="89574-96203-EP"/>
    <s v="E-L-0.5"/>
    <n v="2"/>
    <x v="713"/>
    <s v=""/>
    <x v="0"/>
    <s v="Exc"/>
    <s v="L"/>
    <n v="0.5"/>
    <n v="8.91"/>
    <n v="17.82"/>
    <s v="Excelsa"/>
    <s v="Light"/>
    <s v="Yes"/>
  </r>
  <r>
    <s v="ASG-27179-958"/>
    <d v="2021-12-10T00:00:00"/>
    <s v="12607-75113-UV"/>
    <s v="A-M-0.5"/>
    <n v="3"/>
    <x v="714"/>
    <s v=""/>
    <x v="0"/>
    <s v="Ara"/>
    <s v="M"/>
    <n v="0.5"/>
    <n v="6.75"/>
    <n v="20.25"/>
    <s v="Arabia"/>
    <s v="Medium"/>
    <s v="No"/>
  </r>
  <r>
    <s v="YKX-23510-272"/>
    <d v="2019-03-17T00:00:00"/>
    <s v="56991-05510-PR"/>
    <s v="A-L-2.5"/>
    <n v="2"/>
    <x v="715"/>
    <s v=""/>
    <x v="0"/>
    <s v="Ara"/>
    <s v="L"/>
    <n v="2.5"/>
    <n v="29.784999999999997"/>
    <n v="59.569999999999993"/>
    <s v="Arabia"/>
    <s v="Light"/>
    <s v="No"/>
  </r>
  <r>
    <s v="FSA-98650-921"/>
    <d v="2020-02-28T00:00:00"/>
    <s v="01841-48191-NL"/>
    <s v="L-L-0.5"/>
    <n v="2"/>
    <x v="716"/>
    <s v=""/>
    <x v="0"/>
    <s v="Lib"/>
    <s v="L"/>
    <n v="0.5"/>
    <n v="9.51"/>
    <n v="19.02"/>
    <s v="Librica"/>
    <s v="Light"/>
    <s v="Yes"/>
  </r>
  <r>
    <s v="ZUR-55774-294"/>
    <d v="2020-06-03T00:00:00"/>
    <s v="33269-10023-CO"/>
    <s v="L-D-1"/>
    <n v="6"/>
    <x v="717"/>
    <s v=""/>
    <x v="0"/>
    <s v="Lib"/>
    <s v="D"/>
    <n v="1"/>
    <n v="12.95"/>
    <n v="77.699999999999989"/>
    <s v="Librica"/>
    <s v="Dark"/>
    <s v="Yes"/>
  </r>
  <r>
    <s v="FUO-99821-974"/>
    <d v="2020-02-22T00:00:00"/>
    <s v="31245-81098-PJ"/>
    <s v="E-M-1"/>
    <n v="3"/>
    <x v="718"/>
    <s v=""/>
    <x v="0"/>
    <s v="Exc"/>
    <s v="M"/>
    <n v="1"/>
    <n v="13.75"/>
    <n v="41.25"/>
    <s v="Excelsa"/>
    <s v="Medium"/>
    <s v="No"/>
  </r>
  <r>
    <s v="YVH-19865-819"/>
    <d v="2019-11-09T00:00:00"/>
    <s v="08946-56610-IH"/>
    <s v="L-L-2.5"/>
    <n v="4"/>
    <x v="719"/>
    <s v=""/>
    <x v="0"/>
    <s v="Lib"/>
    <s v="L"/>
    <n v="2.5"/>
    <n v="36.454999999999998"/>
    <n v="145.82"/>
    <s v="Librica"/>
    <s v="Light"/>
    <s v="No"/>
  </r>
  <r>
    <s v="NNF-47422-501"/>
    <d v="2020-03-07T00:00:00"/>
    <s v="20260-32948-EB"/>
    <s v="E-L-0.2"/>
    <n v="6"/>
    <x v="720"/>
    <s v=""/>
    <x v="1"/>
    <s v="Exc"/>
    <s v="L"/>
    <n v="0.2"/>
    <n v="4.4550000000000001"/>
    <n v="26.73"/>
    <s v="Excelsa"/>
    <s v="Light"/>
    <s v="No"/>
  </r>
  <r>
    <s v="RJI-71409-490"/>
    <d v="2021-04-26T00:00:00"/>
    <s v="31613-41626-KX"/>
    <s v="L-M-0.5"/>
    <n v="5"/>
    <x v="721"/>
    <s v=""/>
    <x v="0"/>
    <s v="Lib"/>
    <s v="M"/>
    <n v="0.5"/>
    <n v="8.73"/>
    <n v="43.650000000000006"/>
    <s v="Librica"/>
    <s v="Medium"/>
    <s v="Yes"/>
  </r>
  <r>
    <s v="UZL-46108-213"/>
    <d v="2021-11-11T00:00:00"/>
    <s v="75961-20170-RD"/>
    <s v="L-L-1"/>
    <n v="2"/>
    <x v="722"/>
    <s v=""/>
    <x v="0"/>
    <s v="Lib"/>
    <s v="L"/>
    <n v="1"/>
    <n v="15.85"/>
    <n v="31.7"/>
    <s v="Librica"/>
    <s v="Light"/>
    <s v="No"/>
  </r>
  <r>
    <s v="AOX-44467-109"/>
    <d v="2021-06-15T00:00:00"/>
    <s v="72524-06410-KD"/>
    <s v="A-D-2.5"/>
    <n v="1"/>
    <x v="723"/>
    <s v=""/>
    <x v="0"/>
    <s v="Ara"/>
    <s v="D"/>
    <n v="2.5"/>
    <n v="22.884999999999998"/>
    <n v="22.884999999999998"/>
    <s v="Arabia"/>
    <s v="Dark"/>
    <s v="No"/>
  </r>
  <r>
    <s v="TZD-67261-174"/>
    <d v="2020-02-27T00:00:00"/>
    <s v="01841-48191-NL"/>
    <s v="E-D-2.5"/>
    <n v="1"/>
    <x v="716"/>
    <s v=""/>
    <x v="0"/>
    <s v="Exc"/>
    <s v="D"/>
    <n v="2.5"/>
    <n v="27.945"/>
    <n v="27.945"/>
    <s v="Excelsa"/>
    <s v="Dark"/>
    <s v="Yes"/>
  </r>
  <r>
    <s v="TBU-64277-625"/>
    <d v="2021-04-19T00:00:00"/>
    <s v="98918-34330-GY"/>
    <s v="E-M-1"/>
    <n v="6"/>
    <x v="724"/>
    <s v=""/>
    <x v="0"/>
    <s v="Exc"/>
    <s v="M"/>
    <n v="1"/>
    <n v="13.75"/>
    <n v="82.5"/>
    <s v="Excelsa"/>
    <s v="Medium"/>
    <s v="Yes"/>
  </r>
  <r>
    <s v="TYP-85767-944"/>
    <d v="2022-07-29T00:00:00"/>
    <s v="51497-50894-WU"/>
    <s v="R-M-2.5"/>
    <n v="2"/>
    <x v="725"/>
    <s v=""/>
    <x v="1"/>
    <s v="Rob"/>
    <s v="M"/>
    <n v="2.5"/>
    <n v="22.884999999999998"/>
    <n v="45.769999999999996"/>
    <s v="Robusta"/>
    <s v="Medium"/>
    <s v="Yes"/>
  </r>
  <r>
    <s v="GTT-73214-334"/>
    <d v="2019-01-20T00:00:00"/>
    <s v="98636-90072-YE"/>
    <s v="A-L-1"/>
    <n v="6"/>
    <x v="726"/>
    <s v=""/>
    <x v="0"/>
    <s v="Ara"/>
    <s v="L"/>
    <n v="1"/>
    <n v="12.95"/>
    <n v="77.699999999999989"/>
    <s v="Arabia"/>
    <s v="Light"/>
    <s v="No"/>
  </r>
  <r>
    <s v="WAI-89905-069"/>
    <d v="2022-02-21T00:00:00"/>
    <s v="47011-57815-HJ"/>
    <s v="A-L-0.5"/>
    <n v="3"/>
    <x v="727"/>
    <s v=""/>
    <x v="0"/>
    <s v="Ara"/>
    <s v="L"/>
    <n v="0.5"/>
    <n v="7.77"/>
    <n v="23.31"/>
    <s v="Arabia"/>
    <s v="Light"/>
    <s v="No"/>
  </r>
  <r>
    <s v="OJL-96844-459"/>
    <d v="2020-05-03T00:00:00"/>
    <s v="61253-98356-VD"/>
    <s v="L-L-0.2"/>
    <n v="5"/>
    <x v="728"/>
    <s v=""/>
    <x v="0"/>
    <s v="Lib"/>
    <s v="L"/>
    <n v="0.2"/>
    <n v="4.7549999999999999"/>
    <n v="23.774999999999999"/>
    <s v="Librica"/>
    <s v="Light"/>
    <s v="Yes"/>
  </r>
  <r>
    <s v="VGI-33205-360"/>
    <d v="2019-03-21T00:00:00"/>
    <s v="96762-10814-DA"/>
    <s v="L-M-0.5"/>
    <n v="6"/>
    <x v="729"/>
    <s v=""/>
    <x v="2"/>
    <s v="Lib"/>
    <s v="M"/>
    <n v="0.5"/>
    <n v="8.73"/>
    <n v="52.38"/>
    <s v="Librica"/>
    <s v="Medium"/>
    <s v="Yes"/>
  </r>
  <r>
    <s v="PCA-14081-576"/>
    <d v="2019-06-13T00:00:00"/>
    <s v="63112-10870-LC"/>
    <s v="R-L-0.2"/>
    <n v="5"/>
    <x v="730"/>
    <s v=""/>
    <x v="0"/>
    <s v="Rob"/>
    <s v="L"/>
    <n v="0.2"/>
    <n v="3.5849999999999995"/>
    <n v="17.924999999999997"/>
    <s v="Robusta"/>
    <s v="Light"/>
    <s v="No"/>
  </r>
  <r>
    <s v="SCS-67069-962"/>
    <d v="2020-06-05T00:00:00"/>
    <s v="21403-49423-PD"/>
    <s v="A-L-2.5"/>
    <n v="5"/>
    <x v="731"/>
    <s v=""/>
    <x v="0"/>
    <s v="Ara"/>
    <s v="L"/>
    <n v="2.5"/>
    <n v="29.784999999999997"/>
    <n v="148.92499999999998"/>
    <s v="Arabia"/>
    <s v="Light"/>
    <s v="No"/>
  </r>
  <r>
    <s v="BDM-03174-485"/>
    <d v="2019-03-16T00:00:00"/>
    <s v="29581-13303-VB"/>
    <s v="R-L-0.5"/>
    <n v="4"/>
    <x v="732"/>
    <s v=""/>
    <x v="0"/>
    <s v="Rob"/>
    <s v="L"/>
    <n v="0.5"/>
    <n v="7.169999999999999"/>
    <n v="28.679999999999996"/>
    <s v="Robusta"/>
    <s v="Light"/>
    <s v="No"/>
  </r>
  <r>
    <s v="UJV-32333-364"/>
    <d v="2021-12-03T00:00:00"/>
    <s v="86110-83695-YS"/>
    <s v="L-L-0.5"/>
    <n v="1"/>
    <x v="733"/>
    <s v=""/>
    <x v="0"/>
    <s v="Lib"/>
    <s v="L"/>
    <n v="0.5"/>
    <n v="9.51"/>
    <n v="9.51"/>
    <s v="Librica"/>
    <s v="Light"/>
    <s v="No"/>
  </r>
  <r>
    <s v="FLI-11493-954"/>
    <d v="2022-07-09T00:00:00"/>
    <s v="80454-42225-FT"/>
    <s v="A-L-0.5"/>
    <n v="4"/>
    <x v="734"/>
    <s v=""/>
    <x v="0"/>
    <s v="Ara"/>
    <s v="L"/>
    <n v="0.5"/>
    <n v="7.77"/>
    <n v="31.08"/>
    <s v="Arabia"/>
    <s v="Light"/>
    <s v="No"/>
  </r>
  <r>
    <s v="IWL-13117-537"/>
    <d v="2020-04-29T00:00:00"/>
    <s v="29129-60664-KO"/>
    <s v="R-D-0.2"/>
    <n v="3"/>
    <x v="735"/>
    <s v=""/>
    <x v="0"/>
    <s v="Rob"/>
    <s v="D"/>
    <n v="0.2"/>
    <n v="2.6849999999999996"/>
    <n v="8.0549999999999997"/>
    <s v="Robusta"/>
    <s v="Dark"/>
    <s v="Yes"/>
  </r>
  <r>
    <s v="OAM-76916-748"/>
    <d v="2022-01-27T00:00:00"/>
    <s v="63025-62939-AN"/>
    <s v="E-D-1"/>
    <n v="3"/>
    <x v="736"/>
    <s v=""/>
    <x v="0"/>
    <s v="Exc"/>
    <s v="D"/>
    <n v="1"/>
    <n v="12.15"/>
    <n v="36.450000000000003"/>
    <s v="Excelsa"/>
    <s v="Dark"/>
    <s v="Yes"/>
  </r>
  <r>
    <s v="UMB-11223-710"/>
    <d v="2021-02-13T00:00:00"/>
    <s v="49012-12987-QT"/>
    <s v="R-D-0.2"/>
    <n v="6"/>
    <x v="737"/>
    <s v=""/>
    <x v="1"/>
    <s v="Rob"/>
    <s v="D"/>
    <n v="0.2"/>
    <n v="2.6849999999999996"/>
    <n v="16.11"/>
    <s v="Robusta"/>
    <s v="Dark"/>
    <s v="No"/>
  </r>
  <r>
    <s v="LXR-09892-726"/>
    <d v="2020-07-13T00:00:00"/>
    <s v="50924-94200-SQ"/>
    <s v="R-D-2.5"/>
    <n v="2"/>
    <x v="738"/>
    <s v=""/>
    <x v="0"/>
    <s v="Rob"/>
    <s v="D"/>
    <n v="2.5"/>
    <n v="20.584999999999997"/>
    <n v="41.169999999999995"/>
    <s v="Robusta"/>
    <s v="Dark"/>
    <s v="Yes"/>
  </r>
  <r>
    <s v="QXX-89943-393"/>
    <d v="2020-03-12T00:00:00"/>
    <s v="15673-18812-IU"/>
    <s v="R-D-0.2"/>
    <n v="4"/>
    <x v="739"/>
    <s v=""/>
    <x v="0"/>
    <s v="Rob"/>
    <s v="D"/>
    <n v="0.2"/>
    <n v="2.6849999999999996"/>
    <n v="10.739999999999998"/>
    <s v="Robusta"/>
    <s v="Dark"/>
    <s v="No"/>
  </r>
  <r>
    <s v="WVS-57822-366"/>
    <d v="2020-05-04T00:00:00"/>
    <s v="52151-75971-YY"/>
    <s v="E-M-2.5"/>
    <n v="4"/>
    <x v="740"/>
    <s v=""/>
    <x v="0"/>
    <s v="Exc"/>
    <s v="M"/>
    <n v="2.5"/>
    <n v="31.624999999999996"/>
    <n v="126.49999999999999"/>
    <s v="Excelsa"/>
    <s v="Medium"/>
    <s v="No"/>
  </r>
  <r>
    <s v="CLJ-23403-689"/>
    <d v="2021-04-03T00:00:00"/>
    <s v="19413-02045-CG"/>
    <s v="R-L-1"/>
    <n v="2"/>
    <x v="741"/>
    <s v=""/>
    <x v="2"/>
    <s v="Rob"/>
    <s v="L"/>
    <n v="1"/>
    <n v="11.95"/>
    <n v="23.9"/>
    <s v="Robusta"/>
    <s v="Light"/>
    <s v="No"/>
  </r>
  <r>
    <s v="XNU-83276-288"/>
    <d v="2022-06-01T00:00:00"/>
    <s v="98185-92775-KT"/>
    <s v="R-M-0.5"/>
    <n v="1"/>
    <x v="742"/>
    <s v=""/>
    <x v="0"/>
    <s v="Rob"/>
    <s v="M"/>
    <n v="0.5"/>
    <n v="5.97"/>
    <n v="5.97"/>
    <s v="Robusta"/>
    <s v="Medium"/>
    <s v="No"/>
  </r>
  <r>
    <s v="YOG-94666-679"/>
    <d v="2021-02-14T00:00:00"/>
    <s v="86991-53901-AT"/>
    <s v="L-D-0.2"/>
    <n v="2"/>
    <x v="743"/>
    <s v=""/>
    <x v="2"/>
    <s v="Lib"/>
    <s v="D"/>
    <n v="0.2"/>
    <n v="3.8849999999999998"/>
    <n v="7.77"/>
    <s v="Librica"/>
    <s v="Dark"/>
    <s v="Yes"/>
  </r>
  <r>
    <s v="KHG-33953-115"/>
    <d v="2021-12-13T00:00:00"/>
    <s v="78226-97287-JI"/>
    <s v="L-D-0.5"/>
    <n v="3"/>
    <x v="744"/>
    <s v=""/>
    <x v="1"/>
    <s v="Lib"/>
    <s v="D"/>
    <n v="0.5"/>
    <n v="7.77"/>
    <n v="23.31"/>
    <s v="Librica"/>
    <s v="Dark"/>
    <s v="No"/>
  </r>
  <r>
    <s v="MHD-95615-696"/>
    <d v="2020-02-07T00:00:00"/>
    <s v="27930-59250-JT"/>
    <s v="R-L-2.5"/>
    <n v="5"/>
    <x v="745"/>
    <s v=""/>
    <x v="0"/>
    <s v="Rob"/>
    <s v="L"/>
    <n v="2.5"/>
    <n v="27.484999999999996"/>
    <n v="137.42499999999998"/>
    <s v="Robusta"/>
    <s v="Light"/>
    <s v="No"/>
  </r>
  <r>
    <s v="HBH-64794-080"/>
    <d v="2021-02-08T00:00:00"/>
    <s v="40560-18556-YE"/>
    <s v="R-D-0.2"/>
    <n v="3"/>
    <x v="746"/>
    <s v=""/>
    <x v="0"/>
    <s v="Rob"/>
    <s v="D"/>
    <n v="0.2"/>
    <n v="2.6849999999999996"/>
    <n v="8.0549999999999997"/>
    <s v="Robusta"/>
    <s v="Dark"/>
    <s v="Yes"/>
  </r>
  <r>
    <s v="CNJ-56058-223"/>
    <d v="2020-08-11T00:00:00"/>
    <s v="40780-22081-LX"/>
    <s v="L-L-0.5"/>
    <n v="3"/>
    <x v="747"/>
    <s v=""/>
    <x v="0"/>
    <s v="Lib"/>
    <s v="L"/>
    <n v="0.5"/>
    <n v="9.51"/>
    <n v="28.53"/>
    <s v="Librica"/>
    <s v="Light"/>
    <s v="No"/>
  </r>
  <r>
    <s v="KHO-27106-786"/>
    <d v="2020-10-10T00:00:00"/>
    <s v="01603-43789-TN"/>
    <s v="A-M-1"/>
    <n v="6"/>
    <x v="748"/>
    <s v=""/>
    <x v="1"/>
    <s v="Ara"/>
    <s v="M"/>
    <n v="1"/>
    <n v="11.25"/>
    <n v="67.5"/>
    <s v="Arabia"/>
    <s v="Medium"/>
    <s v="Yes"/>
  </r>
  <r>
    <s v="KHO-27106-786"/>
    <d v="2020-10-10T00:00:00"/>
    <s v="01603-43789-TN"/>
    <s v="L-D-2.5"/>
    <n v="6"/>
    <x v="748"/>
    <s v=""/>
    <x v="1"/>
    <s v="Lib"/>
    <s v="D"/>
    <n v="2.5"/>
    <n v="29.784999999999997"/>
    <n v="178.70999999999998"/>
    <s v="Librica"/>
    <s v="Dark"/>
    <s v="Yes"/>
  </r>
  <r>
    <s v="YAC-50329-982"/>
    <d v="2020-12-08T00:00:00"/>
    <s v="75419-92838-TI"/>
    <s v="E-M-2.5"/>
    <n v="1"/>
    <x v="749"/>
    <s v=""/>
    <x v="0"/>
    <s v="Exc"/>
    <s v="M"/>
    <n v="2.5"/>
    <n v="31.624999999999996"/>
    <n v="31.624999999999996"/>
    <s v="Excelsa"/>
    <s v="Medium"/>
    <s v="Yes"/>
  </r>
  <r>
    <s v="VVL-95291-039"/>
    <d v="2019-04-18T00:00:00"/>
    <s v="96516-97464-MF"/>
    <s v="E-L-0.2"/>
    <n v="2"/>
    <x v="750"/>
    <s v=""/>
    <x v="0"/>
    <s v="Exc"/>
    <s v="L"/>
    <n v="0.2"/>
    <n v="4.4550000000000001"/>
    <n v="8.91"/>
    <s v="Excelsa"/>
    <s v="Light"/>
    <s v="No"/>
  </r>
  <r>
    <s v="VUT-20974-364"/>
    <d v="2021-01-04T00:00:00"/>
    <s v="90285-56295-PO"/>
    <s v="R-M-0.5"/>
    <n v="6"/>
    <x v="751"/>
    <s v=""/>
    <x v="0"/>
    <s v="Rob"/>
    <s v="M"/>
    <n v="0.5"/>
    <n v="5.97"/>
    <n v="35.82"/>
    <s v="Robusta"/>
    <s v="Medium"/>
    <s v="No"/>
  </r>
  <r>
    <s v="SFC-34054-213"/>
    <d v="2019-03-10T00:00:00"/>
    <s v="08100-71102-HQ"/>
    <s v="L-L-0.5"/>
    <n v="4"/>
    <x v="752"/>
    <s v=""/>
    <x v="1"/>
    <s v="Lib"/>
    <s v="L"/>
    <n v="0.5"/>
    <n v="9.51"/>
    <n v="38.04"/>
    <s v="Librica"/>
    <s v="Light"/>
    <s v="No"/>
  </r>
  <r>
    <s v="UDS-04807-593"/>
    <d v="2019-11-29T00:00:00"/>
    <s v="84074-28110-OV"/>
    <s v="L-D-0.5"/>
    <n v="2"/>
    <x v="753"/>
    <s v=""/>
    <x v="0"/>
    <s v="Lib"/>
    <s v="D"/>
    <n v="0.5"/>
    <n v="7.77"/>
    <n v="15.54"/>
    <s v="Librica"/>
    <s v="Dark"/>
    <s v="No"/>
  </r>
  <r>
    <s v="FWE-98471-488"/>
    <d v="2022-07-19T00:00:00"/>
    <s v="27930-59250-JT"/>
    <s v="L-L-1"/>
    <n v="5"/>
    <x v="745"/>
    <s v=""/>
    <x v="0"/>
    <s v="Lib"/>
    <s v="L"/>
    <n v="1"/>
    <n v="15.85"/>
    <n v="79.25"/>
    <s v="Librica"/>
    <s v="Light"/>
    <s v="No"/>
  </r>
  <r>
    <s v="RAU-17060-674"/>
    <d v="2020-06-26T00:00:00"/>
    <s v="12747-63766-EU"/>
    <s v="L-L-0.2"/>
    <n v="1"/>
    <x v="754"/>
    <s v=""/>
    <x v="0"/>
    <s v="Lib"/>
    <s v="L"/>
    <n v="0.2"/>
    <n v="4.7549999999999999"/>
    <n v="4.7549999999999999"/>
    <s v="Librica"/>
    <s v="Light"/>
    <s v="Yes"/>
  </r>
  <r>
    <s v="AOL-13866-711"/>
    <d v="2019-02-14T00:00:00"/>
    <s v="83490-88357-LJ"/>
    <s v="E-M-1"/>
    <n v="4"/>
    <x v="755"/>
    <s v=""/>
    <x v="0"/>
    <s v="Exc"/>
    <s v="M"/>
    <n v="1"/>
    <n v="13.75"/>
    <n v="55"/>
    <s v="Excelsa"/>
    <s v="Medium"/>
    <s v="Yes"/>
  </r>
  <r>
    <s v="NOA-79645-377"/>
    <d v="2020-11-09T00:00:00"/>
    <s v="53729-30320-XZ"/>
    <s v="R-D-0.5"/>
    <n v="5"/>
    <x v="756"/>
    <s v=""/>
    <x v="0"/>
    <s v="Rob"/>
    <s v="D"/>
    <n v="0.5"/>
    <n v="5.3699999999999992"/>
    <n v="26.849999999999994"/>
    <s v="Robusta"/>
    <s v="Dark"/>
    <s v="No"/>
  </r>
  <r>
    <s v="KMS-49214-806"/>
    <d v="2019-04-30T00:00:00"/>
    <s v="50384-52703-LA"/>
    <s v="E-L-2.5"/>
    <n v="4"/>
    <x v="757"/>
    <s v=""/>
    <x v="0"/>
    <s v="Exc"/>
    <s v="L"/>
    <n v="2.5"/>
    <n v="34.154999999999994"/>
    <n v="136.61999999999998"/>
    <s v="Excelsa"/>
    <s v="Light"/>
    <s v="No"/>
  </r>
  <r>
    <s v="ABK-08091-531"/>
    <d v="2020-10-30T00:00:00"/>
    <s v="53864-36201-FG"/>
    <s v="L-L-1"/>
    <n v="3"/>
    <x v="758"/>
    <s v=""/>
    <x v="0"/>
    <s v="Lib"/>
    <s v="L"/>
    <n v="1"/>
    <n v="15.85"/>
    <n v="47.55"/>
    <s v="Librica"/>
    <s v="Light"/>
    <s v="Yes"/>
  </r>
  <r>
    <s v="GPT-67705-953"/>
    <d v="2019-11-12T00:00:00"/>
    <s v="70631-33225-MZ"/>
    <s v="A-M-0.2"/>
    <n v="5"/>
    <x v="759"/>
    <s v=""/>
    <x v="0"/>
    <s v="Ara"/>
    <s v="M"/>
    <n v="0.2"/>
    <n v="3.375"/>
    <n v="16.875"/>
    <s v="Arabia"/>
    <s v="Medium"/>
    <s v="Yes"/>
  </r>
  <r>
    <s v="JNA-21450-177"/>
    <d v="2022-02-11T00:00:00"/>
    <s v="54798-14109-HC"/>
    <s v="A-D-1"/>
    <n v="3"/>
    <x v="760"/>
    <s v=""/>
    <x v="0"/>
    <s v="Ara"/>
    <s v="D"/>
    <n v="1"/>
    <n v="9.9499999999999993"/>
    <n v="29.849999999999998"/>
    <s v="Arabia"/>
    <s v="Dark"/>
    <s v="Yes"/>
  </r>
  <r>
    <s v="MPQ-23421-608"/>
    <d v="2021-03-28T00:00:00"/>
    <s v="08023-52962-ET"/>
    <s v="E-M-0.5"/>
    <n v="5"/>
    <x v="761"/>
    <s v=""/>
    <x v="0"/>
    <s v="Exc"/>
    <s v="M"/>
    <n v="0.5"/>
    <n v="8.25"/>
    <n v="41.25"/>
    <s v="Excelsa"/>
    <s v="Medium"/>
    <s v="Yes"/>
  </r>
  <r>
    <s v="NLI-63891-565"/>
    <d v="2021-12-10T00:00:00"/>
    <s v="41899-00283-VK"/>
    <s v="E-M-0.2"/>
    <n v="5"/>
    <x v="762"/>
    <s v=""/>
    <x v="0"/>
    <s v="Exc"/>
    <s v="M"/>
    <n v="0.2"/>
    <n v="4.125"/>
    <n v="20.625"/>
    <s v="Excelsa"/>
    <s v="Medium"/>
    <s v="No"/>
  </r>
  <r>
    <s v="HHF-36647-854"/>
    <d v="2021-11-05T00:00:00"/>
    <s v="39011-18412-GR"/>
    <s v="A-D-2.5"/>
    <n v="6"/>
    <x v="763"/>
    <s v=""/>
    <x v="0"/>
    <s v="Ara"/>
    <s v="D"/>
    <n v="2.5"/>
    <n v="22.884999999999998"/>
    <n v="137.31"/>
    <s v="Arabia"/>
    <s v="Dark"/>
    <s v="Yes"/>
  </r>
  <r>
    <s v="SBN-16537-046"/>
    <d v="2020-02-29T00:00:00"/>
    <s v="60255-12579-PZ"/>
    <s v="A-D-0.2"/>
    <n v="1"/>
    <x v="764"/>
    <s v=""/>
    <x v="0"/>
    <s v="Ara"/>
    <s v="D"/>
    <n v="0.2"/>
    <n v="2.9849999999999999"/>
    <n v="2.9849999999999999"/>
    <s v="Arabia"/>
    <s v="Dark"/>
    <s v="No"/>
  </r>
  <r>
    <s v="XZD-44484-632"/>
    <d v="2021-08-06T00:00:00"/>
    <s v="80541-38332-BP"/>
    <s v="E-M-1"/>
    <n v="2"/>
    <x v="765"/>
    <s v=""/>
    <x v="0"/>
    <s v="Exc"/>
    <s v="M"/>
    <n v="1"/>
    <n v="13.75"/>
    <n v="27.5"/>
    <s v="Excelsa"/>
    <s v="Medium"/>
    <s v="No"/>
  </r>
  <r>
    <s v="XZD-44484-632"/>
    <d v="2021-08-06T00:00:00"/>
    <s v="80541-38332-BP"/>
    <s v="A-D-0.2"/>
    <n v="2"/>
    <x v="765"/>
    <s v=""/>
    <x v="0"/>
    <s v="Ara"/>
    <s v="D"/>
    <n v="0.2"/>
    <n v="2.9849999999999999"/>
    <n v="5.97"/>
    <s v="Arabia"/>
    <s v="Dark"/>
    <s v="No"/>
  </r>
  <r>
    <s v="IKQ-39946-768"/>
    <d v="2021-03-19T00:00:00"/>
    <s v="72778-50968-UQ"/>
    <s v="R-M-1"/>
    <n v="6"/>
    <x v="766"/>
    <s v=""/>
    <x v="0"/>
    <s v="Rob"/>
    <s v="M"/>
    <n v="1"/>
    <n v="9.9499999999999993"/>
    <n v="59.699999999999996"/>
    <s v="Robusta"/>
    <s v="Medium"/>
    <s v="No"/>
  </r>
  <r>
    <s v="KMB-95211-174"/>
    <d v="2021-04-16T00:00:00"/>
    <s v="23941-30203-MO"/>
    <s v="R-D-2.5"/>
    <n v="4"/>
    <x v="767"/>
    <s v=""/>
    <x v="0"/>
    <s v="Rob"/>
    <s v="D"/>
    <n v="2.5"/>
    <n v="20.584999999999997"/>
    <n v="82.339999999999989"/>
    <s v="Robusta"/>
    <s v="Dark"/>
    <s v="Yes"/>
  </r>
  <r>
    <s v="QWY-99467-368"/>
    <d v="2020-11-06T00:00:00"/>
    <s v="96434-50068-DZ"/>
    <s v="A-D-2.5"/>
    <n v="1"/>
    <x v="768"/>
    <s v=""/>
    <x v="0"/>
    <s v="Ara"/>
    <s v="D"/>
    <n v="2.5"/>
    <n v="22.884999999999998"/>
    <n v="22.884999999999998"/>
    <s v="Arabia"/>
    <s v="Dark"/>
    <s v="No"/>
  </r>
  <r>
    <s v="SRG-76791-614"/>
    <d v="2021-03-15T00:00:00"/>
    <s v="11729-74102-XB"/>
    <s v="E-L-0.5"/>
    <n v="1"/>
    <x v="769"/>
    <s v=""/>
    <x v="0"/>
    <s v="Exc"/>
    <s v="L"/>
    <n v="0.5"/>
    <n v="8.91"/>
    <n v="8.91"/>
    <s v="Excelsa"/>
    <s v="Light"/>
    <s v="Yes"/>
  </r>
  <r>
    <s v="VSN-94485-621"/>
    <d v="2021-10-17T00:00:00"/>
    <s v="88116-12604-TE"/>
    <s v="A-D-0.2"/>
    <n v="4"/>
    <x v="770"/>
    <s v=""/>
    <x v="0"/>
    <s v="Ara"/>
    <s v="D"/>
    <n v="0.2"/>
    <n v="2.9849999999999999"/>
    <n v="11.94"/>
    <s v="Arabia"/>
    <s v="Dark"/>
    <s v="No"/>
  </r>
  <r>
    <s v="UFZ-24348-219"/>
    <d v="2019-09-07T00:00:00"/>
    <s v="27930-59250-JT"/>
    <s v="L-M-2.5"/>
    <n v="3"/>
    <x v="745"/>
    <s v=""/>
    <x v="0"/>
    <s v="Lib"/>
    <s v="M"/>
    <n v="2.5"/>
    <n v="33.464999999999996"/>
    <n v="100.39499999999998"/>
    <s v="Librica"/>
    <s v="Medium"/>
    <s v="No"/>
  </r>
  <r>
    <s v="UKS-93055-397"/>
    <d v="2022-07-13T00:00:00"/>
    <s v="13082-41034-PD"/>
    <s v="A-D-2.5"/>
    <n v="5"/>
    <x v="771"/>
    <s v=""/>
    <x v="0"/>
    <s v="Ara"/>
    <s v="D"/>
    <n v="2.5"/>
    <n v="22.884999999999998"/>
    <n v="114.42499999999998"/>
    <s v="Arabia"/>
    <s v="Dark"/>
    <s v="No"/>
  </r>
  <r>
    <s v="AVH-56062-335"/>
    <d v="2021-11-21T00:00:00"/>
    <s v="18082-74419-QH"/>
    <s v="E-M-0.5"/>
    <n v="5"/>
    <x v="772"/>
    <s v=""/>
    <x v="0"/>
    <s v="Exc"/>
    <s v="M"/>
    <n v="0.5"/>
    <n v="8.25"/>
    <n v="41.25"/>
    <s v="Excelsa"/>
    <s v="Medium"/>
    <s v="No"/>
  </r>
  <r>
    <s v="HGE-19842-613"/>
    <d v="2022-01-13T00:00:00"/>
    <s v="49401-45041-ZU"/>
    <s v="R-L-0.5"/>
    <n v="4"/>
    <x v="773"/>
    <s v=""/>
    <x v="0"/>
    <s v="Rob"/>
    <s v="L"/>
    <n v="0.5"/>
    <n v="7.169999999999999"/>
    <n v="28.679999999999996"/>
    <s v="Robusta"/>
    <s v="Light"/>
    <s v="Yes"/>
  </r>
  <r>
    <s v="WBA-85905-175"/>
    <d v="2022-07-13T00:00:00"/>
    <s v="41252-45992-VS"/>
    <s v="L-M-0.2"/>
    <n v="1"/>
    <x v="774"/>
    <s v=""/>
    <x v="0"/>
    <s v="Lib"/>
    <s v="M"/>
    <n v="0.2"/>
    <n v="4.3650000000000002"/>
    <n v="4.3650000000000002"/>
    <s v="Librica"/>
    <s v="Medium"/>
    <s v="No"/>
  </r>
  <r>
    <s v="DZI-35365-596"/>
    <d v="2021-11-02T00:00:00"/>
    <s v="54798-14109-HC"/>
    <s v="E-M-0.2"/>
    <n v="2"/>
    <x v="760"/>
    <s v=""/>
    <x v="0"/>
    <s v="Exc"/>
    <s v="M"/>
    <n v="0.2"/>
    <n v="4.125"/>
    <n v="8.25"/>
    <s v="Excelsa"/>
    <s v="Medium"/>
    <s v="Yes"/>
  </r>
  <r>
    <s v="XIR-88982-743"/>
    <d v="2021-07-10T00:00:00"/>
    <s v="00852-54571-WP"/>
    <s v="E-M-0.2"/>
    <n v="2"/>
    <x v="775"/>
    <s v=""/>
    <x v="0"/>
    <s v="Exc"/>
    <s v="M"/>
    <n v="0.2"/>
    <n v="4.125"/>
    <n v="8.25"/>
    <s v="Excelsa"/>
    <s v="Medium"/>
    <s v="Yes"/>
  </r>
  <r>
    <s v="VUC-72395-865"/>
    <d v="2021-10-07T00:00:00"/>
    <s v="13321-57602-GK"/>
    <s v="A-D-0.5"/>
    <n v="6"/>
    <x v="776"/>
    <s v=""/>
    <x v="0"/>
    <s v="Ara"/>
    <s v="D"/>
    <n v="0.5"/>
    <n v="5.97"/>
    <n v="35.82"/>
    <s v="Arabia"/>
    <s v="Dark"/>
    <s v="Yes"/>
  </r>
  <r>
    <s v="BQJ-44755-910"/>
    <d v="2020-02-28T00:00:00"/>
    <s v="75006-89922-VW"/>
    <s v="E-D-2.5"/>
    <n v="6"/>
    <x v="777"/>
    <s v=""/>
    <x v="0"/>
    <s v="Exc"/>
    <s v="D"/>
    <n v="2.5"/>
    <n v="27.945"/>
    <n v="167.67000000000002"/>
    <s v="Excelsa"/>
    <s v="Dark"/>
    <s v="No"/>
  </r>
  <r>
    <s v="JKC-64636-831"/>
    <d v="2022-07-05T00:00:00"/>
    <s v="52098-80103-FD"/>
    <s v="A-M-2.5"/>
    <n v="2"/>
    <x v="778"/>
    <s v=""/>
    <x v="0"/>
    <s v="Ara"/>
    <s v="M"/>
    <n v="2.5"/>
    <n v="25.874999999999996"/>
    <n v="51.749999999999993"/>
    <s v="Arabia"/>
    <s v="Medium"/>
    <s v="Yes"/>
  </r>
  <r>
    <s v="ZKI-78561-066"/>
    <d v="2021-09-21T00:00:00"/>
    <s v="60121-12432-VU"/>
    <s v="A-D-0.2"/>
    <n v="3"/>
    <x v="779"/>
    <s v=""/>
    <x v="0"/>
    <s v="Ara"/>
    <s v="D"/>
    <n v="0.2"/>
    <n v="2.9849999999999999"/>
    <n v="8.9550000000000001"/>
    <s v="Arabia"/>
    <s v="Dark"/>
    <s v="Yes"/>
  </r>
  <r>
    <s v="IMP-12563-728"/>
    <d v="2019-01-03T00:00:00"/>
    <s v="68346-14810-UA"/>
    <s v="E-L-0.5"/>
    <n v="6"/>
    <x v="780"/>
    <s v=""/>
    <x v="0"/>
    <s v="Exc"/>
    <s v="L"/>
    <n v="0.5"/>
    <n v="8.91"/>
    <n v="53.46"/>
    <s v="Excelsa"/>
    <s v="Light"/>
    <s v="No"/>
  </r>
  <r>
    <s v="MZL-81126-390"/>
    <d v="2022-03-08T00:00:00"/>
    <s v="48464-99723-HK"/>
    <s v="A-L-0.2"/>
    <n v="6"/>
    <x v="781"/>
    <s v=""/>
    <x v="0"/>
    <s v="Ara"/>
    <s v="L"/>
    <n v="0.2"/>
    <n v="3.8849999999999998"/>
    <n v="23.31"/>
    <s v="Arabia"/>
    <s v="Light"/>
    <s v="Yes"/>
  </r>
  <r>
    <s v="MZL-81126-390"/>
    <d v="2022-03-08T00:00:00"/>
    <s v="48464-99723-HK"/>
    <s v="A-M-0.2"/>
    <n v="2"/>
    <x v="781"/>
    <s v=""/>
    <x v="0"/>
    <s v="Ara"/>
    <s v="M"/>
    <n v="0.2"/>
    <n v="3.375"/>
    <n v="6.75"/>
    <s v="Arabia"/>
    <s v="Medium"/>
    <s v="Yes"/>
  </r>
  <r>
    <s v="TVF-57766-608"/>
    <d v="2020-03-10T00:00:00"/>
    <s v="88420-46464-XE"/>
    <s v="L-D-0.5"/>
    <n v="1"/>
    <x v="782"/>
    <s v=""/>
    <x v="0"/>
    <s v="Lib"/>
    <s v="D"/>
    <n v="0.5"/>
    <n v="7.77"/>
    <n v="7.77"/>
    <s v="Librica"/>
    <s v="Dark"/>
    <s v="Yes"/>
  </r>
  <r>
    <s v="RUX-37995-892"/>
    <d v="2021-11-27T00:00:00"/>
    <s v="37762-09530-MP"/>
    <s v="L-D-2.5"/>
    <n v="4"/>
    <x v="783"/>
    <s v=""/>
    <x v="0"/>
    <s v="Lib"/>
    <s v="D"/>
    <n v="2.5"/>
    <n v="29.784999999999997"/>
    <n v="119.13999999999999"/>
    <s v="Librica"/>
    <s v="Dark"/>
    <s v="Yes"/>
  </r>
  <r>
    <s v="AVK-76526-953"/>
    <d v="2021-03-04T00:00:00"/>
    <s v="47268-50127-XY"/>
    <s v="A-D-1"/>
    <n v="2"/>
    <x v="784"/>
    <s v=""/>
    <x v="0"/>
    <s v="Ara"/>
    <s v="D"/>
    <n v="1"/>
    <n v="9.9499999999999993"/>
    <n v="19.899999999999999"/>
    <s v="Arabia"/>
    <s v="Dark"/>
    <s v="No"/>
  </r>
  <r>
    <s v="RIU-02231-623"/>
    <d v="2021-11-16T00:00:00"/>
    <s v="25544-84179-QC"/>
    <s v="R-L-0.5"/>
    <n v="5"/>
    <x v="785"/>
    <s v=""/>
    <x v="0"/>
    <s v="Rob"/>
    <s v="L"/>
    <n v="0.5"/>
    <n v="7.169999999999999"/>
    <n v="35.849999999999994"/>
    <s v="Robusta"/>
    <s v="Light"/>
    <s v="Yes"/>
  </r>
  <r>
    <s v="WFK-99317-827"/>
    <d v="2019-06-16T00:00:00"/>
    <s v="32058-76765-ZL"/>
    <s v="L-D-2.5"/>
    <n v="3"/>
    <x v="786"/>
    <s v=""/>
    <x v="0"/>
    <s v="Lib"/>
    <s v="D"/>
    <n v="2.5"/>
    <n v="29.784999999999997"/>
    <n v="89.35499999999999"/>
    <s v="Librica"/>
    <s v="Dark"/>
    <s v="No"/>
  </r>
  <r>
    <s v="SFD-00372-284"/>
    <d v="2020-07-19T00:00:00"/>
    <s v="54798-14109-HC"/>
    <s v="L-M-0.2"/>
    <n v="2"/>
    <x v="760"/>
    <s v=""/>
    <x v="0"/>
    <s v="Lib"/>
    <s v="M"/>
    <n v="0.2"/>
    <n v="4.3650000000000002"/>
    <n v="8.73"/>
    <s v="Librica"/>
    <s v="Medium"/>
    <s v="Yes"/>
  </r>
  <r>
    <s v="SXC-62166-515"/>
    <d v="2020-02-28T00:00:00"/>
    <s v="69171-65646-UC"/>
    <s v="R-L-2.5"/>
    <n v="5"/>
    <x v="787"/>
    <s v=""/>
    <x v="0"/>
    <s v="Rob"/>
    <s v="L"/>
    <n v="2.5"/>
    <n v="27.484999999999996"/>
    <n v="137.42499999999998"/>
    <s v="Robusta"/>
    <s v="Light"/>
    <s v="No"/>
  </r>
  <r>
    <s v="YIE-87008-621"/>
    <d v="2019-06-22T00:00:00"/>
    <s v="22503-52799-MI"/>
    <s v="L-M-0.5"/>
    <n v="4"/>
    <x v="788"/>
    <s v=""/>
    <x v="0"/>
    <s v="Lib"/>
    <s v="M"/>
    <n v="0.5"/>
    <n v="8.73"/>
    <n v="34.92"/>
    <s v="Librica"/>
    <s v="Medium"/>
    <s v="No"/>
  </r>
  <r>
    <s v="HRM-94548-288"/>
    <d v="2019-09-08T00:00:00"/>
    <s v="08934-65581-ZI"/>
    <s v="A-L-2.5"/>
    <n v="6"/>
    <x v="789"/>
    <s v=""/>
    <x v="0"/>
    <s v="Ara"/>
    <s v="L"/>
    <n v="2.5"/>
    <n v="29.784999999999997"/>
    <n v="178.70999999999998"/>
    <s v="Arabia"/>
    <s v="Light"/>
    <s v="No"/>
  </r>
  <r>
    <s v="UJG-34731-295"/>
    <d v="2022-05-26T00:00:00"/>
    <s v="15764-22559-ZT"/>
    <s v="A-M-2.5"/>
    <n v="1"/>
    <x v="790"/>
    <s v=""/>
    <x v="0"/>
    <s v="Ara"/>
    <s v="M"/>
    <n v="2.5"/>
    <n v="25.874999999999996"/>
    <n v="25.874999999999996"/>
    <s v="Arabia"/>
    <s v="Medium"/>
    <s v="No"/>
  </r>
  <r>
    <s v="TWD-70988-853"/>
    <d v="2019-12-03T00:00:00"/>
    <s v="87519-68847-ZG"/>
    <s v="L-D-1"/>
    <n v="6"/>
    <x v="791"/>
    <s v=""/>
    <x v="0"/>
    <s v="Lib"/>
    <s v="D"/>
    <n v="1"/>
    <n v="12.95"/>
    <n v="77.699999999999989"/>
    <s v="Librica"/>
    <s v="Dark"/>
    <s v="Yes"/>
  </r>
  <r>
    <s v="CIX-22904-641"/>
    <d v="2019-09-17T00:00:00"/>
    <s v="78012-56878-UB"/>
    <s v="R-M-1"/>
    <n v="1"/>
    <x v="792"/>
    <s v=""/>
    <x v="0"/>
    <s v="Rob"/>
    <s v="M"/>
    <n v="1"/>
    <n v="9.9499999999999993"/>
    <n v="9.9499999999999993"/>
    <s v="Robusta"/>
    <s v="Medium"/>
    <s v="Yes"/>
  </r>
  <r>
    <s v="DLV-65840-759"/>
    <d v="2022-05-31T00:00:00"/>
    <s v="77192-72145-RG"/>
    <s v="L-M-1"/>
    <n v="2"/>
    <x v="793"/>
    <s v=""/>
    <x v="0"/>
    <s v="Lib"/>
    <s v="M"/>
    <n v="1"/>
    <n v="14.55"/>
    <n v="29.1"/>
    <s v="Librica"/>
    <s v="Medium"/>
    <s v="Yes"/>
  </r>
  <r>
    <s v="RXN-55491-201"/>
    <d v="2019-10-21T00:00:00"/>
    <s v="86071-79238-CX"/>
    <s v="R-L-0.2"/>
    <n v="6"/>
    <x v="794"/>
    <s v=""/>
    <x v="1"/>
    <s v="Rob"/>
    <s v="L"/>
    <n v="0.2"/>
    <n v="3.5849999999999995"/>
    <n v="21.509999999999998"/>
    <s v="Robusta"/>
    <s v="Light"/>
    <s v="No"/>
  </r>
  <r>
    <s v="UHK-63283-868"/>
    <d v="2022-04-24T00:00:00"/>
    <s v="16809-16936-WF"/>
    <s v="A-M-0.5"/>
    <n v="1"/>
    <x v="795"/>
    <s v=""/>
    <x v="0"/>
    <s v="Ara"/>
    <s v="M"/>
    <n v="0.5"/>
    <n v="6.75"/>
    <n v="6.75"/>
    <s v="Arabia"/>
    <s v="Medium"/>
    <s v="Yes"/>
  </r>
  <r>
    <s v="PJC-31401-893"/>
    <d v="2021-01-13T00:00:00"/>
    <s v="11212-69985-ZJ"/>
    <s v="A-D-0.5"/>
    <n v="3"/>
    <x v="796"/>
    <s v=""/>
    <x v="1"/>
    <s v="Ara"/>
    <s v="D"/>
    <n v="0.5"/>
    <n v="5.97"/>
    <n v="17.91"/>
    <s v="Arabia"/>
    <s v="Dark"/>
    <s v="No"/>
  </r>
  <r>
    <s v="HHO-79903-185"/>
    <d v="2022-08-19T00:00:00"/>
    <s v="53893-01719-CL"/>
    <s v="A-L-2.5"/>
    <n v="1"/>
    <x v="797"/>
    <s v=""/>
    <x v="1"/>
    <s v="Ara"/>
    <s v="L"/>
    <n v="2.5"/>
    <n v="29.784999999999997"/>
    <n v="29.784999999999997"/>
    <s v="Arabia"/>
    <s v="Light"/>
    <s v="Yes"/>
  </r>
  <r>
    <s v="YWM-07310-594"/>
    <d v="2019-03-02T00:00:00"/>
    <s v="66028-99867-WJ"/>
    <s v="E-M-0.5"/>
    <n v="5"/>
    <x v="798"/>
    <s v=""/>
    <x v="0"/>
    <s v="Exc"/>
    <s v="M"/>
    <n v="0.5"/>
    <n v="8.25"/>
    <n v="41.25"/>
    <s v="Excelsa"/>
    <s v="Medium"/>
    <s v="Yes"/>
  </r>
  <r>
    <s v="FHD-94983-982"/>
    <d v="2020-01-21T00:00:00"/>
    <s v="62839-56723-CH"/>
    <s v="R-M-0.5"/>
    <n v="3"/>
    <x v="799"/>
    <s v=""/>
    <x v="0"/>
    <s v="Rob"/>
    <s v="M"/>
    <n v="0.5"/>
    <n v="5.97"/>
    <n v="17.91"/>
    <s v="Robusta"/>
    <s v="Medium"/>
    <s v="Yes"/>
  </r>
  <r>
    <s v="WQK-10857-119"/>
    <d v="2021-09-21T00:00:00"/>
    <s v="96849-52854-CR"/>
    <s v="E-D-0.5"/>
    <n v="1"/>
    <x v="800"/>
    <s v=""/>
    <x v="1"/>
    <s v="Exc"/>
    <s v="D"/>
    <n v="0.5"/>
    <n v="7.29"/>
    <n v="7.29"/>
    <s v="Excelsa"/>
    <s v="Dark"/>
    <s v="Yes"/>
  </r>
  <r>
    <s v="DXA-50313-073"/>
    <d v="2019-08-30T00:00:00"/>
    <s v="19755-55847-VW"/>
    <s v="E-L-1"/>
    <n v="2"/>
    <x v="801"/>
    <s v=""/>
    <x v="2"/>
    <s v="Exc"/>
    <s v="L"/>
    <n v="1"/>
    <n v="14.85"/>
    <n v="29.7"/>
    <s v="Excelsa"/>
    <s v="Light"/>
    <s v="Yes"/>
  </r>
  <r>
    <s v="ONW-00560-570"/>
    <d v="2019-02-25T00:00:00"/>
    <s v="32900-82606-BO"/>
    <s v="A-M-1"/>
    <n v="2"/>
    <x v="802"/>
    <s v=""/>
    <x v="0"/>
    <s v="Ara"/>
    <s v="M"/>
    <n v="1"/>
    <n v="11.25"/>
    <n v="22.5"/>
    <s v="Arabia"/>
    <s v="Medium"/>
    <s v="No"/>
  </r>
  <r>
    <s v="BRJ-19414-277"/>
    <d v="2019-09-17T00:00:00"/>
    <s v="16809-16936-WF"/>
    <s v="R-M-0.2"/>
    <n v="4"/>
    <x v="795"/>
    <s v=""/>
    <x v="0"/>
    <s v="Rob"/>
    <s v="M"/>
    <n v="0.2"/>
    <n v="2.9849999999999999"/>
    <n v="11.94"/>
    <s v="Robusta"/>
    <s v="Medium"/>
    <s v="Yes"/>
  </r>
  <r>
    <s v="MIQ-16322-908"/>
    <d v="2019-08-03T00:00:00"/>
    <s v="20118-28138-QD"/>
    <s v="A-L-1"/>
    <n v="2"/>
    <x v="803"/>
    <s v=""/>
    <x v="0"/>
    <s v="Ara"/>
    <s v="L"/>
    <n v="1"/>
    <n v="12.95"/>
    <n v="25.9"/>
    <s v="Arabia"/>
    <s v="Light"/>
    <s v="No"/>
  </r>
  <r>
    <s v="MVO-39328-830"/>
    <d v="2021-02-26T00:00:00"/>
    <s v="84057-45461-AH"/>
    <s v="L-M-0.5"/>
    <n v="5"/>
    <x v="804"/>
    <s v=""/>
    <x v="1"/>
    <s v="Lib"/>
    <s v="M"/>
    <n v="0.5"/>
    <n v="8.73"/>
    <n v="43.650000000000006"/>
    <s v="Librica"/>
    <s v="Medium"/>
    <s v="No"/>
  </r>
  <r>
    <s v="MVO-39328-830"/>
    <d v="2021-02-26T00:00:00"/>
    <s v="84057-45461-AH"/>
    <s v="A-L-0.5"/>
    <n v="6"/>
    <x v="804"/>
    <s v=""/>
    <x v="1"/>
    <s v="Ara"/>
    <s v="L"/>
    <n v="0.5"/>
    <n v="7.77"/>
    <n v="46.62"/>
    <s v="Arabia"/>
    <s v="Light"/>
    <s v="No"/>
  </r>
  <r>
    <s v="NTJ-88319-746"/>
    <d v="2021-08-03T00:00:00"/>
    <s v="90882-88130-KQ"/>
    <s v="L-L-0.5"/>
    <n v="3"/>
    <x v="805"/>
    <s v=""/>
    <x v="0"/>
    <s v="Lib"/>
    <s v="L"/>
    <n v="0.5"/>
    <n v="9.51"/>
    <n v="28.53"/>
    <s v="Librica"/>
    <s v="Light"/>
    <s v="No"/>
  </r>
  <r>
    <s v="LCY-24377-948"/>
    <d v="2021-05-07T00:00:00"/>
    <s v="21617-79890-DD"/>
    <s v="R-L-2.5"/>
    <n v="1"/>
    <x v="806"/>
    <s v=""/>
    <x v="0"/>
    <s v="Rob"/>
    <s v="L"/>
    <n v="2.5"/>
    <n v="27.484999999999996"/>
    <n v="27.484999999999996"/>
    <s v="Robusta"/>
    <s v="Light"/>
    <s v="Yes"/>
  </r>
  <r>
    <s v="FWD-85967-769"/>
    <d v="2019-06-14T00:00:00"/>
    <s v="20256-54689-LO"/>
    <s v="E-D-0.2"/>
    <n v="3"/>
    <x v="807"/>
    <s v=""/>
    <x v="0"/>
    <s v="Exc"/>
    <s v="D"/>
    <n v="0.2"/>
    <n v="3.645"/>
    <n v="10.935"/>
    <s v="Excelsa"/>
    <s v="Dark"/>
    <s v="No"/>
  </r>
  <r>
    <s v="KTO-53793-109"/>
    <d v="2019-11-21T00:00:00"/>
    <s v="17572-27091-AA"/>
    <s v="R-L-0.2"/>
    <n v="2"/>
    <x v="808"/>
    <s v=""/>
    <x v="0"/>
    <s v="Rob"/>
    <s v="L"/>
    <n v="0.2"/>
    <n v="3.5849999999999995"/>
    <n v="7.169999999999999"/>
    <s v="Robusta"/>
    <s v="Light"/>
    <s v="No"/>
  </r>
  <r>
    <s v="OCK-89033-348"/>
    <d v="2021-03-31T00:00:00"/>
    <s v="82300-88786-UE"/>
    <s v="A-L-0.2"/>
    <n v="6"/>
    <x v="809"/>
    <s v=""/>
    <x v="0"/>
    <s v="Ara"/>
    <s v="L"/>
    <n v="0.2"/>
    <n v="3.8849999999999998"/>
    <n v="23.31"/>
    <s v="Arabia"/>
    <s v="Light"/>
    <s v="Yes"/>
  </r>
  <r>
    <s v="GPZ-36017-366"/>
    <d v="2019-07-01T00:00:00"/>
    <s v="65732-22589-OW"/>
    <s v="A-D-2.5"/>
    <n v="5"/>
    <x v="810"/>
    <s v=""/>
    <x v="0"/>
    <s v="Ara"/>
    <s v="D"/>
    <n v="2.5"/>
    <n v="22.884999999999998"/>
    <n v="114.42499999999998"/>
    <s v="Arabia"/>
    <s v="Dark"/>
    <s v="Yes"/>
  </r>
  <r>
    <s v="BZP-33213-637"/>
    <d v="2020-05-05T00:00:00"/>
    <s v="77175-09826-SF"/>
    <s v="A-M-2.5"/>
    <n v="3"/>
    <x v="811"/>
    <s v=""/>
    <x v="0"/>
    <s v="Ara"/>
    <s v="M"/>
    <n v="2.5"/>
    <n v="25.874999999999996"/>
    <n v="77.624999999999986"/>
    <s v="Arabia"/>
    <s v="Medium"/>
    <s v="Yes"/>
  </r>
  <r>
    <s v="WFH-21507-708"/>
    <d v="2020-04-20T00:00:00"/>
    <s v="07237-32539-NB"/>
    <s v="R-D-0.5"/>
    <n v="1"/>
    <x v="812"/>
    <s v=""/>
    <x v="0"/>
    <s v="Rob"/>
    <s v="D"/>
    <n v="0.5"/>
    <n v="5.3699999999999992"/>
    <n v="5.3699999999999992"/>
    <s v="Robusta"/>
    <s v="Dark"/>
    <s v="Yes"/>
  </r>
  <r>
    <s v="HST-96923-073"/>
    <d v="2019-07-18T00:00:00"/>
    <s v="54722-76431-EX"/>
    <s v="R-D-2.5"/>
    <n v="6"/>
    <x v="813"/>
    <s v=""/>
    <x v="1"/>
    <s v="Rob"/>
    <s v="D"/>
    <n v="2.5"/>
    <n v="20.584999999999997"/>
    <n v="123.50999999999999"/>
    <s v="Robusta"/>
    <s v="Dark"/>
    <s v="No"/>
  </r>
  <r>
    <s v="ENN-79947-323"/>
    <d v="2021-11-18T00:00:00"/>
    <s v="67847-82662-TE"/>
    <s v="L-M-0.5"/>
    <n v="2"/>
    <x v="814"/>
    <s v=""/>
    <x v="0"/>
    <s v="Lib"/>
    <s v="M"/>
    <n v="0.5"/>
    <n v="8.73"/>
    <n v="17.46"/>
    <s v="Librica"/>
    <s v="Medium"/>
    <s v="No"/>
  </r>
  <r>
    <s v="BHA-47429-889"/>
    <d v="2020-06-20T00:00:00"/>
    <s v="51114-51191-EW"/>
    <s v="E-L-0.2"/>
    <n v="3"/>
    <x v="815"/>
    <s v=""/>
    <x v="0"/>
    <s v="Exc"/>
    <s v="L"/>
    <n v="0.2"/>
    <n v="4.4550000000000001"/>
    <n v="13.365"/>
    <s v="Excelsa"/>
    <s v="Light"/>
    <s v="No"/>
  </r>
  <r>
    <s v="SZY-63017-318"/>
    <d v="2021-04-06T00:00:00"/>
    <s v="91809-58808-TV"/>
    <s v="A-L-0.2"/>
    <n v="2"/>
    <x v="816"/>
    <s v=""/>
    <x v="0"/>
    <s v="Ara"/>
    <s v="L"/>
    <n v="0.2"/>
    <n v="3.8849999999999998"/>
    <n v="7.77"/>
    <s v="Arabia"/>
    <s v="Light"/>
    <s v="Yes"/>
  </r>
  <r>
    <s v="LCU-93317-340"/>
    <d v="2019-06-17T00:00:00"/>
    <s v="84996-26826-DK"/>
    <s v="R-D-0.2"/>
    <n v="1"/>
    <x v="817"/>
    <s v=""/>
    <x v="0"/>
    <s v="Rob"/>
    <s v="D"/>
    <n v="0.2"/>
    <n v="2.6849999999999996"/>
    <n v="2.6849999999999996"/>
    <s v="Robusta"/>
    <s v="Dark"/>
    <s v="Yes"/>
  </r>
  <r>
    <s v="UOM-71431-481"/>
    <d v="2022-03-26T00:00:00"/>
    <s v="65732-22589-OW"/>
    <s v="R-D-2.5"/>
    <n v="1"/>
    <x v="810"/>
    <s v=""/>
    <x v="0"/>
    <s v="Rob"/>
    <s v="D"/>
    <n v="2.5"/>
    <n v="20.584999999999997"/>
    <n v="20.584999999999997"/>
    <s v="Robusta"/>
    <s v="Dark"/>
    <s v="Yes"/>
  </r>
  <r>
    <s v="PJH-42618-877"/>
    <d v="2021-09-30T00:00:00"/>
    <s v="93676-95250-XJ"/>
    <s v="A-D-2.5"/>
    <n v="5"/>
    <x v="818"/>
    <s v=""/>
    <x v="0"/>
    <s v="Ara"/>
    <s v="D"/>
    <n v="2.5"/>
    <n v="22.884999999999998"/>
    <n v="114.42499999999998"/>
    <s v="Arabia"/>
    <s v="Dark"/>
    <s v="Yes"/>
  </r>
  <r>
    <s v="XED-90333-402"/>
    <d v="2019-06-19T00:00:00"/>
    <s v="28300-14355-GF"/>
    <s v="E-M-0.2"/>
    <n v="5"/>
    <x v="819"/>
    <s v=""/>
    <x v="2"/>
    <s v="Exc"/>
    <s v="M"/>
    <n v="0.2"/>
    <n v="4.125"/>
    <n v="20.625"/>
    <s v="Excelsa"/>
    <s v="Medium"/>
    <s v="No"/>
  </r>
  <r>
    <s v="IKK-62234-199"/>
    <d v="2022-03-31T00:00:00"/>
    <s v="91190-84826-IQ"/>
    <s v="L-L-0.5"/>
    <n v="6"/>
    <x v="820"/>
    <s v=""/>
    <x v="0"/>
    <s v="Lib"/>
    <s v="L"/>
    <n v="0.5"/>
    <n v="9.51"/>
    <n v="57.06"/>
    <s v="Librica"/>
    <s v="Light"/>
    <s v="Yes"/>
  </r>
  <r>
    <s v="KAW-95195-329"/>
    <d v="2020-07-04T00:00:00"/>
    <s v="34570-99384-AF"/>
    <s v="R-D-2.5"/>
    <n v="4"/>
    <x v="821"/>
    <s v=""/>
    <x v="1"/>
    <s v="Rob"/>
    <s v="D"/>
    <n v="2.5"/>
    <n v="20.584999999999997"/>
    <n v="82.339999999999989"/>
    <s v="Robusta"/>
    <s v="Dark"/>
    <s v="Yes"/>
  </r>
  <r>
    <s v="QDO-57268-842"/>
    <d v="2021-11-21T00:00:00"/>
    <s v="57808-90533-UE"/>
    <s v="E-M-2.5"/>
    <n v="5"/>
    <x v="822"/>
    <s v=""/>
    <x v="0"/>
    <s v="Exc"/>
    <s v="M"/>
    <n v="2.5"/>
    <n v="31.624999999999996"/>
    <n v="158.12499999999997"/>
    <s v="Excelsa"/>
    <s v="Medium"/>
    <s v="No"/>
  </r>
  <r>
    <s v="IIZ-24416-212"/>
    <d v="2021-05-31T00:00:00"/>
    <s v="76060-30540-LB"/>
    <s v="R-D-0.5"/>
    <n v="6"/>
    <x v="823"/>
    <s v=""/>
    <x v="0"/>
    <s v="Rob"/>
    <s v="D"/>
    <n v="0.5"/>
    <n v="5.3699999999999992"/>
    <n v="32.22"/>
    <s v="Robusta"/>
    <s v="Dark"/>
    <s v="Yes"/>
  </r>
  <r>
    <s v="AWP-11469-510"/>
    <d v="2020-04-11T00:00:00"/>
    <s v="76730-63769-ND"/>
    <s v="E-D-1"/>
    <n v="2"/>
    <x v="824"/>
    <s v=""/>
    <x v="2"/>
    <s v="Exc"/>
    <s v="D"/>
    <n v="1"/>
    <n v="12.15"/>
    <n v="24.3"/>
    <s v="Excelsa"/>
    <s v="Dark"/>
    <s v="No"/>
  </r>
  <r>
    <s v="KXA-27983-918"/>
    <d v="2020-09-15T00:00:00"/>
    <s v="96042-27290-EQ"/>
    <s v="R-L-0.5"/>
    <n v="5"/>
    <x v="825"/>
    <s v=""/>
    <x v="0"/>
    <s v="Rob"/>
    <s v="L"/>
    <n v="0.5"/>
    <n v="7.169999999999999"/>
    <n v="35.849999999999994"/>
    <s v="Robusta"/>
    <s v="Light"/>
    <s v="No"/>
  </r>
  <r>
    <s v="VKQ-39009-292"/>
    <d v="2021-11-23T00:00:00"/>
    <s v="57808-90533-UE"/>
    <s v="L-M-1"/>
    <n v="5"/>
    <x v="822"/>
    <s v=""/>
    <x v="0"/>
    <s v="Lib"/>
    <s v="M"/>
    <n v="1"/>
    <n v="14.55"/>
    <n v="72.75"/>
    <s v="Librica"/>
    <s v="Medium"/>
    <s v="No"/>
  </r>
  <r>
    <s v="PDB-98743-282"/>
    <d v="2022-01-23T00:00:00"/>
    <s v="51940-02669-OR"/>
    <s v="L-L-1"/>
    <n v="3"/>
    <x v="826"/>
    <s v=""/>
    <x v="1"/>
    <s v="Lib"/>
    <s v="L"/>
    <n v="1"/>
    <n v="15.85"/>
    <n v="47.55"/>
    <s v="Librica"/>
    <s v="Light"/>
    <s v="No"/>
  </r>
  <r>
    <s v="SXW-34014-556"/>
    <d v="2021-01-27T00:00:00"/>
    <s v="99144-98314-GN"/>
    <s v="R-L-0.2"/>
    <n v="1"/>
    <x v="827"/>
    <s v=""/>
    <x v="0"/>
    <s v="Rob"/>
    <s v="L"/>
    <n v="0.2"/>
    <n v="3.5849999999999995"/>
    <n v="3.5849999999999995"/>
    <s v="Robusta"/>
    <s v="Light"/>
    <s v="Yes"/>
  </r>
  <r>
    <s v="QOJ-38788-727"/>
    <d v="2019-06-24T00:00:00"/>
    <s v="16358-63919-CE"/>
    <s v="E-M-2.5"/>
    <n v="5"/>
    <x v="828"/>
    <s v=""/>
    <x v="0"/>
    <s v="Exc"/>
    <s v="M"/>
    <n v="2.5"/>
    <n v="31.624999999999996"/>
    <n v="158.12499999999997"/>
    <s v="Excelsa"/>
    <s v="Medium"/>
    <s v="No"/>
  </r>
  <r>
    <s v="TGF-38649-658"/>
    <d v="2020-03-15T00:00:00"/>
    <s v="67743-54817-UT"/>
    <s v="L-M-0.5"/>
    <n v="2"/>
    <x v="829"/>
    <s v=""/>
    <x v="0"/>
    <s v="Lib"/>
    <s v="M"/>
    <n v="0.5"/>
    <n v="8.73"/>
    <n v="17.46"/>
    <s v="Librica"/>
    <s v="Medium"/>
    <s v="No"/>
  </r>
  <r>
    <s v="EAI-25194-209"/>
    <d v="2021-09-24T00:00:00"/>
    <s v="44601-51441-BH"/>
    <s v="A-L-2.5"/>
    <n v="5"/>
    <x v="830"/>
    <s v=""/>
    <x v="0"/>
    <s v="Ara"/>
    <s v="L"/>
    <n v="2.5"/>
    <n v="29.784999999999997"/>
    <n v="148.92499999999998"/>
    <s v="Arabia"/>
    <s v="Light"/>
    <s v="No"/>
  </r>
  <r>
    <s v="IJK-34441-720"/>
    <d v="2019-04-05T00:00:00"/>
    <s v="97201-58870-WB"/>
    <s v="A-M-0.5"/>
    <n v="6"/>
    <x v="831"/>
    <s v=""/>
    <x v="0"/>
    <s v="Ara"/>
    <s v="M"/>
    <n v="0.5"/>
    <n v="6.75"/>
    <n v="40.5"/>
    <s v="Arabia"/>
    <s v="Medium"/>
    <s v="Yes"/>
  </r>
  <r>
    <s v="ZMC-00336-619"/>
    <d v="2022-01-27T00:00:00"/>
    <s v="19849-12926-QF"/>
    <s v="A-M-0.5"/>
    <n v="4"/>
    <x v="832"/>
    <s v=""/>
    <x v="0"/>
    <s v="Ara"/>
    <s v="M"/>
    <n v="0.5"/>
    <n v="6.75"/>
    <n v="27"/>
    <s v="Arabia"/>
    <s v="Medium"/>
    <s v="Yes"/>
  </r>
  <r>
    <s v="UPX-54529-618"/>
    <d v="2021-09-10T00:00:00"/>
    <s v="40535-56770-UM"/>
    <s v="L-D-1"/>
    <n v="3"/>
    <x v="833"/>
    <s v=""/>
    <x v="0"/>
    <s v="Lib"/>
    <s v="D"/>
    <n v="1"/>
    <n v="12.95"/>
    <n v="38.849999999999994"/>
    <s v="Librica"/>
    <s v="Dark"/>
    <s v="No"/>
  </r>
  <r>
    <s v="DLX-01059-899"/>
    <d v="2020-01-06T00:00:00"/>
    <s v="74940-09646-MU"/>
    <s v="R-L-1"/>
    <n v="5"/>
    <x v="834"/>
    <s v=""/>
    <x v="0"/>
    <s v="Rob"/>
    <s v="L"/>
    <n v="1"/>
    <n v="11.95"/>
    <n v="59.75"/>
    <s v="Robusta"/>
    <s v="Light"/>
    <s v="No"/>
  </r>
  <r>
    <s v="MEK-85120-243"/>
    <d v="2022-03-15T00:00:00"/>
    <s v="06623-54610-HC"/>
    <s v="R-L-0.2"/>
    <n v="3"/>
    <x v="835"/>
    <s v=""/>
    <x v="0"/>
    <s v="Rob"/>
    <s v="L"/>
    <n v="0.2"/>
    <n v="3.5849999999999995"/>
    <n v="10.754999999999999"/>
    <s v="Robusta"/>
    <s v="Light"/>
    <s v="No"/>
  </r>
  <r>
    <s v="NFI-37188-246"/>
    <d v="2021-09-08T00:00:00"/>
    <s v="89490-75361-AF"/>
    <s v="A-D-2.5"/>
    <n v="4"/>
    <x v="836"/>
    <s v=""/>
    <x v="0"/>
    <s v="Ara"/>
    <s v="D"/>
    <n v="2.5"/>
    <n v="22.884999999999998"/>
    <n v="91.539999999999992"/>
    <s v="Arabia"/>
    <s v="Dark"/>
    <s v="No"/>
  </r>
  <r>
    <s v="BXH-62195-013"/>
    <d v="2021-11-11T00:00:00"/>
    <s v="94526-79230-GZ"/>
    <s v="A-M-1"/>
    <n v="4"/>
    <x v="837"/>
    <s v=""/>
    <x v="0"/>
    <s v="Ara"/>
    <s v="M"/>
    <n v="1"/>
    <n v="11.25"/>
    <n v="45"/>
    <s v="Arabia"/>
    <s v="Medium"/>
    <s v="Yes"/>
  </r>
  <r>
    <s v="YLK-78851-470"/>
    <d v="2019-09-18T00:00:00"/>
    <s v="58559-08254-UY"/>
    <s v="R-M-2.5"/>
    <n v="6"/>
    <x v="838"/>
    <s v=""/>
    <x v="0"/>
    <s v="Rob"/>
    <s v="M"/>
    <n v="2.5"/>
    <n v="22.884999999999998"/>
    <n v="137.31"/>
    <s v="Robusta"/>
    <s v="Medium"/>
    <s v="Yes"/>
  </r>
  <r>
    <s v="DXY-76225-633"/>
    <d v="2021-07-29T00:00:00"/>
    <s v="88574-37083-WX"/>
    <s v="A-M-0.5"/>
    <n v="1"/>
    <x v="839"/>
    <s v=""/>
    <x v="0"/>
    <s v="Ara"/>
    <s v="M"/>
    <n v="0.5"/>
    <n v="6.75"/>
    <n v="6.75"/>
    <s v="Arabia"/>
    <s v="Medium"/>
    <s v="No"/>
  </r>
  <r>
    <s v="UHP-24614-199"/>
    <d v="2022-03-20T00:00:00"/>
    <s v="67953-79896-AC"/>
    <s v="A-M-1"/>
    <n v="4"/>
    <x v="840"/>
    <s v=""/>
    <x v="0"/>
    <s v="Ara"/>
    <s v="M"/>
    <n v="1"/>
    <n v="11.25"/>
    <n v="45"/>
    <s v="Arabia"/>
    <s v="Medium"/>
    <s v="No"/>
  </r>
  <r>
    <s v="HBY-35655-049"/>
    <d v="2020-05-04T00:00:00"/>
    <s v="69207-93422-CQ"/>
    <s v="E-D-2.5"/>
    <n v="3"/>
    <x v="841"/>
    <s v=""/>
    <x v="0"/>
    <s v="Exc"/>
    <s v="D"/>
    <n v="2.5"/>
    <n v="27.945"/>
    <n v="83.835000000000008"/>
    <s v="Excelsa"/>
    <s v="Dark"/>
    <s v="Yes"/>
  </r>
  <r>
    <s v="DCE-22886-861"/>
    <d v="2021-04-05T00:00:00"/>
    <s v="56060-17602-RG"/>
    <s v="E-D-0.2"/>
    <n v="1"/>
    <x v="842"/>
    <s v=""/>
    <x v="1"/>
    <s v="Exc"/>
    <s v="D"/>
    <n v="0.2"/>
    <n v="3.645"/>
    <n v="3.645"/>
    <s v="Excelsa"/>
    <s v="Dark"/>
    <s v="Yes"/>
  </r>
  <r>
    <s v="QTG-93823-843"/>
    <d v="2022-01-12T00:00:00"/>
    <s v="46859-14212-FI"/>
    <s v="A-M-0.5"/>
    <n v="1"/>
    <x v="843"/>
    <s v=""/>
    <x v="2"/>
    <s v="Ara"/>
    <s v="M"/>
    <n v="0.5"/>
    <n v="6.75"/>
    <n v="6.75"/>
    <s v="Arabia"/>
    <s v="Medium"/>
    <s v="No"/>
  </r>
  <r>
    <s v="QTG-93823-843"/>
    <d v="2022-01-12T00:00:00"/>
    <s v="46859-14212-FI"/>
    <s v="E-D-0.5"/>
    <n v="3"/>
    <x v="843"/>
    <s v=""/>
    <x v="2"/>
    <s v="Exc"/>
    <s v="D"/>
    <n v="0.5"/>
    <n v="7.29"/>
    <n v="21.87"/>
    <s v="Excelsa"/>
    <s v="Dark"/>
    <s v="No"/>
  </r>
  <r>
    <s v="WFT-16178-396"/>
    <d v="2020-12-16T00:00:00"/>
    <s v="33555-01585-RP"/>
    <s v="R-D-0.2"/>
    <n v="5"/>
    <x v="844"/>
    <s v=""/>
    <x v="0"/>
    <s v="Rob"/>
    <s v="D"/>
    <n v="0.2"/>
    <n v="2.6849999999999996"/>
    <n v="13.424999999999997"/>
    <s v="Robusta"/>
    <s v="Dark"/>
    <s v="Yes"/>
  </r>
  <r>
    <s v="ERC-54560-934"/>
    <d v="2022-05-30T00:00:00"/>
    <s v="11932-85629-CU"/>
    <s v="R-D-2.5"/>
    <n v="6"/>
    <x v="845"/>
    <s v=""/>
    <x v="0"/>
    <s v="Rob"/>
    <s v="D"/>
    <n v="2.5"/>
    <n v="20.584999999999997"/>
    <n v="123.50999999999999"/>
    <s v="Robusta"/>
    <s v="Dark"/>
    <s v="No"/>
  </r>
  <r>
    <s v="RUK-78200-416"/>
    <d v="2021-11-09T00:00:00"/>
    <s v="36192-07175-XC"/>
    <s v="L-D-0.2"/>
    <n v="2"/>
    <x v="846"/>
    <s v=""/>
    <x v="0"/>
    <s v="Lib"/>
    <s v="D"/>
    <n v="0.2"/>
    <n v="3.8849999999999998"/>
    <n v="7.77"/>
    <s v="Librica"/>
    <s v="Dark"/>
    <s v="No"/>
  </r>
  <r>
    <s v="KHK-13105-388"/>
    <d v="2022-04-08T00:00:00"/>
    <s v="46242-54946-ZW"/>
    <s v="A-M-1"/>
    <n v="6"/>
    <x v="847"/>
    <s v=""/>
    <x v="0"/>
    <s v="Ara"/>
    <s v="M"/>
    <n v="1"/>
    <n v="11.25"/>
    <n v="67.5"/>
    <s v="Arabia"/>
    <s v="Medium"/>
    <s v="Yes"/>
  </r>
  <r>
    <s v="NJR-03699-189"/>
    <d v="2019-10-08T00:00:00"/>
    <s v="95152-82155-VQ"/>
    <s v="E-D-2.5"/>
    <n v="1"/>
    <x v="848"/>
    <s v=""/>
    <x v="0"/>
    <s v="Exc"/>
    <s v="D"/>
    <n v="2.5"/>
    <n v="27.945"/>
    <n v="27.945"/>
    <s v="Excelsa"/>
    <s v="Dark"/>
    <s v="No"/>
  </r>
  <r>
    <s v="PJV-20427-019"/>
    <d v="2021-09-12T00:00:00"/>
    <s v="13404-39127-WQ"/>
    <s v="A-L-2.5"/>
    <n v="3"/>
    <x v="849"/>
    <s v=""/>
    <x v="0"/>
    <s v="Ara"/>
    <s v="L"/>
    <n v="2.5"/>
    <n v="29.784999999999997"/>
    <n v="89.35499999999999"/>
    <s v="Arabia"/>
    <s v="Light"/>
    <s v="No"/>
  </r>
  <r>
    <s v="UGK-07613-982"/>
    <d v="2022-07-28T00:00:00"/>
    <s v="57808-90533-UE"/>
    <s v="A-M-0.5"/>
    <n v="3"/>
    <x v="822"/>
    <s v=""/>
    <x v="0"/>
    <s v="Ara"/>
    <s v="M"/>
    <n v="0.5"/>
    <n v="6.75"/>
    <n v="20.25"/>
    <s v="Arabia"/>
    <s v="Medium"/>
    <s v="No"/>
  </r>
  <r>
    <s v="OLA-68289-577"/>
    <d v="2020-06-30T00:00:00"/>
    <s v="40226-52317-IO"/>
    <s v="A-M-0.5"/>
    <n v="5"/>
    <x v="850"/>
    <s v=""/>
    <x v="0"/>
    <s v="Ara"/>
    <s v="M"/>
    <n v="0.5"/>
    <n v="6.75"/>
    <n v="33.75"/>
    <s v="Arabia"/>
    <s v="Medium"/>
    <s v="Yes"/>
  </r>
  <r>
    <s v="TNR-84447-052"/>
    <d v="2019-01-09T00:00:00"/>
    <s v="34419-18068-AG"/>
    <s v="E-D-2.5"/>
    <n v="4"/>
    <x v="851"/>
    <s v=""/>
    <x v="0"/>
    <s v="Exc"/>
    <s v="D"/>
    <n v="2.5"/>
    <n v="27.945"/>
    <n v="111.78"/>
    <s v="Excelsa"/>
    <s v="Dark"/>
    <s v="No"/>
  </r>
  <r>
    <s v="FBZ-64200-586"/>
    <d v="2022-07-12T00:00:00"/>
    <s v="51738-61457-RS"/>
    <s v="E-M-2.5"/>
    <n v="2"/>
    <x v="852"/>
    <s v=""/>
    <x v="0"/>
    <s v="Exc"/>
    <s v="M"/>
    <n v="2.5"/>
    <n v="31.624999999999996"/>
    <n v="63.249999999999993"/>
    <s v="Excelsa"/>
    <s v="Medium"/>
    <s v="Yes"/>
  </r>
  <r>
    <s v="OBN-66334-505"/>
    <d v="2020-11-30T00:00:00"/>
    <s v="86757-52367-ON"/>
    <s v="E-L-0.2"/>
    <n v="2"/>
    <x v="853"/>
    <s v=""/>
    <x v="0"/>
    <s v="Exc"/>
    <s v="L"/>
    <n v="0.2"/>
    <n v="4.4550000000000001"/>
    <n v="8.91"/>
    <s v="Excelsa"/>
    <s v="Light"/>
    <s v="Yes"/>
  </r>
  <r>
    <s v="NXM-89323-646"/>
    <d v="2019-03-22T00:00:00"/>
    <s v="28158-93383-CK"/>
    <s v="E-D-1"/>
    <n v="1"/>
    <x v="854"/>
    <s v=""/>
    <x v="0"/>
    <s v="Exc"/>
    <s v="D"/>
    <n v="1"/>
    <n v="12.15"/>
    <n v="12.15"/>
    <s v="Excelsa"/>
    <s v="Dark"/>
    <s v="Yes"/>
  </r>
  <r>
    <s v="NHI-23264-055"/>
    <d v="2022-02-15T00:00:00"/>
    <s v="44799-09711-XW"/>
    <s v="A-D-0.5"/>
    <n v="4"/>
    <x v="855"/>
    <s v=""/>
    <x v="0"/>
    <s v="Ara"/>
    <s v="D"/>
    <n v="0.5"/>
    <n v="5.97"/>
    <n v="23.88"/>
    <s v="Arabia"/>
    <s v="Dark"/>
    <s v="Yes"/>
  </r>
  <r>
    <s v="EQH-53569-934"/>
    <d v="2020-10-13T00:00:00"/>
    <s v="53667-91553-LT"/>
    <s v="E-M-1"/>
    <n v="4"/>
    <x v="856"/>
    <s v=""/>
    <x v="0"/>
    <s v="Exc"/>
    <s v="M"/>
    <n v="1"/>
    <n v="13.75"/>
    <n v="55"/>
    <s v="Excelsa"/>
    <s v="Medium"/>
    <s v="No"/>
  </r>
  <r>
    <s v="XKK-06692-189"/>
    <d v="2021-12-27T00:00:00"/>
    <s v="86579-92122-OC"/>
    <s v="R-D-1"/>
    <n v="3"/>
    <x v="857"/>
    <s v=""/>
    <x v="0"/>
    <s v="Rob"/>
    <s v="D"/>
    <n v="1"/>
    <n v="8.9499999999999993"/>
    <n v="26.849999999999998"/>
    <s v="Robusta"/>
    <s v="Dark"/>
    <s v="Yes"/>
  </r>
  <r>
    <s v="BYP-16005-016"/>
    <d v="2021-08-01T00:00:00"/>
    <s v="01474-63436-TP"/>
    <s v="R-M-2.5"/>
    <n v="5"/>
    <x v="858"/>
    <s v=""/>
    <x v="0"/>
    <s v="Rob"/>
    <s v="M"/>
    <n v="2.5"/>
    <n v="22.884999999999998"/>
    <n v="114.42499999999998"/>
    <s v="Robusta"/>
    <s v="Medium"/>
    <s v="No"/>
  </r>
  <r>
    <s v="LWS-13938-905"/>
    <d v="2020-11-18T00:00:00"/>
    <s v="90533-82440-EE"/>
    <s v="A-M-2.5"/>
    <n v="6"/>
    <x v="859"/>
    <s v=""/>
    <x v="0"/>
    <s v="Ara"/>
    <s v="M"/>
    <n v="2.5"/>
    <n v="25.874999999999996"/>
    <n v="155.24999999999997"/>
    <s v="Arabia"/>
    <s v="Medium"/>
    <s v="Yes"/>
  </r>
  <r>
    <s v="OLH-95722-362"/>
    <d v="2021-10-24T00:00:00"/>
    <s v="48553-69225-VX"/>
    <s v="L-D-0.5"/>
    <n v="3"/>
    <x v="860"/>
    <s v=""/>
    <x v="0"/>
    <s v="Lib"/>
    <s v="D"/>
    <n v="0.5"/>
    <n v="7.77"/>
    <n v="23.31"/>
    <s v="Librica"/>
    <s v="Dark"/>
    <s v="Yes"/>
  </r>
  <r>
    <s v="OLH-95722-362"/>
    <d v="2021-10-24T00:00:00"/>
    <s v="48553-69225-VX"/>
    <s v="R-M-2.5"/>
    <n v="4"/>
    <x v="860"/>
    <s v=""/>
    <x v="0"/>
    <s v="Rob"/>
    <s v="M"/>
    <n v="2.5"/>
    <n v="22.884999999999998"/>
    <n v="91.539999999999992"/>
    <s v="Robusta"/>
    <s v="Medium"/>
    <s v="Yes"/>
  </r>
  <r>
    <s v="KCW-50949-318"/>
    <d v="2019-12-30T00:00:00"/>
    <s v="52374-27313-IV"/>
    <s v="E-L-1"/>
    <n v="5"/>
    <x v="861"/>
    <s v=""/>
    <x v="0"/>
    <s v="Exc"/>
    <s v="L"/>
    <n v="1"/>
    <n v="14.85"/>
    <n v="74.25"/>
    <s v="Excelsa"/>
    <s v="Light"/>
    <s v="Yes"/>
  </r>
  <r>
    <s v="JGZ-16947-591"/>
    <d v="2021-02-02T00:00:00"/>
    <s v="14264-41252-SL"/>
    <s v="L-L-0.2"/>
    <n v="6"/>
    <x v="862"/>
    <s v=""/>
    <x v="0"/>
    <s v="Lib"/>
    <s v="L"/>
    <n v="0.2"/>
    <n v="4.7549999999999999"/>
    <n v="28.53"/>
    <s v="Librica"/>
    <s v="Light"/>
    <s v="No"/>
  </r>
  <r>
    <s v="LXS-63326-144"/>
    <d v="2021-05-16T00:00:00"/>
    <s v="35367-50483-AR"/>
    <s v="R-L-0.5"/>
    <n v="2"/>
    <x v="863"/>
    <s v=""/>
    <x v="0"/>
    <s v="Rob"/>
    <s v="L"/>
    <n v="0.5"/>
    <n v="7.169999999999999"/>
    <n v="14.339999999999998"/>
    <s v="Robusta"/>
    <s v="Light"/>
    <s v="Yes"/>
  </r>
  <r>
    <s v="CZG-86544-655"/>
    <d v="2022-04-23T00:00:00"/>
    <s v="69443-77665-QW"/>
    <s v="A-L-0.5"/>
    <n v="2"/>
    <x v="864"/>
    <s v=""/>
    <x v="1"/>
    <s v="Ara"/>
    <s v="L"/>
    <n v="0.5"/>
    <n v="7.77"/>
    <n v="15.54"/>
    <s v="Arabia"/>
    <s v="Light"/>
    <s v="Yes"/>
  </r>
  <r>
    <s v="WFV-88138-247"/>
    <d v="2021-09-25T00:00:00"/>
    <s v="63411-51758-QC"/>
    <s v="R-L-1"/>
    <n v="3"/>
    <x v="865"/>
    <s v=""/>
    <x v="0"/>
    <s v="Rob"/>
    <s v="L"/>
    <n v="1"/>
    <n v="11.95"/>
    <n v="35.849999999999994"/>
    <s v="Robusta"/>
    <s v="Light"/>
    <s v="No"/>
  </r>
  <r>
    <s v="RFG-28227-288"/>
    <d v="2022-06-07T00:00:00"/>
    <s v="68605-21835-UF"/>
    <s v="A-L-0.5"/>
    <n v="6"/>
    <x v="866"/>
    <s v=""/>
    <x v="0"/>
    <s v="Ara"/>
    <s v="L"/>
    <n v="0.5"/>
    <n v="7.77"/>
    <n v="46.62"/>
    <s v="Arabia"/>
    <s v="Light"/>
    <s v="No"/>
  </r>
  <r>
    <s v="QAK-77286-758"/>
    <d v="2020-08-11T00:00:00"/>
    <s v="34786-30419-XY"/>
    <s v="R-L-0.5"/>
    <n v="5"/>
    <x v="867"/>
    <s v=""/>
    <x v="0"/>
    <s v="Rob"/>
    <s v="L"/>
    <n v="0.5"/>
    <n v="7.169999999999999"/>
    <n v="35.849999999999994"/>
    <s v="Robusta"/>
    <s v="Light"/>
    <s v="No"/>
  </r>
  <r>
    <s v="CZD-56716-840"/>
    <d v="2019-02-28T00:00:00"/>
    <s v="15456-29250-RU"/>
    <s v="L-D-2.5"/>
    <n v="4"/>
    <x v="868"/>
    <s v=""/>
    <x v="0"/>
    <s v="Lib"/>
    <s v="D"/>
    <n v="2.5"/>
    <n v="29.784999999999997"/>
    <n v="119.13999999999999"/>
    <s v="Librica"/>
    <s v="Dark"/>
    <s v="No"/>
  </r>
  <r>
    <s v="UBI-59229-277"/>
    <d v="2019-09-11T00:00:00"/>
    <s v="00886-35803-FG"/>
    <s v="L-D-0.5"/>
    <n v="3"/>
    <x v="869"/>
    <s v=""/>
    <x v="0"/>
    <s v="Lib"/>
    <s v="D"/>
    <n v="0.5"/>
    <n v="7.77"/>
    <n v="23.31"/>
    <s v="Librica"/>
    <s v="Dark"/>
    <s v="No"/>
  </r>
  <r>
    <s v="WJJ-37489-898"/>
    <d v="2021-04-08T00:00:00"/>
    <s v="31599-82152-AD"/>
    <s v="A-M-1"/>
    <n v="1"/>
    <x v="870"/>
    <s v=""/>
    <x v="1"/>
    <s v="Ara"/>
    <s v="M"/>
    <n v="1"/>
    <n v="11.25"/>
    <n v="11.25"/>
    <s v="Arabia"/>
    <s v="Medium"/>
    <s v="No"/>
  </r>
  <r>
    <s v="ORX-57454-917"/>
    <d v="2021-09-06T00:00:00"/>
    <s v="76209-39601-ZR"/>
    <s v="E-D-2.5"/>
    <n v="3"/>
    <x v="871"/>
    <s v=""/>
    <x v="2"/>
    <s v="Exc"/>
    <s v="D"/>
    <n v="2.5"/>
    <n v="27.945"/>
    <n v="83.835000000000008"/>
    <s v="Excelsa"/>
    <s v="Dark"/>
    <s v="Yes"/>
  </r>
  <r>
    <s v="GRB-68838-629"/>
    <d v="2021-09-10T00:00:00"/>
    <s v="15064-65241-HB"/>
    <s v="R-L-2.5"/>
    <n v="4"/>
    <x v="872"/>
    <s v=""/>
    <x v="1"/>
    <s v="Rob"/>
    <s v="L"/>
    <n v="2.5"/>
    <n v="27.484999999999996"/>
    <n v="109.93999999999998"/>
    <s v="Robusta"/>
    <s v="Light"/>
    <s v="No"/>
  </r>
  <r>
    <s v="SHT-04865-419"/>
    <d v="2022-05-22T00:00:00"/>
    <s v="69215-90789-DL"/>
    <s v="R-L-0.2"/>
    <n v="4"/>
    <x v="873"/>
    <s v=""/>
    <x v="0"/>
    <s v="Rob"/>
    <s v="L"/>
    <n v="0.2"/>
    <n v="3.5849999999999995"/>
    <n v="14.339999999999998"/>
    <s v="Robusta"/>
    <s v="Light"/>
    <s v="Yes"/>
  </r>
  <r>
    <s v="UQI-28177-865"/>
    <d v="2020-09-18T00:00:00"/>
    <s v="04317-46176-TB"/>
    <s v="R-L-0.2"/>
    <n v="6"/>
    <x v="874"/>
    <s v=""/>
    <x v="0"/>
    <s v="Rob"/>
    <s v="L"/>
    <n v="0.2"/>
    <n v="3.5849999999999995"/>
    <n v="21.509999999999998"/>
    <s v="Robusta"/>
    <s v="Light"/>
    <s v="No"/>
  </r>
  <r>
    <s v="OIB-13664-879"/>
    <d v="2021-08-31T00:00:00"/>
    <s v="04713-57765-KR"/>
    <s v="A-M-1"/>
    <n v="2"/>
    <x v="875"/>
    <s v=""/>
    <x v="1"/>
    <s v="Ara"/>
    <s v="M"/>
    <n v="1"/>
    <n v="11.25"/>
    <n v="22.5"/>
    <s v="Arabia"/>
    <s v="Medium"/>
    <s v="Yes"/>
  </r>
  <r>
    <s v="PJS-30996-485"/>
    <d v="2022-01-21T00:00:00"/>
    <s v="86579-92122-OC"/>
    <s v="A-L-0.2"/>
    <n v="1"/>
    <x v="857"/>
    <s v=""/>
    <x v="0"/>
    <s v="Ara"/>
    <s v="L"/>
    <n v="0.2"/>
    <n v="3.8849999999999998"/>
    <n v="3.8849999999999998"/>
    <s v="Arabia"/>
    <s v="Light"/>
    <s v="Yes"/>
  </r>
  <r>
    <s v="HEL-86709-449"/>
    <d v="2022-06-10T00:00:00"/>
    <s v="86579-92122-OC"/>
    <s v="E-D-2.5"/>
    <n v="1"/>
    <x v="857"/>
    <s v=""/>
    <x v="0"/>
    <s v="Exc"/>
    <s v="D"/>
    <n v="2.5"/>
    <n v="27.945"/>
    <n v="27.945"/>
    <s v="Excelsa"/>
    <s v="Dark"/>
    <s v="Yes"/>
  </r>
  <r>
    <s v="NCH-55389-562"/>
    <d v="2019-04-27T00:00:00"/>
    <s v="86579-92122-OC"/>
    <s v="E-L-2.5"/>
    <n v="5"/>
    <x v="857"/>
    <s v=""/>
    <x v="0"/>
    <s v="Exc"/>
    <s v="L"/>
    <n v="2.5"/>
    <n v="34.154999999999994"/>
    <n v="170.77499999999998"/>
    <s v="Excelsa"/>
    <s v="Light"/>
    <s v="Yes"/>
  </r>
  <r>
    <s v="NCH-55389-562"/>
    <d v="2019-04-27T00:00:00"/>
    <s v="86579-92122-OC"/>
    <s v="R-L-2.5"/>
    <n v="2"/>
    <x v="857"/>
    <s v=""/>
    <x v="0"/>
    <s v="Rob"/>
    <s v="L"/>
    <n v="2.5"/>
    <n v="27.484999999999996"/>
    <n v="54.969999999999992"/>
    <s v="Robusta"/>
    <s v="Light"/>
    <s v="Yes"/>
  </r>
  <r>
    <s v="NCH-55389-562"/>
    <d v="2019-04-27T00:00:00"/>
    <s v="86579-92122-OC"/>
    <s v="E-L-1"/>
    <n v="1"/>
    <x v="857"/>
    <s v=""/>
    <x v="0"/>
    <s v="Exc"/>
    <s v="L"/>
    <n v="1"/>
    <n v="14.85"/>
    <n v="14.85"/>
    <s v="Excelsa"/>
    <s v="Light"/>
    <s v="Yes"/>
  </r>
  <r>
    <s v="NCH-55389-562"/>
    <d v="2019-04-27T00:00:00"/>
    <s v="86579-92122-OC"/>
    <s v="A-L-0.2"/>
    <n v="2"/>
    <x v="857"/>
    <s v=""/>
    <x v="0"/>
    <s v="Ara"/>
    <s v="L"/>
    <n v="0.2"/>
    <n v="3.8849999999999998"/>
    <n v="7.77"/>
    <s v="Arabia"/>
    <s v="Light"/>
    <s v="Yes"/>
  </r>
  <r>
    <s v="GUG-45603-775"/>
    <d v="2022-02-06T00:00:00"/>
    <s v="40959-32642-DN"/>
    <s v="L-L-0.2"/>
    <n v="5"/>
    <x v="876"/>
    <s v=""/>
    <x v="0"/>
    <s v="Lib"/>
    <s v="L"/>
    <n v="0.2"/>
    <n v="4.7549999999999999"/>
    <n v="23.774999999999999"/>
    <s v="Librica"/>
    <s v="Light"/>
    <s v="Yes"/>
  </r>
  <r>
    <s v="KJB-98240-098"/>
    <d v="2022-01-30T00:00:00"/>
    <s v="77746-08153-PM"/>
    <s v="L-L-1"/>
    <n v="5"/>
    <x v="877"/>
    <s v=""/>
    <x v="0"/>
    <s v="Lib"/>
    <s v="L"/>
    <n v="1"/>
    <n v="15.85"/>
    <n v="79.25"/>
    <s v="Librica"/>
    <s v="Light"/>
    <s v="Yes"/>
  </r>
  <r>
    <s v="JMS-48374-462"/>
    <d v="2020-11-23T00:00:00"/>
    <s v="49667-96708-JL"/>
    <s v="A-D-2.5"/>
    <n v="2"/>
    <x v="878"/>
    <s v=""/>
    <x v="0"/>
    <s v="Ara"/>
    <s v="D"/>
    <n v="2.5"/>
    <n v="22.884999999999998"/>
    <n v="45.769999999999996"/>
    <s v="Arabia"/>
    <s v="Dark"/>
    <s v="Yes"/>
  </r>
  <r>
    <s v="YIT-15877-117"/>
    <d v="2022-04-13T00:00:00"/>
    <s v="24155-79322-EQ"/>
    <s v="R-D-1"/>
    <n v="1"/>
    <x v="879"/>
    <s v=""/>
    <x v="1"/>
    <s v="Rob"/>
    <s v="D"/>
    <n v="1"/>
    <n v="8.9499999999999993"/>
    <n v="8.9499999999999993"/>
    <s v="Robusta"/>
    <s v="Dark"/>
    <s v="Yes"/>
  </r>
  <r>
    <s v="YVK-82679-655"/>
    <d v="2021-01-07T00:00:00"/>
    <s v="95342-88311-SF"/>
    <s v="R-M-0.5"/>
    <n v="4"/>
    <x v="880"/>
    <s v=""/>
    <x v="0"/>
    <s v="Rob"/>
    <s v="M"/>
    <n v="0.5"/>
    <n v="5.97"/>
    <n v="23.88"/>
    <s v="Robusta"/>
    <s v="Medium"/>
    <s v="Yes"/>
  </r>
  <r>
    <s v="TYH-81940-054"/>
    <d v="2020-02-04T00:00:00"/>
    <s v="69374-08133-RI"/>
    <s v="E-L-0.2"/>
    <n v="5"/>
    <x v="881"/>
    <s v=""/>
    <x v="0"/>
    <s v="Exc"/>
    <s v="L"/>
    <n v="0.2"/>
    <n v="4.4550000000000001"/>
    <n v="22.274999999999999"/>
    <s v="Excelsa"/>
    <s v="Light"/>
    <s v="No"/>
  </r>
  <r>
    <s v="HTY-30660-254"/>
    <d v="2019-09-16T00:00:00"/>
    <s v="83844-95908-RX"/>
    <s v="R-M-1"/>
    <n v="3"/>
    <x v="882"/>
    <s v=""/>
    <x v="0"/>
    <s v="Rob"/>
    <s v="M"/>
    <n v="1"/>
    <n v="9.9499999999999993"/>
    <n v="29.849999999999998"/>
    <s v="Robusta"/>
    <s v="Medium"/>
    <s v="Yes"/>
  </r>
  <r>
    <s v="GPW-43956-761"/>
    <d v="2019-01-26T00:00:00"/>
    <s v="09667-09231-YM"/>
    <s v="E-L-0.5"/>
    <n v="6"/>
    <x v="883"/>
    <s v=""/>
    <x v="0"/>
    <s v="Exc"/>
    <s v="L"/>
    <n v="0.5"/>
    <n v="8.91"/>
    <n v="53.46"/>
    <s v="Excelsa"/>
    <s v="Light"/>
    <s v="Yes"/>
  </r>
  <r>
    <s v="DWY-56352-412"/>
    <d v="2021-02-19T00:00:00"/>
    <s v="55427-08059-DF"/>
    <s v="R-D-0.2"/>
    <n v="1"/>
    <x v="884"/>
    <s v=""/>
    <x v="1"/>
    <s v="Rob"/>
    <s v="D"/>
    <n v="0.2"/>
    <n v="2.6849999999999996"/>
    <n v="2.6849999999999996"/>
    <s v="Robusta"/>
    <s v="Dark"/>
    <s v="Yes"/>
  </r>
  <r>
    <s v="PUH-55647-976"/>
    <d v="2022-03-22T00:00:00"/>
    <s v="06624-54037-BQ"/>
    <s v="R-M-0.2"/>
    <n v="2"/>
    <x v="885"/>
    <s v=""/>
    <x v="0"/>
    <s v="Rob"/>
    <s v="M"/>
    <n v="0.2"/>
    <n v="2.9849999999999999"/>
    <n v="5.97"/>
    <s v="Robusta"/>
    <s v="Medium"/>
    <s v="No"/>
  </r>
  <r>
    <s v="DTB-71371-705"/>
    <d v="2019-07-03T00:00:00"/>
    <s v="48544-90737-AZ"/>
    <s v="L-D-1"/>
    <n v="1"/>
    <x v="886"/>
    <s v=""/>
    <x v="0"/>
    <s v="Lib"/>
    <s v="D"/>
    <n v="1"/>
    <n v="12.95"/>
    <n v="12.95"/>
    <s v="Librica"/>
    <s v="Dark"/>
    <s v="Yes"/>
  </r>
  <r>
    <s v="ZDC-64769-740"/>
    <d v="2019-09-21T00:00:00"/>
    <s v="79463-01597-FQ"/>
    <s v="E-M-0.5"/>
    <n v="1"/>
    <x v="887"/>
    <s v=""/>
    <x v="0"/>
    <s v="Exc"/>
    <s v="M"/>
    <n v="0.5"/>
    <n v="8.25"/>
    <n v="8.25"/>
    <s v="Excelsa"/>
    <s v="Medium"/>
    <s v="No"/>
  </r>
  <r>
    <s v="TED-81959-419"/>
    <d v="2019-08-26T00:00:00"/>
    <s v="27702-50024-XC"/>
    <s v="A-L-2.5"/>
    <n v="5"/>
    <x v="888"/>
    <s v=""/>
    <x v="0"/>
    <s v="Ara"/>
    <s v="L"/>
    <n v="2.5"/>
    <n v="29.784999999999997"/>
    <n v="148.92499999999998"/>
    <s v="Arabia"/>
    <s v="Light"/>
    <s v="No"/>
  </r>
  <r>
    <s v="FDO-25756-141"/>
    <d v="2021-08-03T00:00:00"/>
    <s v="57360-46846-NS"/>
    <s v="A-L-2.5"/>
    <n v="3"/>
    <x v="889"/>
    <s v=""/>
    <x v="1"/>
    <s v="Ara"/>
    <s v="L"/>
    <n v="2.5"/>
    <n v="29.784999999999997"/>
    <n v="89.35499999999999"/>
    <s v="Arabia"/>
    <s v="Light"/>
    <s v="Yes"/>
  </r>
  <r>
    <s v="HKN-31467-517"/>
    <d v="2021-10-24T00:00:00"/>
    <s v="84045-66771-SL"/>
    <s v="L-M-1"/>
    <n v="6"/>
    <x v="890"/>
    <s v=""/>
    <x v="0"/>
    <s v="Lib"/>
    <s v="M"/>
    <n v="1"/>
    <n v="14.55"/>
    <n v="87.300000000000011"/>
    <s v="Librica"/>
    <s v="Medium"/>
    <s v="No"/>
  </r>
  <r>
    <s v="POF-29666-012"/>
    <d v="2019-04-01T00:00:00"/>
    <s v="46885-00260-TL"/>
    <s v="R-D-0.5"/>
    <n v="1"/>
    <x v="891"/>
    <s v=""/>
    <x v="0"/>
    <s v="Rob"/>
    <s v="D"/>
    <n v="0.5"/>
    <n v="5.3699999999999992"/>
    <n v="5.3699999999999992"/>
    <s v="Robusta"/>
    <s v="Dark"/>
    <s v="Yes"/>
  </r>
  <r>
    <s v="IRX-59256-644"/>
    <d v="2021-12-08T00:00:00"/>
    <s v="96446-62142-EN"/>
    <s v="A-D-0.2"/>
    <n v="3"/>
    <x v="892"/>
    <s v=""/>
    <x v="1"/>
    <s v="Ara"/>
    <s v="D"/>
    <n v="0.2"/>
    <n v="2.9849999999999999"/>
    <n v="8.9550000000000001"/>
    <s v="Arabia"/>
    <s v="Dark"/>
    <s v="Yes"/>
  </r>
  <r>
    <s v="LTN-89139-350"/>
    <d v="2019-06-27T00:00:00"/>
    <s v="07756-71018-GU"/>
    <s v="R-L-2.5"/>
    <n v="5"/>
    <x v="893"/>
    <s v=""/>
    <x v="0"/>
    <s v="Rob"/>
    <s v="L"/>
    <n v="2.5"/>
    <n v="27.484999999999996"/>
    <n v="137.42499999999998"/>
    <s v="Robusta"/>
    <s v="Light"/>
    <s v="Yes"/>
  </r>
  <r>
    <s v="TXF-79780-017"/>
    <d v="2020-07-14T00:00:00"/>
    <s v="92048-47813-QB"/>
    <s v="R-L-1"/>
    <n v="5"/>
    <x v="894"/>
    <s v=""/>
    <x v="0"/>
    <s v="Rob"/>
    <s v="L"/>
    <n v="1"/>
    <n v="11.95"/>
    <n v="59.75"/>
    <s v="Robusta"/>
    <s v="Light"/>
    <s v="No"/>
  </r>
  <r>
    <s v="ALM-80762-974"/>
    <d v="2020-03-23T00:00:00"/>
    <s v="84045-66771-SL"/>
    <s v="A-L-0.5"/>
    <n v="3"/>
    <x v="890"/>
    <s v=""/>
    <x v="0"/>
    <s v="Ara"/>
    <s v="L"/>
    <n v="0.5"/>
    <n v="7.77"/>
    <n v="23.31"/>
    <s v="Arabia"/>
    <s v="Light"/>
    <s v="No"/>
  </r>
  <r>
    <s v="NXF-15738-707"/>
    <d v="2020-01-26T00:00:00"/>
    <s v="28699-16256-XV"/>
    <s v="R-D-0.5"/>
    <n v="2"/>
    <x v="895"/>
    <s v=""/>
    <x v="0"/>
    <s v="Rob"/>
    <s v="D"/>
    <n v="0.5"/>
    <n v="5.3699999999999992"/>
    <n v="10.739999999999998"/>
    <s v="Robusta"/>
    <s v="Dark"/>
    <s v="No"/>
  </r>
  <r>
    <s v="MVV-19034-198"/>
    <d v="2020-05-31T00:00:00"/>
    <s v="98476-63654-CG"/>
    <s v="E-D-2.5"/>
    <n v="6"/>
    <x v="896"/>
    <s v=""/>
    <x v="0"/>
    <s v="Exc"/>
    <s v="D"/>
    <n v="2.5"/>
    <n v="27.945"/>
    <n v="167.67000000000002"/>
    <s v="Excelsa"/>
    <s v="Dark"/>
    <s v="Yes"/>
  </r>
  <r>
    <s v="KUX-19632-830"/>
    <d v="2021-07-20T00:00:00"/>
    <s v="55409-07759-YG"/>
    <s v="E-D-0.2"/>
    <n v="6"/>
    <x v="897"/>
    <s v=""/>
    <x v="0"/>
    <s v="Exc"/>
    <s v="D"/>
    <n v="0.2"/>
    <n v="3.645"/>
    <n v="21.87"/>
    <s v="Excelsa"/>
    <s v="Dark"/>
    <s v="Yes"/>
  </r>
  <r>
    <s v="SNZ-44595-152"/>
    <d v="2022-08-12T00:00:00"/>
    <s v="06136-65250-PG"/>
    <s v="R-L-1"/>
    <n v="2"/>
    <x v="898"/>
    <s v=""/>
    <x v="0"/>
    <s v="Rob"/>
    <s v="L"/>
    <n v="1"/>
    <n v="11.95"/>
    <n v="23.9"/>
    <s v="Robusta"/>
    <s v="Light"/>
    <s v="Yes"/>
  </r>
  <r>
    <s v="GQA-37241-629"/>
    <d v="2020-01-01T00:00:00"/>
    <s v="08405-33165-BS"/>
    <s v="A-M-0.2"/>
    <n v="2"/>
    <x v="899"/>
    <s v=""/>
    <x v="0"/>
    <s v="Ara"/>
    <s v="M"/>
    <n v="0.2"/>
    <n v="3.375"/>
    <n v="6.75"/>
    <s v="Arabia"/>
    <s v="Medium"/>
    <s v="Yes"/>
  </r>
  <r>
    <s v="WVV-79948-067"/>
    <d v="2021-01-18T00:00:00"/>
    <s v="66070-30559-WI"/>
    <s v="E-M-2.5"/>
    <n v="1"/>
    <x v="900"/>
    <s v=""/>
    <x v="1"/>
    <s v="Exc"/>
    <s v="M"/>
    <n v="2.5"/>
    <n v="31.624999999999996"/>
    <n v="31.624999999999996"/>
    <s v="Excelsa"/>
    <s v="Medium"/>
    <s v="Yes"/>
  </r>
  <r>
    <s v="LHX-81117-166"/>
    <d v="2021-12-31T00:00:00"/>
    <s v="01282-28364-RZ"/>
    <s v="R-L-1"/>
    <n v="4"/>
    <x v="901"/>
    <s v=""/>
    <x v="0"/>
    <s v="Rob"/>
    <s v="L"/>
    <n v="1"/>
    <n v="11.95"/>
    <n v="47.8"/>
    <s v="Robusta"/>
    <s v="Light"/>
    <s v="No"/>
  </r>
  <r>
    <s v="GCD-75444-320"/>
    <d v="2020-05-04T00:00:00"/>
    <s v="51277-93873-RP"/>
    <s v="L-M-2.5"/>
    <n v="1"/>
    <x v="902"/>
    <s v=""/>
    <x v="0"/>
    <s v="Lib"/>
    <s v="M"/>
    <n v="2.5"/>
    <n v="33.464999999999996"/>
    <n v="33.464999999999996"/>
    <s v="Librica"/>
    <s v="Medium"/>
    <s v="No"/>
  </r>
  <r>
    <s v="SGA-30059-217"/>
    <d v="2021-02-20T00:00:00"/>
    <s v="84405-83364-DG"/>
    <s v="A-D-0.5"/>
    <n v="5"/>
    <x v="903"/>
    <s v=""/>
    <x v="2"/>
    <s v="Ara"/>
    <s v="D"/>
    <n v="0.5"/>
    <n v="5.97"/>
    <n v="29.849999999999998"/>
    <s v="Arabia"/>
    <s v="Dark"/>
    <s v="Yes"/>
  </r>
  <r>
    <s v="GNL-98714-885"/>
    <d v="2020-03-07T00:00:00"/>
    <s v="83731-53280-YC"/>
    <s v="R-M-1"/>
    <n v="3"/>
    <x v="904"/>
    <s v=""/>
    <x v="2"/>
    <s v="Rob"/>
    <s v="M"/>
    <n v="1"/>
    <n v="9.9499999999999993"/>
    <n v="29.849999999999998"/>
    <s v="Robusta"/>
    <s v="Medium"/>
    <s v="Yes"/>
  </r>
  <r>
    <s v="OQA-93249-841"/>
    <d v="2019-04-05T00:00:00"/>
    <s v="03917-13632-KC"/>
    <s v="A-M-2.5"/>
    <n v="6"/>
    <x v="905"/>
    <s v=""/>
    <x v="0"/>
    <s v="Ara"/>
    <s v="M"/>
    <n v="2.5"/>
    <n v="25.874999999999996"/>
    <n v="155.24999999999997"/>
    <s v="Arabia"/>
    <s v="Medium"/>
    <s v="Yes"/>
  </r>
  <r>
    <s v="DUV-12075-132"/>
    <d v="2022-06-06T00:00:00"/>
    <s v="62494-09113-RP"/>
    <s v="E-D-0.2"/>
    <n v="5"/>
    <x v="906"/>
    <s v=""/>
    <x v="0"/>
    <s v="Exc"/>
    <s v="D"/>
    <n v="0.2"/>
    <n v="3.645"/>
    <n v="18.225000000000001"/>
    <s v="Excelsa"/>
    <s v="Dark"/>
    <s v="No"/>
  </r>
  <r>
    <s v="DUV-12075-132"/>
    <d v="2022-06-06T00:00:00"/>
    <s v="62494-09113-RP"/>
    <s v="L-D-0.5"/>
    <n v="2"/>
    <x v="906"/>
    <s v=""/>
    <x v="0"/>
    <s v="Lib"/>
    <s v="D"/>
    <n v="0.5"/>
    <n v="7.77"/>
    <n v="15.54"/>
    <s v="Librica"/>
    <s v="Dark"/>
    <s v="No"/>
  </r>
  <r>
    <s v="KPO-24942-184"/>
    <d v="2021-03-21T00:00:00"/>
    <s v="70567-65133-CN"/>
    <s v="L-L-2.5"/>
    <n v="3"/>
    <x v="907"/>
    <s v=""/>
    <x v="1"/>
    <s v="Lib"/>
    <s v="L"/>
    <n v="2.5"/>
    <n v="36.454999999999998"/>
    <n v="109.36499999999999"/>
    <s v="Librica"/>
    <s v="Light"/>
    <s v="No"/>
  </r>
  <r>
    <s v="SRJ-79353-838"/>
    <d v="2021-12-19T00:00:00"/>
    <s v="77869-81373-AY"/>
    <s v="A-L-1"/>
    <n v="6"/>
    <x v="908"/>
    <s v=""/>
    <x v="0"/>
    <s v="Ara"/>
    <s v="L"/>
    <n v="1"/>
    <n v="12.95"/>
    <n v="77.699999999999989"/>
    <s v="Arabia"/>
    <s v="Light"/>
    <s v="No"/>
  </r>
  <r>
    <s v="XBV-40336-071"/>
    <d v="2021-02-17T00:00:00"/>
    <s v="38536-98293-JZ"/>
    <s v="A-D-0.2"/>
    <n v="3"/>
    <x v="909"/>
    <s v=""/>
    <x v="1"/>
    <s v="Ara"/>
    <s v="D"/>
    <n v="0.2"/>
    <n v="2.9849999999999999"/>
    <n v="8.9550000000000001"/>
    <s v="Arabia"/>
    <s v="Dark"/>
    <s v="No"/>
  </r>
  <r>
    <s v="RLM-96511-467"/>
    <d v="2020-01-06T00:00:00"/>
    <s v="43014-53743-XK"/>
    <s v="R-L-2.5"/>
    <n v="1"/>
    <x v="910"/>
    <s v=""/>
    <x v="0"/>
    <s v="Rob"/>
    <s v="L"/>
    <n v="2.5"/>
    <n v="27.484999999999996"/>
    <n v="27.484999999999996"/>
    <s v="Robusta"/>
    <s v="Light"/>
    <s v="No"/>
  </r>
  <r>
    <s v="AEZ-13242-456"/>
    <d v="2022-05-04T00:00:00"/>
    <s v="62494-09113-RP"/>
    <s v="R-M-0.5"/>
    <n v="5"/>
    <x v="906"/>
    <s v=""/>
    <x v="0"/>
    <s v="Rob"/>
    <s v="M"/>
    <n v="0.5"/>
    <n v="5.97"/>
    <n v="29.849999999999998"/>
    <s v="Robusta"/>
    <s v="Medium"/>
    <s v="No"/>
  </r>
  <r>
    <s v="UME-75640-698"/>
    <d v="2019-10-11T00:00:00"/>
    <s v="62494-09113-RP"/>
    <s v="A-M-0.5"/>
    <n v="4"/>
    <x v="906"/>
    <s v=""/>
    <x v="0"/>
    <s v="Ara"/>
    <s v="M"/>
    <n v="0.5"/>
    <n v="6.75"/>
    <n v="27"/>
    <s v="Arabia"/>
    <s v="Medium"/>
    <s v="No"/>
  </r>
  <r>
    <s v="GJC-66474-557"/>
    <d v="2021-08-03T00:00:00"/>
    <s v="64965-78386-MY"/>
    <s v="A-D-1"/>
    <n v="1"/>
    <x v="911"/>
    <s v=""/>
    <x v="0"/>
    <s v="Ara"/>
    <s v="D"/>
    <n v="1"/>
    <n v="9.9499999999999993"/>
    <n v="9.9499999999999993"/>
    <s v="Arabia"/>
    <s v="Dark"/>
    <s v="No"/>
  </r>
  <r>
    <s v="IRV-20769-219"/>
    <d v="2020-10-15T00:00:00"/>
    <s v="77131-58092-GE"/>
    <s v="E-M-0.2"/>
    <n v="3"/>
    <x v="912"/>
    <s v=""/>
    <x v="2"/>
    <s v="Exc"/>
    <s v="M"/>
    <n v="0.2"/>
    <n v="4.125"/>
    <n v="12.375"/>
    <s v="Excelsa"/>
    <s v="Medium"/>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E4D22-4B4C-46A4-85A4-F97FE2B3D9CE}" name="Total Sales" cacheId="19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5">
  <location ref="A1:G46" firstHeaderRow="1" firstDataRow="2" firstDataCol="3"/>
  <pivotFields count="6">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3">
    <field x="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3"/>
  </colFields>
  <colItems count="4">
    <i>
      <x/>
    </i>
    <i>
      <x v="1"/>
    </i>
    <i>
      <x v="2"/>
    </i>
    <i>
      <x v="3"/>
    </i>
  </colItems>
  <dataFields count="1">
    <dataField name="Sum of Sales" fld="4" baseField="0" baseItem="0" numFmtId="1"/>
  </dataFields>
  <formats count="1">
    <format dxfId="4">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2" format="8" series="1">
      <pivotArea type="data" outline="0" fieldPosition="0">
        <references count="2">
          <reference field="4294967294" count="1" selected="0">
            <x v="0"/>
          </reference>
          <reference field="3" count="1" selected="0">
            <x v="0"/>
          </reference>
        </references>
      </pivotArea>
    </chartFormat>
    <chartFormat chart="12" format="9" series="1">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2">
          <reference field="4294967294" count="1" selected="0">
            <x v="0"/>
          </reference>
          <reference field="3" count="1" selected="0">
            <x v="2"/>
          </reference>
        </references>
      </pivotArea>
    </chartFormat>
    <chartFormat chart="12" format="11"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16"/>
    <rowHierarchyUsage hierarchyUsage="18"/>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AD315C-1703-4028-B158-D4B2324FAE8D}" name="PivotTable3" cacheId="1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B4" firstHeaderRow="1" firstDataRow="1" firstDataCol="1"/>
  <pivotFields count="16">
    <pivotField showAll="0"/>
    <pivotField numFmtId="174" showAll="0"/>
    <pivotField showAll="0"/>
    <pivotField showAll="0"/>
    <pivotField showAll="0"/>
    <pivotField showAll="0"/>
    <pivotField showAll="0"/>
    <pivotField axis="axisRow" showAll="0">
      <items count="4">
        <item x="1"/>
        <item x="2"/>
        <item x="0"/>
        <item t="default"/>
      </items>
    </pivotField>
    <pivotField showAll="0"/>
    <pivotField showAll="0"/>
    <pivotField numFmtId="175" showAll="0"/>
    <pivotField numFmtId="44" showAll="0"/>
    <pivotField dataField="1" numFmtId="44" showAll="0"/>
    <pivotField showAll="0"/>
    <pivotField showAll="0"/>
    <pivotField showAll="0"/>
  </pivotFields>
  <rowFields count="1">
    <field x="7"/>
  </rowFields>
  <rowItems count="3">
    <i>
      <x/>
    </i>
    <i>
      <x v="1"/>
    </i>
    <i>
      <x v="2"/>
    </i>
  </rowItems>
  <colItems count="1">
    <i/>
  </colItems>
  <dataFields count="1">
    <dataField name="Sum of Sales" fld="12" baseField="0" baseItem="0"/>
  </dataFields>
  <formats count="1">
    <format dxfId="3">
      <pivotArea collapsedLevelsAreSubtotals="1" fieldPosition="0">
        <references count="1">
          <reference field="7"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4" format="4">
      <pivotArea type="data" outline="0" fieldPosition="0">
        <references count="2">
          <reference field="4294967294" count="1" selected="0">
            <x v="0"/>
          </reference>
          <reference field="7" count="1" selected="0">
            <x v="2"/>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7AA6A-E305-4C98-B76D-6D31AA42A5E0}" name="PivotTable4" cacheId="19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6" firstHeaderRow="1" firstDataRow="1" firstDataCol="1"/>
  <pivotFields count="16">
    <pivotField showAll="0"/>
    <pivotField numFmtId="174"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75" showAll="0"/>
    <pivotField numFmtId="44" showAll="0"/>
    <pivotField dataField="1" numFmtId="44" showAll="0"/>
    <pivotField showAll="0"/>
    <pivotField showAll="0"/>
    <pivotField showAll="0"/>
  </pivotFields>
  <rowFields count="1">
    <field x="5"/>
  </rowFields>
  <rowItems count="5">
    <i>
      <x v="28"/>
    </i>
    <i>
      <x v="125"/>
    </i>
    <i>
      <x v="831"/>
    </i>
    <i>
      <x v="646"/>
    </i>
    <i>
      <x v="255"/>
    </i>
  </rowItems>
  <colItems count="1">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8"/>
          </reference>
        </references>
      </pivotArea>
    </chartFormat>
    <chartFormat chart="3" format="4">
      <pivotArea type="data" outline="0" fieldPosition="0">
        <references count="2">
          <reference field="4294967294" count="1" selected="0">
            <x v="0"/>
          </reference>
          <reference field="5" count="1" selected="0">
            <x v="125"/>
          </reference>
        </references>
      </pivotArea>
    </chartFormat>
    <chartFormat chart="3" format="5">
      <pivotArea type="data" outline="0" fieldPosition="0">
        <references count="2">
          <reference field="4294967294" count="1" selected="0">
            <x v="0"/>
          </reference>
          <reference field="5" count="1" selected="0">
            <x v="831"/>
          </reference>
        </references>
      </pivotArea>
    </chartFormat>
    <chartFormat chart="3" format="6">
      <pivotArea type="data" outline="0" fieldPosition="0">
        <references count="2">
          <reference field="4294967294" count="1" selected="0">
            <x v="0"/>
          </reference>
          <reference field="5" count="1" selected="0">
            <x v="646"/>
          </reference>
        </references>
      </pivotArea>
    </chartFormat>
    <chartFormat chart="3"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D7A2FD-B934-4A95-AE7A-06EB15A29898}" sourceName="[orders].[Size]">
  <pivotTables>
    <pivotTable tabId="18" name="Total Sales"/>
  </pivotTables>
  <data>
    <olap pivotCacheId="2029295859">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329FC216-61DE-40A4-B8A9-AF535985AC02}" sourceName="[orders].[Roast Type2]">
  <pivotTables>
    <pivotTable tabId="18" name="Total Sales"/>
  </pivotTables>
  <data>
    <olap pivotCacheId="2029295859">
      <levels count="2">
        <level uniqueName="[orders].[Roast Type2].[(All)]" sourceCaption="(All)" count="0"/>
        <level uniqueName="[orders].[Roast Type2].[Roast Type2]" sourceCaption="Roast Type2" count="3">
          <ranges>
            <range startItem="0">
              <i n="[orders].[Roast Type2].&amp;[Dark]" c="Dark"/>
              <i n="[orders].[Roast Type2].&amp;[Light]" c="Light"/>
              <i n="[orders].[Roast Type2].&amp;[Medium]" c="Medium"/>
            </range>
          </ranges>
        </level>
      </levels>
      <selections count="1">
        <selection n="[orders].[Roast Type2].[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24C3A0-328B-4D1E-84D4-2E4B60368CD4}" sourceName="[orders].[Loyalty Card]">
  <pivotTables>
    <pivotTable tabId="18" name="Total Sales"/>
  </pivotTables>
  <data>
    <olap pivotCacheId="505138319">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E669186-6C4B-4E69-B73D-1CD5187A11EF}" cache="Slicer_Size" caption="Size" columnCount="2" level="1" style="SlicerStyleOther1" rowHeight="180000"/>
  <slicer name="Roast Type2 1" xr10:uid="{43FDB999-3E73-4095-B5AD-E081C6668525}" cache="Slicer_Roast_Type2" caption="Roast Type2" columnCount="3" level="1" style="SlicerStyleOther1" rowHeight="180000"/>
  <slicer name="Loyalty Card 1" xr10:uid="{A238075B-CBD0-46EE-B014-D3D97399DE11}" cache="Slicer_Loyalty_Card" caption="Loyalty Card" level="1" style="SlicerStyleOther1"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EF01B5-5BB1-43F6-9BE1-3CAA993E8CF9}" cache="Slicer_Size" caption="Size" columnCount="2" level="1" style="SlicerStyleOther1" rowHeight="234950"/>
  <slicer name="Roast Type2" xr10:uid="{19C3A8D4-FE2A-4991-A7CF-49790264E799}" cache="Slicer_Roast_Type2" caption="Roast Type2" columnCount="3" level="1" style="SlicerStyleOther1" rowHeight="234950"/>
  <slicer name="Loyalty Card" xr10:uid="{4C61AB57-9625-4A11-A0DE-BF2ACC078A03}" cache="Slicer_Loyalty_Card" caption="Loyalty Card" level="1"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9F9B3-073A-4050-B3CA-1AD97E07481A}" name="Orders" displayName="Orders" ref="A1:P1001" totalsRowShown="0" headerRowDxfId="8">
  <autoFilter ref="A1:P1001" xr:uid="{E369F9B3-073A-4050-B3CA-1AD97E07481A}"/>
  <tableColumns count="16">
    <tableColumn id="1" xr3:uid="{3CBBD597-B228-49EB-92F9-F63C019A6E26}" name="Order ID" dataDxfId="18"/>
    <tableColumn id="2" xr3:uid="{43AD2F41-C493-4BBB-B047-115A46DDDAB4}" name="Order Date" dataDxfId="17"/>
    <tableColumn id="3" xr3:uid="{E94172DB-2379-4D8D-A987-66A411DB9A11}" name="Customer ID" dataDxfId="16"/>
    <tableColumn id="4" xr3:uid="{67FE6D7B-09BE-43DE-B72F-6DA1BF29B130}" name="Product ID"/>
    <tableColumn id="5" xr3:uid="{CA6764E7-9EB3-4E72-A7DB-3B933DFE6CB3}" name="Quantity" dataDxfId="15"/>
    <tableColumn id="6" xr3:uid="{69D96429-D52E-4533-B180-43D209E0A14D}" name="Customer Name" dataDxfId="14">
      <calculatedColumnFormula>_xlfn.XLOOKUP(C2,customers!$A$1:$A$1001,customers!$B$1:$B$1001,,0)</calculatedColumnFormula>
    </tableColumn>
    <tableColumn id="7" xr3:uid="{066DFC6C-E3D7-4FDA-90D6-656E9E0861B9}" name="Email" dataDxfId="13">
      <calculatedColumnFormula>IF(_xlfn.XLOOKUP(C2,customers!$A$1:$A$1001,customers!C1:C1001,,0)=0,"",_xlfn.XLOOKUP(C2,customers!$A$1:$A$1001,customers!C1:C1001,,0))</calculatedColumnFormula>
    </tableColumn>
    <tableColumn id="8" xr3:uid="{AE6B8B74-11B8-4172-8C35-9414F138A17D}" name="Country" dataDxfId="12">
      <calculatedColumnFormula>_xlfn.XLOOKUP(C2,customers!$A$1:$A$1001,customers!$G$1:$G$1001,,0)</calculatedColumnFormula>
    </tableColumn>
    <tableColumn id="9" xr3:uid="{52A58355-771C-4314-A8C5-9C8F13D14B85}" name="Coffee Type">
      <calculatedColumnFormula>INDEX(products!$A$1:$G$49,MATCH(orders!$D2,products!$A$1:$A$49,0),MATCH(orders!I$1,products!$A$1:$G$1,0))</calculatedColumnFormula>
    </tableColumn>
    <tableColumn id="10" xr3:uid="{8123102E-A0DC-4E0B-96C9-01B465C299D3}" name="Roast Type">
      <calculatedColumnFormula>INDEX(products!$A$1:$G$49,MATCH(orders!$D2,products!$A$1:$A$49,0),MATCH(orders!J$1,products!$A$1:$G$1,0))</calculatedColumnFormula>
    </tableColumn>
    <tableColumn id="11" xr3:uid="{B2FD43B8-D53F-4EB2-8F86-388EB4E4A8F9}" name="Size" dataDxfId="11">
      <calculatedColumnFormula>INDEX(products!$A$1:$G$49,MATCH(orders!$D2,products!$A$1:$A$49,0),MATCH(orders!K$1,products!$A$1:$G$1,0))</calculatedColumnFormula>
    </tableColumn>
    <tableColumn id="12" xr3:uid="{0BC1212C-830C-4F77-A251-4FE08F3E0FB3}" name="Unit Price" dataDxfId="10" dataCellStyle="Currency">
      <calculatedColumnFormula>INDEX(products!$A$1:$G$49,MATCH(orders!$D2,products!$A$1:$A$49,0),MATCH(orders!L$1,products!$A$1:$G$1,0))</calculatedColumnFormula>
    </tableColumn>
    <tableColumn id="13" xr3:uid="{062F5693-43AF-4724-B817-117B971392EB}" name="Sales" dataDxfId="9" dataCellStyle="Currency">
      <calculatedColumnFormula>E2*L2</calculatedColumnFormula>
    </tableColumn>
    <tableColumn id="14" xr3:uid="{2FC3F0FC-0204-4A8F-8804-804437CC901E}" name="Cofee Type">
      <calculatedColumnFormula>IF(I2="Rob","Robusta",IF(I2="Exc","Excelsa",IF(I2="Ara","Arabia",IF(I2="Lib","Librica",""))))</calculatedColumnFormula>
    </tableColumn>
    <tableColumn id="15" xr3:uid="{1AFED7A5-A49B-4164-9813-8FD93A7CED03}" name="Roast Type2">
      <calculatedColumnFormula>IF(J2="M","Medium",IF(J2="L", "Light", IF(J2="D", "Dark","")))</calculatedColumnFormula>
    </tableColumn>
    <tableColumn id="16" xr3:uid="{A9958515-2289-47DF-886F-79E7F1943CAE}" name="Loyalty Card" dataDxfId="5">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B5EBC64-9AD4-4959-81C8-A7120D2AB3C3}" sourceName="[orders].[Order Date]">
  <pivotTables>
    <pivotTable tabId="18" name="Total Sales"/>
  </pivotTables>
  <state minimalRefreshVersion="6" lastRefreshVersion="6" pivotCacheId="9539580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E0671E7-5673-474F-B6BA-C173F94DD2CC}" cach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51C00A-E558-412A-8B1E-19F5FF140F5D}" cach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7DC3-F9FB-455A-9651-CD7E68918EDC}">
  <dimension ref="A1"/>
  <sheetViews>
    <sheetView showGridLines="0" tabSelected="1" zoomScale="80" zoomScaleNormal="80" workbookViewId="0">
      <selection activeCell="AE36" sqref="AE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opLeftCell="E1" zoomScale="99" zoomScaleNormal="115" workbookViewId="0">
      <selection activeCell="T26" sqref="T26"/>
    </sheetView>
  </sheetViews>
  <sheetFormatPr defaultRowHeight="14.4" x14ac:dyDescent="0.3"/>
  <cols>
    <col min="1" max="1" width="16.5546875" bestFit="1" customWidth="1"/>
    <col min="2" max="2" width="12.109375" style="4" customWidth="1"/>
    <col min="3" max="3" width="17.44140625" bestFit="1" customWidth="1"/>
    <col min="4" max="4" width="11.88671875" customWidth="1"/>
    <col min="5" max="5" width="10.33203125" customWidth="1"/>
    <col min="6" max="6" width="20" customWidth="1"/>
    <col min="7" max="7" width="36" bestFit="1" customWidth="1"/>
    <col min="8" max="8" width="11.88671875" bestFit="1" customWidth="1"/>
    <col min="9" max="9" width="13.109375" customWidth="1"/>
    <col min="10" max="10" width="12.21875" customWidth="1"/>
    <col min="11" max="11" width="10.88671875" customWidth="1"/>
    <col min="12" max="12" width="11.109375" customWidth="1"/>
    <col min="13" max="13" width="9" bestFit="1" customWidth="1"/>
    <col min="14" max="14" width="12.44140625" customWidth="1"/>
    <col min="15" max="15" width="13.21875" customWidth="1"/>
    <col min="16" max="16" width="13.777343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6" t="s">
        <v>6196</v>
      </c>
      <c r="O1" s="6" t="s">
        <v>6197</v>
      </c>
      <c r="P1" s="6" t="s">
        <v>6189</v>
      </c>
    </row>
    <row r="2" spans="1:16" x14ac:dyDescent="0.3">
      <c r="A2" s="2" t="s">
        <v>490</v>
      </c>
      <c r="B2" s="8">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5" t="str">
        <f>INDEX(products!$A$1:$G$49,MATCH(orders!$D2,products!$A$1:$A$49,0),MATCH(orders!I$1,products!$A$1:$G$1,0))</f>
        <v>Rob</v>
      </c>
      <c r="J2" s="5"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E2*L2</f>
        <v>19.899999999999999</v>
      </c>
      <c r="N2" t="str">
        <f>IF(I2="Rob","Robusta",IF(I2="Exc","Excelsa",IF(I2="Ara","Arabia",IF(I2="Lib","Librica",""))))</f>
        <v>Robusta</v>
      </c>
      <c r="O2" t="str">
        <f>IF(J2="M","Medium",IF(J2="L", "Light", IF(J2="D", "Dark","")))</f>
        <v>Medium</v>
      </c>
      <c r="P2" t="str">
        <f>_xlfn.XLOOKUP(Orders[[#This Row],[Customer ID]],customers!$A$2:$A$1001,customers!$I$2:$I$1001,"",0)</f>
        <v>Yes</v>
      </c>
    </row>
    <row r="3" spans="1:16" x14ac:dyDescent="0.3">
      <c r="A3" s="2" t="s">
        <v>490</v>
      </c>
      <c r="B3" s="8">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s="5" t="str">
        <f>INDEX(products!$A$1:$G$49,MATCH(orders!$D3,products!$A$1:$A$49,0),MATCH(orders!I$1,products!$A$1:$G$1,0))</f>
        <v>Exc</v>
      </c>
      <c r="J3" s="5"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E3*L3</f>
        <v>41.25</v>
      </c>
      <c r="N3" s="5" t="str">
        <f t="shared" ref="N3:N66" si="1">IF(I3="Rob","Robusta",IF(I3="Exc","Excelsa",IF(I3="Ara","Arabia",IF(I3="Lib","Librica",""))))</f>
        <v>Excelsa</v>
      </c>
      <c r="O3" s="5" t="str">
        <f t="shared" ref="O3:O66" si="2">IF(J3="M","Medium",IF(J3="L", "Light", IF(J3="D", "Dark","")))</f>
        <v>Medium</v>
      </c>
      <c r="P3" s="5" t="str">
        <f>_xlfn.XLOOKUP(Orders[[#This Row],[Customer ID]],customers!$A$2:$A$1001,customers!$I$2:$I$1001,"",0)</f>
        <v>Yes</v>
      </c>
    </row>
    <row r="4" spans="1:16" x14ac:dyDescent="0.3">
      <c r="A4" s="2" t="s">
        <v>501</v>
      </c>
      <c r="B4" s="8">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s="5" t="str">
        <f>INDEX(products!$A$1:$G$49,MATCH(orders!$D4,products!$A$1:$A$49,0),MATCH(orders!I$1,products!$A$1:$G$1,0))</f>
        <v>Ara</v>
      </c>
      <c r="J4" s="5"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5" t="str">
        <f t="shared" si="1"/>
        <v>Arabia</v>
      </c>
      <c r="O4" s="5" t="str">
        <f t="shared" si="2"/>
        <v>Light</v>
      </c>
      <c r="P4" s="5" t="str">
        <f>_xlfn.XLOOKUP(Orders[[#This Row],[Customer ID]],customers!$A$2:$A$1001,customers!$I$2:$I$1001,"",0)</f>
        <v>Yes</v>
      </c>
    </row>
    <row r="5" spans="1:16" x14ac:dyDescent="0.3">
      <c r="A5" s="2" t="s">
        <v>512</v>
      </c>
      <c r="B5" s="8">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s="5" t="str">
        <f>INDEX(products!$A$1:$G$49,MATCH(orders!$D5,products!$A$1:$A$49,0),MATCH(orders!I$1,products!$A$1:$G$1,0))</f>
        <v>Exc</v>
      </c>
      <c r="J5" s="5"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5" t="str">
        <f t="shared" si="1"/>
        <v>Excelsa</v>
      </c>
      <c r="O5" s="5" t="str">
        <f t="shared" si="2"/>
        <v>Medium</v>
      </c>
      <c r="P5" s="5" t="str">
        <f>_xlfn.XLOOKUP(Orders[[#This Row],[Customer ID]],customers!$A$2:$A$1001,customers!$I$2:$I$1001,"",0)</f>
        <v>No</v>
      </c>
    </row>
    <row r="6" spans="1:16" x14ac:dyDescent="0.3">
      <c r="A6" s="2" t="s">
        <v>512</v>
      </c>
      <c r="B6" s="8">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s="5" t="str">
        <f>INDEX(products!$A$1:$G$49,MATCH(orders!$D6,products!$A$1:$A$49,0),MATCH(orders!I$1,products!$A$1:$G$1,0))</f>
        <v>Rob</v>
      </c>
      <c r="J6" s="5"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5" t="str">
        <f t="shared" si="1"/>
        <v>Robusta</v>
      </c>
      <c r="O6" s="5" t="str">
        <f t="shared" si="2"/>
        <v>Light</v>
      </c>
      <c r="P6" s="5" t="str">
        <f>_xlfn.XLOOKUP(Orders[[#This Row],[Customer ID]],customers!$A$2:$A$1001,customers!$I$2:$I$1001,"",0)</f>
        <v>No</v>
      </c>
    </row>
    <row r="7" spans="1:16" x14ac:dyDescent="0.3">
      <c r="A7" s="2" t="s">
        <v>519</v>
      </c>
      <c r="B7" s="8">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s="5" t="str">
        <f>INDEX(products!$A$1:$G$49,MATCH(orders!$D7,products!$A$1:$A$49,0),MATCH(orders!I$1,products!$A$1:$G$1,0))</f>
        <v>Lib</v>
      </c>
      <c r="J7" s="5"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5" t="str">
        <f t="shared" si="1"/>
        <v>Librica</v>
      </c>
      <c r="O7" s="5" t="str">
        <f t="shared" si="2"/>
        <v>Dark</v>
      </c>
      <c r="P7" s="5" t="str">
        <f>_xlfn.XLOOKUP(Orders[[#This Row],[Customer ID]],customers!$A$2:$A$1001,customers!$I$2:$I$1001,"",0)</f>
        <v>No</v>
      </c>
    </row>
    <row r="8" spans="1:16" x14ac:dyDescent="0.3">
      <c r="A8" s="2" t="s">
        <v>524</v>
      </c>
      <c r="B8" s="8">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s="5" t="str">
        <f>INDEX(products!$A$1:$G$49,MATCH(orders!$D8,products!$A$1:$A$49,0),MATCH(orders!I$1,products!$A$1:$G$1,0))</f>
        <v>Exc</v>
      </c>
      <c r="J8" s="5"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5" t="str">
        <f t="shared" si="1"/>
        <v>Excelsa</v>
      </c>
      <c r="O8" s="5" t="str">
        <f t="shared" si="2"/>
        <v>Dark</v>
      </c>
      <c r="P8" s="5" t="str">
        <f>_xlfn.XLOOKUP(Orders[[#This Row],[Customer ID]],customers!$A$2:$A$1001,customers!$I$2:$I$1001,"",0)</f>
        <v>Yes</v>
      </c>
    </row>
    <row r="9" spans="1:16" x14ac:dyDescent="0.3">
      <c r="A9" s="2" t="s">
        <v>530</v>
      </c>
      <c r="B9" s="8">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s="5" t="str">
        <f>INDEX(products!$A$1:$G$49,MATCH(orders!$D9,products!$A$1:$A$49,0),MATCH(orders!I$1,products!$A$1:$G$1,0))</f>
        <v>Lib</v>
      </c>
      <c r="J9" s="5"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5" t="str">
        <f t="shared" si="1"/>
        <v>Librica</v>
      </c>
      <c r="O9" s="5" t="str">
        <f t="shared" si="2"/>
        <v>Light</v>
      </c>
      <c r="P9" s="5" t="str">
        <f>_xlfn.XLOOKUP(Orders[[#This Row],[Customer ID]],customers!$A$2:$A$1001,customers!$I$2:$I$1001,"",0)</f>
        <v>Yes</v>
      </c>
    </row>
    <row r="10" spans="1:16" x14ac:dyDescent="0.3">
      <c r="A10" s="2" t="s">
        <v>535</v>
      </c>
      <c r="B10" s="8">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s="5" t="str">
        <f>INDEX(products!$A$1:$G$49,MATCH(orders!$D10,products!$A$1:$A$49,0),MATCH(orders!I$1,products!$A$1:$G$1,0))</f>
        <v>Rob</v>
      </c>
      <c r="J10" s="5"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5" t="str">
        <f t="shared" si="1"/>
        <v>Robusta</v>
      </c>
      <c r="O10" s="5" t="str">
        <f t="shared" si="2"/>
        <v>Medium</v>
      </c>
      <c r="P10" s="5" t="str">
        <f>_xlfn.XLOOKUP(Orders[[#This Row],[Customer ID]],customers!$A$2:$A$1001,customers!$I$2:$I$1001,"",0)</f>
        <v>No</v>
      </c>
    </row>
    <row r="11" spans="1:16" x14ac:dyDescent="0.3">
      <c r="A11" s="2" t="s">
        <v>541</v>
      </c>
      <c r="B11" s="8">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s="5" t="str">
        <f>INDEX(products!$A$1:$G$49,MATCH(orders!$D11,products!$A$1:$A$49,0),MATCH(orders!I$1,products!$A$1:$G$1,0))</f>
        <v>Rob</v>
      </c>
      <c r="J11" s="5"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5" t="str">
        <f t="shared" si="1"/>
        <v>Robusta</v>
      </c>
      <c r="O11" s="5" t="str">
        <f t="shared" si="2"/>
        <v>Medium</v>
      </c>
      <c r="P11" s="5" t="str">
        <f>_xlfn.XLOOKUP(Orders[[#This Row],[Customer ID]],customers!$A$2:$A$1001,customers!$I$2:$I$1001,"",0)</f>
        <v>No</v>
      </c>
    </row>
    <row r="12" spans="1:16" x14ac:dyDescent="0.3">
      <c r="A12" s="2" t="s">
        <v>547</v>
      </c>
      <c r="B12" s="8">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s="5" t="str">
        <f>INDEX(products!$A$1:$G$49,MATCH(orders!$D12,products!$A$1:$A$49,0),MATCH(orders!I$1,products!$A$1:$G$1,0))</f>
        <v>Ara</v>
      </c>
      <c r="J12" s="5"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5" t="str">
        <f t="shared" si="1"/>
        <v>Arabia</v>
      </c>
      <c r="O12" s="5" t="str">
        <f t="shared" si="2"/>
        <v>Dark</v>
      </c>
      <c r="P12" s="5" t="str">
        <f>_xlfn.XLOOKUP(Orders[[#This Row],[Customer ID]],customers!$A$2:$A$1001,customers!$I$2:$I$1001,"",0)</f>
        <v>No</v>
      </c>
    </row>
    <row r="13" spans="1:16" x14ac:dyDescent="0.3">
      <c r="A13" s="2" t="s">
        <v>553</v>
      </c>
      <c r="B13" s="8">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s="5" t="str">
        <f>INDEX(products!$A$1:$G$49,MATCH(orders!$D13,products!$A$1:$A$49,0),MATCH(orders!I$1,products!$A$1:$G$1,0))</f>
        <v>Exc</v>
      </c>
      <c r="J13" s="5"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5" t="str">
        <f t="shared" si="1"/>
        <v>Excelsa</v>
      </c>
      <c r="O13" s="5" t="str">
        <f t="shared" si="2"/>
        <v>Light</v>
      </c>
      <c r="P13" s="5" t="str">
        <f>_xlfn.XLOOKUP(Orders[[#This Row],[Customer ID]],customers!$A$2:$A$1001,customers!$I$2:$I$1001,"",0)</f>
        <v>Yes</v>
      </c>
    </row>
    <row r="14" spans="1:16" x14ac:dyDescent="0.3">
      <c r="A14" s="2" t="s">
        <v>559</v>
      </c>
      <c r="B14" s="8">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s="5" t="str">
        <f>INDEX(products!$A$1:$G$49,MATCH(orders!$D14,products!$A$1:$A$49,0),MATCH(orders!I$1,products!$A$1:$G$1,0))</f>
        <v>Rob</v>
      </c>
      <c r="J14" s="5"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5" t="str">
        <f t="shared" si="1"/>
        <v>Robusta</v>
      </c>
      <c r="O14" s="5" t="str">
        <f t="shared" si="2"/>
        <v>Medium</v>
      </c>
      <c r="P14" s="5" t="str">
        <f>_xlfn.XLOOKUP(Orders[[#This Row],[Customer ID]],customers!$A$2:$A$1001,customers!$I$2:$I$1001,"",0)</f>
        <v>No</v>
      </c>
    </row>
    <row r="15" spans="1:16" x14ac:dyDescent="0.3">
      <c r="A15" s="2" t="s">
        <v>565</v>
      </c>
      <c r="B15" s="8">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s="5" t="str">
        <f>INDEX(products!$A$1:$G$49,MATCH(orders!$D15,products!$A$1:$A$49,0),MATCH(orders!I$1,products!$A$1:$G$1,0))</f>
        <v>Rob</v>
      </c>
      <c r="J15" s="5"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5" t="str">
        <f t="shared" si="1"/>
        <v>Robusta</v>
      </c>
      <c r="O15" s="5" t="str">
        <f t="shared" si="2"/>
        <v>Dark</v>
      </c>
      <c r="P15" s="5" t="str">
        <f>_xlfn.XLOOKUP(Orders[[#This Row],[Customer ID]],customers!$A$2:$A$1001,customers!$I$2:$I$1001,"",0)</f>
        <v>No</v>
      </c>
    </row>
    <row r="16" spans="1:16" x14ac:dyDescent="0.3">
      <c r="A16" s="2" t="s">
        <v>570</v>
      </c>
      <c r="B16" s="8">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s="5" t="str">
        <f>INDEX(products!$A$1:$G$49,MATCH(orders!$D16,products!$A$1:$A$49,0),MATCH(orders!I$1,products!$A$1:$G$1,0))</f>
        <v>Lib</v>
      </c>
      <c r="J16" s="5"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5" t="str">
        <f t="shared" si="1"/>
        <v>Librica</v>
      </c>
      <c r="O16" s="5" t="str">
        <f t="shared" si="2"/>
        <v>Dark</v>
      </c>
      <c r="P16" s="5" t="str">
        <f>_xlfn.XLOOKUP(Orders[[#This Row],[Customer ID]],customers!$A$2:$A$1001,customers!$I$2:$I$1001,"",0)</f>
        <v>Yes</v>
      </c>
    </row>
    <row r="17" spans="1:16" x14ac:dyDescent="0.3">
      <c r="A17" s="2" t="s">
        <v>576</v>
      </c>
      <c r="B17" s="8">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s="5" t="str">
        <f>INDEX(products!$A$1:$G$49,MATCH(orders!$D17,products!$A$1:$A$49,0),MATCH(orders!I$1,products!$A$1:$G$1,0))</f>
        <v>Rob</v>
      </c>
      <c r="J17" s="5"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5" t="str">
        <f t="shared" si="1"/>
        <v>Robusta</v>
      </c>
      <c r="O17" s="5" t="str">
        <f t="shared" si="2"/>
        <v>Medium</v>
      </c>
      <c r="P17" s="5" t="str">
        <f>_xlfn.XLOOKUP(Orders[[#This Row],[Customer ID]],customers!$A$2:$A$1001,customers!$I$2:$I$1001,"",0)</f>
        <v>No</v>
      </c>
    </row>
    <row r="18" spans="1:16" x14ac:dyDescent="0.3">
      <c r="A18" s="2" t="s">
        <v>581</v>
      </c>
      <c r="B18" s="8">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s="5" t="str">
        <f>INDEX(products!$A$1:$G$49,MATCH(orders!$D18,products!$A$1:$A$49,0),MATCH(orders!I$1,products!$A$1:$G$1,0))</f>
        <v>Ara</v>
      </c>
      <c r="J18" s="5"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5" t="str">
        <f t="shared" si="1"/>
        <v>Arabia</v>
      </c>
      <c r="O18" s="5" t="str">
        <f t="shared" si="2"/>
        <v>Medium</v>
      </c>
      <c r="P18" s="5" t="str">
        <f>_xlfn.XLOOKUP(Orders[[#This Row],[Customer ID]],customers!$A$2:$A$1001,customers!$I$2:$I$1001,"",0)</f>
        <v>No</v>
      </c>
    </row>
    <row r="19" spans="1:16" x14ac:dyDescent="0.3">
      <c r="A19" s="2" t="s">
        <v>587</v>
      </c>
      <c r="B19" s="8">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s="5" t="str">
        <f>INDEX(products!$A$1:$G$49,MATCH(orders!$D19,products!$A$1:$A$49,0),MATCH(orders!I$1,products!$A$1:$G$1,0))</f>
        <v>Ara</v>
      </c>
      <c r="J19" s="5"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5" t="str">
        <f t="shared" si="1"/>
        <v>Arabia</v>
      </c>
      <c r="O19" s="5" t="str">
        <f t="shared" si="2"/>
        <v>Light</v>
      </c>
      <c r="P19" s="5" t="str">
        <f>_xlfn.XLOOKUP(Orders[[#This Row],[Customer ID]],customers!$A$2:$A$1001,customers!$I$2:$I$1001,"",0)</f>
        <v>No</v>
      </c>
    </row>
    <row r="20" spans="1:16" x14ac:dyDescent="0.3">
      <c r="A20" s="2" t="s">
        <v>593</v>
      </c>
      <c r="B20" s="8">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s="5" t="str">
        <f>INDEX(products!$A$1:$G$49,MATCH(orders!$D20,products!$A$1:$A$49,0),MATCH(orders!I$1,products!$A$1:$G$1,0))</f>
        <v>Rob</v>
      </c>
      <c r="J20" s="5"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5" t="str">
        <f t="shared" si="1"/>
        <v>Robusta</v>
      </c>
      <c r="O20" s="5" t="str">
        <f t="shared" si="2"/>
        <v>Dark</v>
      </c>
      <c r="P20" s="5" t="str">
        <f>_xlfn.XLOOKUP(Orders[[#This Row],[Customer ID]],customers!$A$2:$A$1001,customers!$I$2:$I$1001,"",0)</f>
        <v>Yes</v>
      </c>
    </row>
    <row r="21" spans="1:16" x14ac:dyDescent="0.3">
      <c r="A21" s="2" t="s">
        <v>598</v>
      </c>
      <c r="B21" s="8">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s="5" t="str">
        <f>INDEX(products!$A$1:$G$49,MATCH(orders!$D21,products!$A$1:$A$49,0),MATCH(orders!I$1,products!$A$1:$G$1,0))</f>
        <v>Ara</v>
      </c>
      <c r="J21" s="5"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5" t="str">
        <f t="shared" si="1"/>
        <v>Arabia</v>
      </c>
      <c r="O21" s="5" t="str">
        <f t="shared" si="2"/>
        <v>Medium</v>
      </c>
      <c r="P21" s="5" t="str">
        <f>_xlfn.XLOOKUP(Orders[[#This Row],[Customer ID]],customers!$A$2:$A$1001,customers!$I$2:$I$1001,"",0)</f>
        <v>Yes</v>
      </c>
    </row>
    <row r="22" spans="1:16" x14ac:dyDescent="0.3">
      <c r="A22" s="2" t="s">
        <v>598</v>
      </c>
      <c r="B22" s="8">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s="5" t="str">
        <f>INDEX(products!$A$1:$G$49,MATCH(orders!$D22,products!$A$1:$A$49,0),MATCH(orders!I$1,products!$A$1:$G$1,0))</f>
        <v>Exc</v>
      </c>
      <c r="J22" s="5"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5" t="str">
        <f t="shared" si="1"/>
        <v>Excelsa</v>
      </c>
      <c r="O22" s="5" t="str">
        <f t="shared" si="2"/>
        <v>Dark</v>
      </c>
      <c r="P22" s="5" t="str">
        <f>_xlfn.XLOOKUP(Orders[[#This Row],[Customer ID]],customers!$A$2:$A$1001,customers!$I$2:$I$1001,"",0)</f>
        <v>Yes</v>
      </c>
    </row>
    <row r="23" spans="1:16" x14ac:dyDescent="0.3">
      <c r="A23" s="2" t="s">
        <v>608</v>
      </c>
      <c r="B23" s="8">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s="5" t="str">
        <f>INDEX(products!$A$1:$G$49,MATCH(orders!$D23,products!$A$1:$A$49,0),MATCH(orders!I$1,products!$A$1:$G$1,0))</f>
        <v>Ara</v>
      </c>
      <c r="J23" s="5"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5" t="str">
        <f t="shared" si="1"/>
        <v>Arabia</v>
      </c>
      <c r="O23" s="5" t="str">
        <f t="shared" si="2"/>
        <v>Dark</v>
      </c>
      <c r="P23" s="5" t="str">
        <f>_xlfn.XLOOKUP(Orders[[#This Row],[Customer ID]],customers!$A$2:$A$1001,customers!$I$2:$I$1001,"",0)</f>
        <v>No</v>
      </c>
    </row>
    <row r="24" spans="1:16" x14ac:dyDescent="0.3">
      <c r="A24" s="2" t="s">
        <v>614</v>
      </c>
      <c r="B24" s="8">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s="5" t="str">
        <f>INDEX(products!$A$1:$G$49,MATCH(orders!$D24,products!$A$1:$A$49,0),MATCH(orders!I$1,products!$A$1:$G$1,0))</f>
        <v>Rob</v>
      </c>
      <c r="J24" s="5"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5" t="str">
        <f t="shared" si="1"/>
        <v>Robusta</v>
      </c>
      <c r="O24" s="5" t="str">
        <f t="shared" si="2"/>
        <v>Medium</v>
      </c>
      <c r="P24" s="5" t="str">
        <f>_xlfn.XLOOKUP(Orders[[#This Row],[Customer ID]],customers!$A$2:$A$1001,customers!$I$2:$I$1001,"",0)</f>
        <v>Yes</v>
      </c>
    </row>
    <row r="25" spans="1:16" x14ac:dyDescent="0.3">
      <c r="A25" s="2" t="s">
        <v>620</v>
      </c>
      <c r="B25" s="8">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s="5" t="str">
        <f>INDEX(products!$A$1:$G$49,MATCH(orders!$D25,products!$A$1:$A$49,0),MATCH(orders!I$1,products!$A$1:$G$1,0))</f>
        <v>Ara</v>
      </c>
      <c r="J25" s="5"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5" t="str">
        <f t="shared" si="1"/>
        <v>Arabia</v>
      </c>
      <c r="O25" s="5" t="str">
        <f t="shared" si="2"/>
        <v>Dark</v>
      </c>
      <c r="P25" s="5" t="str">
        <f>_xlfn.XLOOKUP(Orders[[#This Row],[Customer ID]],customers!$A$2:$A$1001,customers!$I$2:$I$1001,"",0)</f>
        <v>Yes</v>
      </c>
    </row>
    <row r="26" spans="1:16" x14ac:dyDescent="0.3">
      <c r="A26" s="2" t="s">
        <v>626</v>
      </c>
      <c r="B26" s="8">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s="5" t="str">
        <f>INDEX(products!$A$1:$G$49,MATCH(orders!$D26,products!$A$1:$A$49,0),MATCH(orders!I$1,products!$A$1:$G$1,0))</f>
        <v>Ara</v>
      </c>
      <c r="J26" s="5"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5" t="str">
        <f t="shared" si="1"/>
        <v>Arabia</v>
      </c>
      <c r="O26" s="5" t="str">
        <f t="shared" si="2"/>
        <v>Medium</v>
      </c>
      <c r="P26" s="5" t="str">
        <f>_xlfn.XLOOKUP(Orders[[#This Row],[Customer ID]],customers!$A$2:$A$1001,customers!$I$2:$I$1001,"",0)</f>
        <v>No</v>
      </c>
    </row>
    <row r="27" spans="1:16" x14ac:dyDescent="0.3">
      <c r="A27" s="2" t="s">
        <v>632</v>
      </c>
      <c r="B27" s="8">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s="5" t="str">
        <f>INDEX(products!$A$1:$G$49,MATCH(orders!$D27,products!$A$1:$A$49,0),MATCH(orders!I$1,products!$A$1:$G$1,0))</f>
        <v>Exc</v>
      </c>
      <c r="J27" s="5"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5" t="str">
        <f t="shared" si="1"/>
        <v>Excelsa</v>
      </c>
      <c r="O27" s="5" t="str">
        <f t="shared" si="2"/>
        <v>Medium</v>
      </c>
      <c r="P27" s="5" t="str">
        <f>_xlfn.XLOOKUP(Orders[[#This Row],[Customer ID]],customers!$A$2:$A$1001,customers!$I$2:$I$1001,"",0)</f>
        <v>Yes</v>
      </c>
    </row>
    <row r="28" spans="1:16" x14ac:dyDescent="0.3">
      <c r="A28" s="2" t="s">
        <v>637</v>
      </c>
      <c r="B28" s="8">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s="5" t="str">
        <f>INDEX(products!$A$1:$G$49,MATCH(orders!$D28,products!$A$1:$A$49,0),MATCH(orders!I$1,products!$A$1:$G$1,0))</f>
        <v>Ara</v>
      </c>
      <c r="J28" s="5"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5" t="str">
        <f t="shared" si="1"/>
        <v>Arabia</v>
      </c>
      <c r="O28" s="5" t="str">
        <f t="shared" si="2"/>
        <v>Medium</v>
      </c>
      <c r="P28" s="5" t="str">
        <f>_xlfn.XLOOKUP(Orders[[#This Row],[Customer ID]],customers!$A$2:$A$1001,customers!$I$2:$I$1001,"",0)</f>
        <v>Yes</v>
      </c>
    </row>
    <row r="29" spans="1:16" x14ac:dyDescent="0.3">
      <c r="A29" s="2" t="s">
        <v>643</v>
      </c>
      <c r="B29" s="8">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s="5" t="str">
        <f>INDEX(products!$A$1:$G$49,MATCH(orders!$D29,products!$A$1:$A$49,0),MATCH(orders!I$1,products!$A$1:$G$1,0))</f>
        <v>Ara</v>
      </c>
      <c r="J29" s="5"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5" t="str">
        <f t="shared" si="1"/>
        <v>Arabia</v>
      </c>
      <c r="O29" s="5" t="str">
        <f t="shared" si="2"/>
        <v>Medium</v>
      </c>
      <c r="P29" s="5" t="str">
        <f>_xlfn.XLOOKUP(Orders[[#This Row],[Customer ID]],customers!$A$2:$A$1001,customers!$I$2:$I$1001,"",0)</f>
        <v>No</v>
      </c>
    </row>
    <row r="30" spans="1:16" x14ac:dyDescent="0.3">
      <c r="A30" s="2" t="s">
        <v>649</v>
      </c>
      <c r="B30" s="8">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s="5" t="str">
        <f>INDEX(products!$A$1:$G$49,MATCH(orders!$D30,products!$A$1:$A$49,0),MATCH(orders!I$1,products!$A$1:$G$1,0))</f>
        <v>Ara</v>
      </c>
      <c r="J30" s="5"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5" t="str">
        <f t="shared" si="1"/>
        <v>Arabia</v>
      </c>
      <c r="O30" s="5" t="str">
        <f t="shared" si="2"/>
        <v>Dark</v>
      </c>
      <c r="P30" s="5" t="str">
        <f>_xlfn.XLOOKUP(Orders[[#This Row],[Customer ID]],customers!$A$2:$A$1001,customers!$I$2:$I$1001,"",0)</f>
        <v>No</v>
      </c>
    </row>
    <row r="31" spans="1:16" x14ac:dyDescent="0.3">
      <c r="A31" s="2" t="s">
        <v>655</v>
      </c>
      <c r="B31" s="8">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s="5" t="str">
        <f>INDEX(products!$A$1:$G$49,MATCH(orders!$D31,products!$A$1:$A$49,0),MATCH(orders!I$1,products!$A$1:$G$1,0))</f>
        <v>Ara</v>
      </c>
      <c r="J31" s="5"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5" t="str">
        <f t="shared" si="1"/>
        <v>Arabia</v>
      </c>
      <c r="O31" s="5" t="str">
        <f t="shared" si="2"/>
        <v>Dark</v>
      </c>
      <c r="P31" s="5" t="str">
        <f>_xlfn.XLOOKUP(Orders[[#This Row],[Customer ID]],customers!$A$2:$A$1001,customers!$I$2:$I$1001,"",0)</f>
        <v>Yes</v>
      </c>
    </row>
    <row r="32" spans="1:16" x14ac:dyDescent="0.3">
      <c r="A32" s="2" t="s">
        <v>661</v>
      </c>
      <c r="B32" s="8">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s="5" t="str">
        <f>INDEX(products!$A$1:$G$49,MATCH(orders!$D32,products!$A$1:$A$49,0),MATCH(orders!I$1,products!$A$1:$G$1,0))</f>
        <v>Lib</v>
      </c>
      <c r="J32" s="5"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5" t="str">
        <f t="shared" si="1"/>
        <v>Librica</v>
      </c>
      <c r="O32" s="5" t="str">
        <f t="shared" si="2"/>
        <v>Medium</v>
      </c>
      <c r="P32" s="5" t="str">
        <f>_xlfn.XLOOKUP(Orders[[#This Row],[Customer ID]],customers!$A$2:$A$1001,customers!$I$2:$I$1001,"",0)</f>
        <v>No</v>
      </c>
    </row>
    <row r="33" spans="1:16" x14ac:dyDescent="0.3">
      <c r="A33" s="2" t="s">
        <v>661</v>
      </c>
      <c r="B33" s="8">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s="5" t="str">
        <f>INDEX(products!$A$1:$G$49,MATCH(orders!$D33,products!$A$1:$A$49,0),MATCH(orders!I$1,products!$A$1:$G$1,0))</f>
        <v>Ara</v>
      </c>
      <c r="J33" s="5"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5" t="str">
        <f t="shared" si="1"/>
        <v>Arabia</v>
      </c>
      <c r="O33" s="5" t="str">
        <f t="shared" si="2"/>
        <v>Dark</v>
      </c>
      <c r="P33" s="5" t="str">
        <f>_xlfn.XLOOKUP(Orders[[#This Row],[Customer ID]],customers!$A$2:$A$1001,customers!$I$2:$I$1001,"",0)</f>
        <v>No</v>
      </c>
    </row>
    <row r="34" spans="1:16" x14ac:dyDescent="0.3">
      <c r="A34" s="2" t="s">
        <v>661</v>
      </c>
      <c r="B34" s="8">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s="5" t="str">
        <f>INDEX(products!$A$1:$G$49,MATCH(orders!$D34,products!$A$1:$A$49,0),MATCH(orders!I$1,products!$A$1:$G$1,0))</f>
        <v>Lib</v>
      </c>
      <c r="J34" s="5"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5" t="str">
        <f t="shared" si="1"/>
        <v>Librica</v>
      </c>
      <c r="O34" s="5" t="str">
        <f t="shared" si="2"/>
        <v>Medium</v>
      </c>
      <c r="P34" s="5" t="str">
        <f>_xlfn.XLOOKUP(Orders[[#This Row],[Customer ID]],customers!$A$2:$A$1001,customers!$I$2:$I$1001,"",0)</f>
        <v>No</v>
      </c>
    </row>
    <row r="35" spans="1:16" x14ac:dyDescent="0.3">
      <c r="A35" s="2" t="s">
        <v>676</v>
      </c>
      <c r="B35" s="8">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s="5" t="str">
        <f>INDEX(products!$A$1:$G$49,MATCH(orders!$D35,products!$A$1:$A$49,0),MATCH(orders!I$1,products!$A$1:$G$1,0))</f>
        <v>Lib</v>
      </c>
      <c r="J35" s="5"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5" t="str">
        <f t="shared" si="1"/>
        <v>Librica</v>
      </c>
      <c r="O35" s="5" t="str">
        <f t="shared" si="2"/>
        <v>Light</v>
      </c>
      <c r="P35" s="5" t="str">
        <f>_xlfn.XLOOKUP(Orders[[#This Row],[Customer ID]],customers!$A$2:$A$1001,customers!$I$2:$I$1001,"",0)</f>
        <v>No</v>
      </c>
    </row>
    <row r="36" spans="1:16" x14ac:dyDescent="0.3">
      <c r="A36" s="2" t="s">
        <v>681</v>
      </c>
      <c r="B36" s="8">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s="5" t="str">
        <f>INDEX(products!$A$1:$G$49,MATCH(orders!$D36,products!$A$1:$A$49,0),MATCH(orders!I$1,products!$A$1:$G$1,0))</f>
        <v>Lib</v>
      </c>
      <c r="J36" s="5"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5" t="str">
        <f t="shared" si="1"/>
        <v>Librica</v>
      </c>
      <c r="O36" s="5" t="str">
        <f t="shared" si="2"/>
        <v>Light</v>
      </c>
      <c r="P36" s="5" t="str">
        <f>_xlfn.XLOOKUP(Orders[[#This Row],[Customer ID]],customers!$A$2:$A$1001,customers!$I$2:$I$1001,"",0)</f>
        <v>Yes</v>
      </c>
    </row>
    <row r="37" spans="1:16" x14ac:dyDescent="0.3">
      <c r="A37" s="2" t="s">
        <v>687</v>
      </c>
      <c r="B37" s="8">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s="5" t="str">
        <f>INDEX(products!$A$1:$G$49,MATCH(orders!$D37,products!$A$1:$A$49,0),MATCH(orders!I$1,products!$A$1:$G$1,0))</f>
        <v>Ara</v>
      </c>
      <c r="J37" s="5"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5" t="str">
        <f t="shared" si="1"/>
        <v>Arabia</v>
      </c>
      <c r="O37" s="5" t="str">
        <f t="shared" si="2"/>
        <v>Dark</v>
      </c>
      <c r="P37" s="5" t="str">
        <f>_xlfn.XLOOKUP(Orders[[#This Row],[Customer ID]],customers!$A$2:$A$1001,customers!$I$2:$I$1001,"",0)</f>
        <v>No</v>
      </c>
    </row>
    <row r="38" spans="1:16" x14ac:dyDescent="0.3">
      <c r="A38" s="2" t="s">
        <v>693</v>
      </c>
      <c r="B38" s="8">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s="5" t="str">
        <f>INDEX(products!$A$1:$G$49,MATCH(orders!$D38,products!$A$1:$A$49,0),MATCH(orders!I$1,products!$A$1:$G$1,0))</f>
        <v>Lib</v>
      </c>
      <c r="J38" s="5"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5" t="str">
        <f t="shared" si="1"/>
        <v>Librica</v>
      </c>
      <c r="O38" s="5" t="str">
        <f t="shared" si="2"/>
        <v>Medium</v>
      </c>
      <c r="P38" s="5" t="str">
        <f>_xlfn.XLOOKUP(Orders[[#This Row],[Customer ID]],customers!$A$2:$A$1001,customers!$I$2:$I$1001,"",0)</f>
        <v>No</v>
      </c>
    </row>
    <row r="39" spans="1:16" x14ac:dyDescent="0.3">
      <c r="A39" s="2" t="s">
        <v>699</v>
      </c>
      <c r="B39" s="8">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s="5" t="str">
        <f>INDEX(products!$A$1:$G$49,MATCH(orders!$D39,products!$A$1:$A$49,0),MATCH(orders!I$1,products!$A$1:$G$1,0))</f>
        <v>Lib</v>
      </c>
      <c r="J39" s="5"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5" t="str">
        <f t="shared" si="1"/>
        <v>Librica</v>
      </c>
      <c r="O39" s="5" t="str">
        <f t="shared" si="2"/>
        <v>Light</v>
      </c>
      <c r="P39" s="5" t="str">
        <f>_xlfn.XLOOKUP(Orders[[#This Row],[Customer ID]],customers!$A$2:$A$1001,customers!$I$2:$I$1001,"",0)</f>
        <v>No</v>
      </c>
    </row>
    <row r="40" spans="1:16" x14ac:dyDescent="0.3">
      <c r="A40" s="2" t="s">
        <v>705</v>
      </c>
      <c r="B40" s="8">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s="5" t="str">
        <f>INDEX(products!$A$1:$G$49,MATCH(orders!$D40,products!$A$1:$A$49,0),MATCH(orders!I$1,products!$A$1:$G$1,0))</f>
        <v>Rob</v>
      </c>
      <c r="J40" s="5"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5" t="str">
        <f t="shared" si="1"/>
        <v>Robusta</v>
      </c>
      <c r="O40" s="5" t="str">
        <f t="shared" si="2"/>
        <v>Medium</v>
      </c>
      <c r="P40" s="5" t="str">
        <f>_xlfn.XLOOKUP(Orders[[#This Row],[Customer ID]],customers!$A$2:$A$1001,customers!$I$2:$I$1001,"",0)</f>
        <v>No</v>
      </c>
    </row>
    <row r="41" spans="1:16" x14ac:dyDescent="0.3">
      <c r="A41" s="2" t="s">
        <v>711</v>
      </c>
      <c r="B41" s="8">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s="5" t="str">
        <f>INDEX(products!$A$1:$G$49,MATCH(orders!$D41,products!$A$1:$A$49,0),MATCH(orders!I$1,products!$A$1:$G$1,0))</f>
        <v>Rob</v>
      </c>
      <c r="J41" s="5"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5" t="str">
        <f t="shared" si="1"/>
        <v>Robusta</v>
      </c>
      <c r="O41" s="5" t="str">
        <f t="shared" si="2"/>
        <v>Medium</v>
      </c>
      <c r="P41" s="5" t="str">
        <f>_xlfn.XLOOKUP(Orders[[#This Row],[Customer ID]],customers!$A$2:$A$1001,customers!$I$2:$I$1001,"",0)</f>
        <v>Yes</v>
      </c>
    </row>
    <row r="42" spans="1:16" x14ac:dyDescent="0.3">
      <c r="A42" s="2" t="s">
        <v>715</v>
      </c>
      <c r="B42" s="8">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s="5" t="str">
        <f>INDEX(products!$A$1:$G$49,MATCH(orders!$D42,products!$A$1:$A$49,0),MATCH(orders!I$1,products!$A$1:$G$1,0))</f>
        <v>Lib</v>
      </c>
      <c r="J42" s="5"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5" t="str">
        <f t="shared" si="1"/>
        <v>Librica</v>
      </c>
      <c r="O42" s="5" t="str">
        <f t="shared" si="2"/>
        <v>Medium</v>
      </c>
      <c r="P42" s="5" t="str">
        <f>_xlfn.XLOOKUP(Orders[[#This Row],[Customer ID]],customers!$A$2:$A$1001,customers!$I$2:$I$1001,"",0)</f>
        <v>No</v>
      </c>
    </row>
    <row r="43" spans="1:16" x14ac:dyDescent="0.3">
      <c r="A43" s="2" t="s">
        <v>720</v>
      </c>
      <c r="B43" s="8">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s="5" t="str">
        <f>INDEX(products!$A$1:$G$49,MATCH(orders!$D43,products!$A$1:$A$49,0),MATCH(orders!I$1,products!$A$1:$G$1,0))</f>
        <v>Exc</v>
      </c>
      <c r="J43" s="5"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5" t="str">
        <f t="shared" si="1"/>
        <v>Excelsa</v>
      </c>
      <c r="O43" s="5" t="str">
        <f t="shared" si="2"/>
        <v>Dark</v>
      </c>
      <c r="P43" s="5" t="str">
        <f>_xlfn.XLOOKUP(Orders[[#This Row],[Customer ID]],customers!$A$2:$A$1001,customers!$I$2:$I$1001,"",0)</f>
        <v>Yes</v>
      </c>
    </row>
    <row r="44" spans="1:16" x14ac:dyDescent="0.3">
      <c r="A44" s="2" t="s">
        <v>726</v>
      </c>
      <c r="B44" s="8">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s="5" t="str">
        <f>INDEX(products!$A$1:$G$49,MATCH(orders!$D44,products!$A$1:$A$49,0),MATCH(orders!I$1,products!$A$1:$G$1,0))</f>
        <v>Rob</v>
      </c>
      <c r="J44" s="5"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5" t="str">
        <f t="shared" si="1"/>
        <v>Robusta</v>
      </c>
      <c r="O44" s="5" t="str">
        <f t="shared" si="2"/>
        <v>Dark</v>
      </c>
      <c r="P44" s="5" t="str">
        <f>_xlfn.XLOOKUP(Orders[[#This Row],[Customer ID]],customers!$A$2:$A$1001,customers!$I$2:$I$1001,"",0)</f>
        <v>Yes</v>
      </c>
    </row>
    <row r="45" spans="1:16" x14ac:dyDescent="0.3">
      <c r="A45" s="2" t="s">
        <v>733</v>
      </c>
      <c r="B45" s="8">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s="5" t="str">
        <f>INDEX(products!$A$1:$G$49,MATCH(orders!$D45,products!$A$1:$A$49,0),MATCH(orders!I$1,products!$A$1:$G$1,0))</f>
        <v>Lib</v>
      </c>
      <c r="J45" s="5"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5" t="str">
        <f t="shared" si="1"/>
        <v>Librica</v>
      </c>
      <c r="O45" s="5" t="str">
        <f t="shared" si="2"/>
        <v>Light</v>
      </c>
      <c r="P45" s="5" t="str">
        <f>_xlfn.XLOOKUP(Orders[[#This Row],[Customer ID]],customers!$A$2:$A$1001,customers!$I$2:$I$1001,"",0)</f>
        <v>No</v>
      </c>
    </row>
    <row r="46" spans="1:16" x14ac:dyDescent="0.3">
      <c r="A46" s="2" t="s">
        <v>738</v>
      </c>
      <c r="B46" s="8">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s="5" t="str">
        <f>INDEX(products!$A$1:$G$49,MATCH(orders!$D46,products!$A$1:$A$49,0),MATCH(orders!I$1,products!$A$1:$G$1,0))</f>
        <v>Exc</v>
      </c>
      <c r="J46" s="5"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5" t="str">
        <f t="shared" si="1"/>
        <v>Excelsa</v>
      </c>
      <c r="O46" s="5" t="str">
        <f t="shared" si="2"/>
        <v>Medium</v>
      </c>
      <c r="P46" s="5" t="str">
        <f>_xlfn.XLOOKUP(Orders[[#This Row],[Customer ID]],customers!$A$2:$A$1001,customers!$I$2:$I$1001,"",0)</f>
        <v>Yes</v>
      </c>
    </row>
    <row r="47" spans="1:16" x14ac:dyDescent="0.3">
      <c r="A47" s="2" t="s">
        <v>744</v>
      </c>
      <c r="B47" s="8">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s="5" t="str">
        <f>INDEX(products!$A$1:$G$49,MATCH(orders!$D47,products!$A$1:$A$49,0),MATCH(orders!I$1,products!$A$1:$G$1,0))</f>
        <v>Lib</v>
      </c>
      <c r="J47" s="5"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5" t="str">
        <f t="shared" si="1"/>
        <v>Librica</v>
      </c>
      <c r="O47" s="5" t="str">
        <f t="shared" si="2"/>
        <v>Dark</v>
      </c>
      <c r="P47" s="5" t="str">
        <f>_xlfn.XLOOKUP(Orders[[#This Row],[Customer ID]],customers!$A$2:$A$1001,customers!$I$2:$I$1001,"",0)</f>
        <v>No</v>
      </c>
    </row>
    <row r="48" spans="1:16" x14ac:dyDescent="0.3">
      <c r="A48" s="2" t="s">
        <v>750</v>
      </c>
      <c r="B48" s="8">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s="5" t="str">
        <f>INDEX(products!$A$1:$G$49,MATCH(orders!$D48,products!$A$1:$A$49,0),MATCH(orders!I$1,products!$A$1:$G$1,0))</f>
        <v>Exc</v>
      </c>
      <c r="J48" s="5"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5" t="str">
        <f t="shared" si="1"/>
        <v>Excelsa</v>
      </c>
      <c r="O48" s="5" t="str">
        <f t="shared" si="2"/>
        <v>Medium</v>
      </c>
      <c r="P48" s="5" t="str">
        <f>_xlfn.XLOOKUP(Orders[[#This Row],[Customer ID]],customers!$A$2:$A$1001,customers!$I$2:$I$1001,"",0)</f>
        <v>Yes</v>
      </c>
    </row>
    <row r="49" spans="1:16" x14ac:dyDescent="0.3">
      <c r="A49" s="2" t="s">
        <v>755</v>
      </c>
      <c r="B49" s="8">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s="5" t="str">
        <f>INDEX(products!$A$1:$G$49,MATCH(orders!$D49,products!$A$1:$A$49,0),MATCH(orders!I$1,products!$A$1:$G$1,0))</f>
        <v>Ara</v>
      </c>
      <c r="J49" s="5"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5" t="str">
        <f t="shared" si="1"/>
        <v>Arabia</v>
      </c>
      <c r="O49" s="5" t="str">
        <f t="shared" si="2"/>
        <v>Light</v>
      </c>
      <c r="P49" s="5" t="str">
        <f>_xlfn.XLOOKUP(Orders[[#This Row],[Customer ID]],customers!$A$2:$A$1001,customers!$I$2:$I$1001,"",0)</f>
        <v>Yes</v>
      </c>
    </row>
    <row r="50" spans="1:16" x14ac:dyDescent="0.3">
      <c r="A50" s="2" t="s">
        <v>761</v>
      </c>
      <c r="B50" s="8">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s="5" t="str">
        <f>INDEX(products!$A$1:$G$49,MATCH(orders!$D50,products!$A$1:$A$49,0),MATCH(orders!I$1,products!$A$1:$G$1,0))</f>
        <v>Ara</v>
      </c>
      <c r="J50" s="5"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5" t="str">
        <f t="shared" si="1"/>
        <v>Arabia</v>
      </c>
      <c r="O50" s="5" t="str">
        <f t="shared" si="2"/>
        <v>Dark</v>
      </c>
      <c r="P50" s="5" t="str">
        <f>_xlfn.XLOOKUP(Orders[[#This Row],[Customer ID]],customers!$A$2:$A$1001,customers!$I$2:$I$1001,"",0)</f>
        <v>No</v>
      </c>
    </row>
    <row r="51" spans="1:16" x14ac:dyDescent="0.3">
      <c r="A51" s="2" t="s">
        <v>766</v>
      </c>
      <c r="B51" s="8">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s="5" t="str">
        <f>INDEX(products!$A$1:$G$49,MATCH(orders!$D51,products!$A$1:$A$49,0),MATCH(orders!I$1,products!$A$1:$G$1,0))</f>
        <v>Ara</v>
      </c>
      <c r="J51" s="5"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5" t="str">
        <f t="shared" si="1"/>
        <v>Arabia</v>
      </c>
      <c r="O51" s="5" t="str">
        <f t="shared" si="2"/>
        <v>Light</v>
      </c>
      <c r="P51" s="5" t="str">
        <f>_xlfn.XLOOKUP(Orders[[#This Row],[Customer ID]],customers!$A$2:$A$1001,customers!$I$2:$I$1001,"",0)</f>
        <v>No</v>
      </c>
    </row>
    <row r="52" spans="1:16" x14ac:dyDescent="0.3">
      <c r="A52" s="2" t="s">
        <v>772</v>
      </c>
      <c r="B52" s="8">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s="5" t="str">
        <f>INDEX(products!$A$1:$G$49,MATCH(orders!$D52,products!$A$1:$A$49,0),MATCH(orders!I$1,products!$A$1:$G$1,0))</f>
        <v>Lib</v>
      </c>
      <c r="J52" s="5"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5" t="str">
        <f t="shared" si="1"/>
        <v>Librica</v>
      </c>
      <c r="O52" s="5" t="str">
        <f t="shared" si="2"/>
        <v>Dark</v>
      </c>
      <c r="P52" s="5" t="str">
        <f>_xlfn.XLOOKUP(Orders[[#This Row],[Customer ID]],customers!$A$2:$A$1001,customers!$I$2:$I$1001,"",0)</f>
        <v>No</v>
      </c>
    </row>
    <row r="53" spans="1:16" x14ac:dyDescent="0.3">
      <c r="A53" s="2" t="s">
        <v>778</v>
      </c>
      <c r="B53" s="8">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s="5" t="str">
        <f>INDEX(products!$A$1:$G$49,MATCH(orders!$D53,products!$A$1:$A$49,0),MATCH(orders!I$1,products!$A$1:$G$1,0))</f>
        <v>Lib</v>
      </c>
      <c r="J53" s="5"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5" t="str">
        <f t="shared" si="1"/>
        <v>Librica</v>
      </c>
      <c r="O53" s="5" t="str">
        <f t="shared" si="2"/>
        <v>Light</v>
      </c>
      <c r="P53" s="5" t="str">
        <f>_xlfn.XLOOKUP(Orders[[#This Row],[Customer ID]],customers!$A$2:$A$1001,customers!$I$2:$I$1001,"",0)</f>
        <v>Yes</v>
      </c>
    </row>
    <row r="54" spans="1:16" x14ac:dyDescent="0.3">
      <c r="A54" s="2" t="s">
        <v>784</v>
      </c>
      <c r="B54" s="8">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s="5" t="str">
        <f>INDEX(products!$A$1:$G$49,MATCH(orders!$D54,products!$A$1:$A$49,0),MATCH(orders!I$1,products!$A$1:$G$1,0))</f>
        <v>Rob</v>
      </c>
      <c r="J54" s="5"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5" t="str">
        <f t="shared" si="1"/>
        <v>Robusta</v>
      </c>
      <c r="O54" s="5" t="str">
        <f t="shared" si="2"/>
        <v>Medium</v>
      </c>
      <c r="P54" s="5" t="str">
        <f>_xlfn.XLOOKUP(Orders[[#This Row],[Customer ID]],customers!$A$2:$A$1001,customers!$I$2:$I$1001,"",0)</f>
        <v>No</v>
      </c>
    </row>
    <row r="55" spans="1:16" x14ac:dyDescent="0.3">
      <c r="A55" s="2" t="s">
        <v>784</v>
      </c>
      <c r="B55" s="8">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s="5" t="str">
        <f>INDEX(products!$A$1:$G$49,MATCH(orders!$D55,products!$A$1:$A$49,0),MATCH(orders!I$1,products!$A$1:$G$1,0))</f>
        <v>Lib</v>
      </c>
      <c r="J55" s="5"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5" t="str">
        <f t="shared" si="1"/>
        <v>Librica</v>
      </c>
      <c r="O55" s="5" t="str">
        <f t="shared" si="2"/>
        <v>Light</v>
      </c>
      <c r="P55" s="5" t="str">
        <f>_xlfn.XLOOKUP(Orders[[#This Row],[Customer ID]],customers!$A$2:$A$1001,customers!$I$2:$I$1001,"",0)</f>
        <v>No</v>
      </c>
    </row>
    <row r="56" spans="1:16" x14ac:dyDescent="0.3">
      <c r="A56" s="2" t="s">
        <v>794</v>
      </c>
      <c r="B56" s="8">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s="5" t="str">
        <f>INDEX(products!$A$1:$G$49,MATCH(orders!$D56,products!$A$1:$A$49,0),MATCH(orders!I$1,products!$A$1:$G$1,0))</f>
        <v>Lib</v>
      </c>
      <c r="J56" s="5"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5" t="str">
        <f t="shared" si="1"/>
        <v>Librica</v>
      </c>
      <c r="O56" s="5" t="str">
        <f t="shared" si="2"/>
        <v>Medium</v>
      </c>
      <c r="P56" s="5" t="str">
        <f>_xlfn.XLOOKUP(Orders[[#This Row],[Customer ID]],customers!$A$2:$A$1001,customers!$I$2:$I$1001,"",0)</f>
        <v>No</v>
      </c>
    </row>
    <row r="57" spans="1:16" x14ac:dyDescent="0.3">
      <c r="A57" s="2" t="s">
        <v>800</v>
      </c>
      <c r="B57" s="8">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s="5" t="str">
        <f>INDEX(products!$A$1:$G$49,MATCH(orders!$D57,products!$A$1:$A$49,0),MATCH(orders!I$1,products!$A$1:$G$1,0))</f>
        <v>Lib</v>
      </c>
      <c r="J57" s="5"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5" t="str">
        <f t="shared" si="1"/>
        <v>Librica</v>
      </c>
      <c r="O57" s="5" t="str">
        <f t="shared" si="2"/>
        <v>Light</v>
      </c>
      <c r="P57" s="5" t="str">
        <f>_xlfn.XLOOKUP(Orders[[#This Row],[Customer ID]],customers!$A$2:$A$1001,customers!$I$2:$I$1001,"",0)</f>
        <v>No</v>
      </c>
    </row>
    <row r="58" spans="1:16" x14ac:dyDescent="0.3">
      <c r="A58" s="2" t="s">
        <v>805</v>
      </c>
      <c r="B58" s="8">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s="5" t="str">
        <f>INDEX(products!$A$1:$G$49,MATCH(orders!$D58,products!$A$1:$A$49,0),MATCH(orders!I$1,products!$A$1:$G$1,0))</f>
        <v>Exc</v>
      </c>
      <c r="J58" s="5"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5" t="str">
        <f t="shared" si="1"/>
        <v>Excelsa</v>
      </c>
      <c r="O58" s="5" t="str">
        <f t="shared" si="2"/>
        <v>Dark</v>
      </c>
      <c r="P58" s="5" t="str">
        <f>_xlfn.XLOOKUP(Orders[[#This Row],[Customer ID]],customers!$A$2:$A$1001,customers!$I$2:$I$1001,"",0)</f>
        <v>Yes</v>
      </c>
    </row>
    <row r="59" spans="1:16" x14ac:dyDescent="0.3">
      <c r="A59" s="2" t="s">
        <v>811</v>
      </c>
      <c r="B59" s="8">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s="5" t="str">
        <f>INDEX(products!$A$1:$G$49,MATCH(orders!$D59,products!$A$1:$A$49,0),MATCH(orders!I$1,products!$A$1:$G$1,0))</f>
        <v>Exc</v>
      </c>
      <c r="J59" s="5"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5" t="str">
        <f t="shared" si="1"/>
        <v>Excelsa</v>
      </c>
      <c r="O59" s="5" t="str">
        <f t="shared" si="2"/>
        <v>Light</v>
      </c>
      <c r="P59" s="5" t="str">
        <f>_xlfn.XLOOKUP(Orders[[#This Row],[Customer ID]],customers!$A$2:$A$1001,customers!$I$2:$I$1001,"",0)</f>
        <v>No</v>
      </c>
    </row>
    <row r="60" spans="1:16" x14ac:dyDescent="0.3">
      <c r="A60" s="2" t="s">
        <v>817</v>
      </c>
      <c r="B60" s="8">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s="5" t="str">
        <f>INDEX(products!$A$1:$G$49,MATCH(orders!$D60,products!$A$1:$A$49,0),MATCH(orders!I$1,products!$A$1:$G$1,0))</f>
        <v>Lib</v>
      </c>
      <c r="J60" s="5"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5" t="str">
        <f t="shared" si="1"/>
        <v>Librica</v>
      </c>
      <c r="O60" s="5" t="str">
        <f t="shared" si="2"/>
        <v>Dark</v>
      </c>
      <c r="P60" s="5" t="str">
        <f>_xlfn.XLOOKUP(Orders[[#This Row],[Customer ID]],customers!$A$2:$A$1001,customers!$I$2:$I$1001,"",0)</f>
        <v>Yes</v>
      </c>
    </row>
    <row r="61" spans="1:16" x14ac:dyDescent="0.3">
      <c r="A61" s="2" t="s">
        <v>822</v>
      </c>
      <c r="B61" s="8">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s="5" t="str">
        <f>INDEX(products!$A$1:$G$49,MATCH(orders!$D61,products!$A$1:$A$49,0),MATCH(orders!I$1,products!$A$1:$G$1,0))</f>
        <v>Lib</v>
      </c>
      <c r="J61" s="5"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5" t="str">
        <f t="shared" si="1"/>
        <v>Librica</v>
      </c>
      <c r="O61" s="5" t="str">
        <f t="shared" si="2"/>
        <v>Medium</v>
      </c>
      <c r="P61" s="5" t="str">
        <f>_xlfn.XLOOKUP(Orders[[#This Row],[Customer ID]],customers!$A$2:$A$1001,customers!$I$2:$I$1001,"",0)</f>
        <v>Yes</v>
      </c>
    </row>
    <row r="62" spans="1:16" x14ac:dyDescent="0.3">
      <c r="A62" s="2" t="s">
        <v>827</v>
      </c>
      <c r="B62" s="8">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s="5" t="str">
        <f>INDEX(products!$A$1:$G$49,MATCH(orders!$D62,products!$A$1:$A$49,0),MATCH(orders!I$1,products!$A$1:$G$1,0))</f>
        <v>Ara</v>
      </c>
      <c r="J62" s="5"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5" t="str">
        <f t="shared" si="1"/>
        <v>Arabia</v>
      </c>
      <c r="O62" s="5" t="str">
        <f t="shared" si="2"/>
        <v>Dark</v>
      </c>
      <c r="P62" s="5" t="str">
        <f>_xlfn.XLOOKUP(Orders[[#This Row],[Customer ID]],customers!$A$2:$A$1001,customers!$I$2:$I$1001,"",0)</f>
        <v>No</v>
      </c>
    </row>
    <row r="63" spans="1:16" x14ac:dyDescent="0.3">
      <c r="A63" s="2" t="s">
        <v>833</v>
      </c>
      <c r="B63" s="8">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s="5" t="str">
        <f>INDEX(products!$A$1:$G$49,MATCH(orders!$D63,products!$A$1:$A$49,0),MATCH(orders!I$1,products!$A$1:$G$1,0))</f>
        <v>Rob</v>
      </c>
      <c r="J63" s="5"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5" t="str">
        <f t="shared" si="1"/>
        <v>Robusta</v>
      </c>
      <c r="O63" s="5" t="str">
        <f t="shared" si="2"/>
        <v>Dark</v>
      </c>
      <c r="P63" s="5" t="str">
        <f>_xlfn.XLOOKUP(Orders[[#This Row],[Customer ID]],customers!$A$2:$A$1001,customers!$I$2:$I$1001,"",0)</f>
        <v>Yes</v>
      </c>
    </row>
    <row r="64" spans="1:16" x14ac:dyDescent="0.3">
      <c r="A64" s="2" t="s">
        <v>838</v>
      </c>
      <c r="B64" s="8">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s="5" t="str">
        <f>INDEX(products!$A$1:$G$49,MATCH(orders!$D64,products!$A$1:$A$49,0),MATCH(orders!I$1,products!$A$1:$G$1,0))</f>
        <v>Lib</v>
      </c>
      <c r="J64" s="5"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5" t="str">
        <f t="shared" si="1"/>
        <v>Librica</v>
      </c>
      <c r="O64" s="5" t="str">
        <f t="shared" si="2"/>
        <v>Light</v>
      </c>
      <c r="P64" s="5" t="str">
        <f>_xlfn.XLOOKUP(Orders[[#This Row],[Customer ID]],customers!$A$2:$A$1001,customers!$I$2:$I$1001,"",0)</f>
        <v>Yes</v>
      </c>
    </row>
    <row r="65" spans="1:16" x14ac:dyDescent="0.3">
      <c r="A65" s="2" t="s">
        <v>843</v>
      </c>
      <c r="B65" s="8">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s="5" t="str">
        <f>INDEX(products!$A$1:$G$49,MATCH(orders!$D65,products!$A$1:$A$49,0),MATCH(orders!I$1,products!$A$1:$G$1,0))</f>
        <v>Ara</v>
      </c>
      <c r="J65" s="5"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5" t="str">
        <f t="shared" si="1"/>
        <v>Arabia</v>
      </c>
      <c r="O65" s="5" t="str">
        <f t="shared" si="2"/>
        <v>Medium</v>
      </c>
      <c r="P65" s="5" t="str">
        <f>_xlfn.XLOOKUP(Orders[[#This Row],[Customer ID]],customers!$A$2:$A$1001,customers!$I$2:$I$1001,"",0)</f>
        <v>No</v>
      </c>
    </row>
    <row r="66" spans="1:16" x14ac:dyDescent="0.3">
      <c r="A66" s="2" t="s">
        <v>849</v>
      </c>
      <c r="B66" s="8">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s="5" t="str">
        <f>INDEX(products!$A$1:$G$49,MATCH(orders!$D66,products!$A$1:$A$49,0),MATCH(orders!I$1,products!$A$1:$G$1,0))</f>
        <v>Rob</v>
      </c>
      <c r="J66" s="5"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5" t="str">
        <f t="shared" si="1"/>
        <v>Robusta</v>
      </c>
      <c r="O66" s="5" t="str">
        <f t="shared" si="2"/>
        <v>Medium</v>
      </c>
      <c r="P66" s="5" t="str">
        <f>_xlfn.XLOOKUP(Orders[[#This Row],[Customer ID]],customers!$A$2:$A$1001,customers!$I$2:$I$1001,"",0)</f>
        <v>Yes</v>
      </c>
    </row>
    <row r="67" spans="1:16" x14ac:dyDescent="0.3">
      <c r="A67" s="2" t="s">
        <v>854</v>
      </c>
      <c r="B67" s="8">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s="5" t="str">
        <f>INDEX(products!$A$1:$G$49,MATCH(orders!$D67,products!$A$1:$A$49,0),MATCH(orders!I$1,products!$A$1:$G$1,0))</f>
        <v>Rob</v>
      </c>
      <c r="J67" s="5"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E67*L67</f>
        <v>82.339999999999989</v>
      </c>
      <c r="N67" s="5" t="str">
        <f t="shared" ref="N67:N130" si="4">IF(I67="Rob","Robusta",IF(I67="Exc","Excelsa",IF(I67="Ara","Arabia",IF(I67="Lib","Librica",""))))</f>
        <v>Robusta</v>
      </c>
      <c r="O67" s="5" t="str">
        <f t="shared" ref="O67:O130" si="5">IF(J67="M","Medium",IF(J67="L", "Light", IF(J67="D", "Dark","")))</f>
        <v>Dark</v>
      </c>
      <c r="P67" s="5" t="str">
        <f>_xlfn.XLOOKUP(Orders[[#This Row],[Customer ID]],customers!$A$2:$A$1001,customers!$I$2:$I$1001,"",0)</f>
        <v>Yes</v>
      </c>
    </row>
    <row r="68" spans="1:16" x14ac:dyDescent="0.3">
      <c r="A68" s="2" t="s">
        <v>860</v>
      </c>
      <c r="B68" s="8">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s="5" t="str">
        <f>INDEX(products!$A$1:$G$49,MATCH(orders!$D68,products!$A$1:$A$49,0),MATCH(orders!I$1,products!$A$1:$G$1,0))</f>
        <v>Rob</v>
      </c>
      <c r="J68" s="5"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5" t="str">
        <f t="shared" si="4"/>
        <v>Robusta</v>
      </c>
      <c r="O68" s="5" t="str">
        <f t="shared" si="5"/>
        <v>Light</v>
      </c>
      <c r="P68" s="5" t="str">
        <f>_xlfn.XLOOKUP(Orders[[#This Row],[Customer ID]],customers!$A$2:$A$1001,customers!$I$2:$I$1001,"",0)</f>
        <v>Yes</v>
      </c>
    </row>
    <row r="69" spans="1:16" x14ac:dyDescent="0.3">
      <c r="A69" s="2" t="s">
        <v>866</v>
      </c>
      <c r="B69" s="8">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s="5" t="str">
        <f>INDEX(products!$A$1:$G$49,MATCH(orders!$D69,products!$A$1:$A$49,0),MATCH(orders!I$1,products!$A$1:$G$1,0))</f>
        <v>Lib</v>
      </c>
      <c r="J69" s="5"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5" t="str">
        <f t="shared" si="4"/>
        <v>Librica</v>
      </c>
      <c r="O69" s="5" t="str">
        <f t="shared" si="5"/>
        <v>Light</v>
      </c>
      <c r="P69" s="5" t="str">
        <f>_xlfn.XLOOKUP(Orders[[#This Row],[Customer ID]],customers!$A$2:$A$1001,customers!$I$2:$I$1001,"",0)</f>
        <v>No</v>
      </c>
    </row>
    <row r="70" spans="1:16" x14ac:dyDescent="0.3">
      <c r="A70" s="2" t="s">
        <v>872</v>
      </c>
      <c r="B70" s="8">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s="5" t="str">
        <f>INDEX(products!$A$1:$G$49,MATCH(orders!$D70,products!$A$1:$A$49,0),MATCH(orders!I$1,products!$A$1:$G$1,0))</f>
        <v>Rob</v>
      </c>
      <c r="J70" s="5"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5" t="str">
        <f t="shared" si="4"/>
        <v>Robusta</v>
      </c>
      <c r="O70" s="5" t="str">
        <f t="shared" si="5"/>
        <v>Medium</v>
      </c>
      <c r="P70" s="5" t="str">
        <f>_xlfn.XLOOKUP(Orders[[#This Row],[Customer ID]],customers!$A$2:$A$1001,customers!$I$2:$I$1001,"",0)</f>
        <v>No</v>
      </c>
    </row>
    <row r="71" spans="1:16" x14ac:dyDescent="0.3">
      <c r="A71" s="2" t="s">
        <v>878</v>
      </c>
      <c r="B71" s="8">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s="5" t="str">
        <f>INDEX(products!$A$1:$G$49,MATCH(orders!$D71,products!$A$1:$A$49,0),MATCH(orders!I$1,products!$A$1:$G$1,0))</f>
        <v>Rob</v>
      </c>
      <c r="J71" s="5"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5" t="str">
        <f t="shared" si="4"/>
        <v>Robusta</v>
      </c>
      <c r="O71" s="5" t="str">
        <f t="shared" si="5"/>
        <v>Medium</v>
      </c>
      <c r="P71" s="5" t="str">
        <f>_xlfn.XLOOKUP(Orders[[#This Row],[Customer ID]],customers!$A$2:$A$1001,customers!$I$2:$I$1001,"",0)</f>
        <v>Yes</v>
      </c>
    </row>
    <row r="72" spans="1:16" x14ac:dyDescent="0.3">
      <c r="A72" s="2" t="s">
        <v>885</v>
      </c>
      <c r="B72" s="8">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s="5" t="str">
        <f>INDEX(products!$A$1:$G$49,MATCH(orders!$D72,products!$A$1:$A$49,0),MATCH(orders!I$1,products!$A$1:$G$1,0))</f>
        <v>Exc</v>
      </c>
      <c r="J72" s="5"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5" t="str">
        <f t="shared" si="4"/>
        <v>Excelsa</v>
      </c>
      <c r="O72" s="5" t="str">
        <f t="shared" si="5"/>
        <v>Light</v>
      </c>
      <c r="P72" s="5" t="str">
        <f>_xlfn.XLOOKUP(Orders[[#This Row],[Customer ID]],customers!$A$2:$A$1001,customers!$I$2:$I$1001,"",0)</f>
        <v>No</v>
      </c>
    </row>
    <row r="73" spans="1:16" x14ac:dyDescent="0.3">
      <c r="A73" s="2" t="s">
        <v>891</v>
      </c>
      <c r="B73" s="8">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s="5" t="str">
        <f>INDEX(products!$A$1:$G$49,MATCH(orders!$D73,products!$A$1:$A$49,0),MATCH(orders!I$1,products!$A$1:$G$1,0))</f>
        <v>Lib</v>
      </c>
      <c r="J73" s="5"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5" t="str">
        <f t="shared" si="4"/>
        <v>Librica</v>
      </c>
      <c r="O73" s="5" t="str">
        <f t="shared" si="5"/>
        <v>Light</v>
      </c>
      <c r="P73" s="5" t="str">
        <f>_xlfn.XLOOKUP(Orders[[#This Row],[Customer ID]],customers!$A$2:$A$1001,customers!$I$2:$I$1001,"",0)</f>
        <v>No</v>
      </c>
    </row>
    <row r="74" spans="1:16" x14ac:dyDescent="0.3">
      <c r="A74" s="2" t="s">
        <v>897</v>
      </c>
      <c r="B74" s="8">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s="5" t="str">
        <f>INDEX(products!$A$1:$G$49,MATCH(orders!$D74,products!$A$1:$A$49,0),MATCH(orders!I$1,products!$A$1:$G$1,0))</f>
        <v>Ara</v>
      </c>
      <c r="J74" s="5"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5" t="str">
        <f t="shared" si="4"/>
        <v>Arabia</v>
      </c>
      <c r="O74" s="5" t="str">
        <f t="shared" si="5"/>
        <v>Medium</v>
      </c>
      <c r="P74" s="5" t="str">
        <f>_xlfn.XLOOKUP(Orders[[#This Row],[Customer ID]],customers!$A$2:$A$1001,customers!$I$2:$I$1001,"",0)</f>
        <v>No</v>
      </c>
    </row>
    <row r="75" spans="1:16" x14ac:dyDescent="0.3">
      <c r="A75" s="2" t="s">
        <v>902</v>
      </c>
      <c r="B75" s="8">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s="5" t="str">
        <f>INDEX(products!$A$1:$G$49,MATCH(orders!$D75,products!$A$1:$A$49,0),MATCH(orders!I$1,products!$A$1:$G$1,0))</f>
        <v>Lib</v>
      </c>
      <c r="J75" s="5"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5" t="str">
        <f t="shared" si="4"/>
        <v>Librica</v>
      </c>
      <c r="O75" s="5" t="str">
        <f t="shared" si="5"/>
        <v>Medium</v>
      </c>
      <c r="P75" s="5" t="str">
        <f>_xlfn.XLOOKUP(Orders[[#This Row],[Customer ID]],customers!$A$2:$A$1001,customers!$I$2:$I$1001,"",0)</f>
        <v>Yes</v>
      </c>
    </row>
    <row r="76" spans="1:16" x14ac:dyDescent="0.3">
      <c r="A76" s="2" t="s">
        <v>907</v>
      </c>
      <c r="B76" s="8">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s="5" t="str">
        <f>INDEX(products!$A$1:$G$49,MATCH(orders!$D76,products!$A$1:$A$49,0),MATCH(orders!I$1,products!$A$1:$G$1,0))</f>
        <v>Exc</v>
      </c>
      <c r="J76" s="5"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5" t="str">
        <f t="shared" si="4"/>
        <v>Excelsa</v>
      </c>
      <c r="O76" s="5" t="str">
        <f t="shared" si="5"/>
        <v>Light</v>
      </c>
      <c r="P76" s="5" t="str">
        <f>_xlfn.XLOOKUP(Orders[[#This Row],[Customer ID]],customers!$A$2:$A$1001,customers!$I$2:$I$1001,"",0)</f>
        <v>Yes</v>
      </c>
    </row>
    <row r="77" spans="1:16" x14ac:dyDescent="0.3">
      <c r="A77" s="2" t="s">
        <v>913</v>
      </c>
      <c r="B77" s="8">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s="5" t="str">
        <f>INDEX(products!$A$1:$G$49,MATCH(orders!$D77,products!$A$1:$A$49,0),MATCH(orders!I$1,products!$A$1:$G$1,0))</f>
        <v>Rob</v>
      </c>
      <c r="J77" s="5"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5" t="str">
        <f t="shared" si="4"/>
        <v>Robusta</v>
      </c>
      <c r="O77" s="5" t="str">
        <f t="shared" si="5"/>
        <v>Dark</v>
      </c>
      <c r="P77" s="5" t="str">
        <f>_xlfn.XLOOKUP(Orders[[#This Row],[Customer ID]],customers!$A$2:$A$1001,customers!$I$2:$I$1001,"",0)</f>
        <v>Yes</v>
      </c>
    </row>
    <row r="78" spans="1:16" x14ac:dyDescent="0.3">
      <c r="A78" s="2" t="s">
        <v>919</v>
      </c>
      <c r="B78" s="8">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s="5" t="str">
        <f>INDEX(products!$A$1:$G$49,MATCH(orders!$D78,products!$A$1:$A$49,0),MATCH(orders!I$1,products!$A$1:$G$1,0))</f>
        <v>Rob</v>
      </c>
      <c r="J78" s="5"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5" t="str">
        <f t="shared" si="4"/>
        <v>Robusta</v>
      </c>
      <c r="O78" s="5" t="str">
        <f t="shared" si="5"/>
        <v>Light</v>
      </c>
      <c r="P78" s="5" t="str">
        <f>_xlfn.XLOOKUP(Orders[[#This Row],[Customer ID]],customers!$A$2:$A$1001,customers!$I$2:$I$1001,"",0)</f>
        <v>Yes</v>
      </c>
    </row>
    <row r="79" spans="1:16" x14ac:dyDescent="0.3">
      <c r="A79" s="2" t="s">
        <v>924</v>
      </c>
      <c r="B79" s="8">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s="5" t="str">
        <f>INDEX(products!$A$1:$G$49,MATCH(orders!$D79,products!$A$1:$A$49,0),MATCH(orders!I$1,products!$A$1:$G$1,0))</f>
        <v>Exc</v>
      </c>
      <c r="J79" s="5"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5" t="str">
        <f t="shared" si="4"/>
        <v>Excelsa</v>
      </c>
      <c r="O79" s="5" t="str">
        <f t="shared" si="5"/>
        <v>Dark</v>
      </c>
      <c r="P79" s="5" t="str">
        <f>_xlfn.XLOOKUP(Orders[[#This Row],[Customer ID]],customers!$A$2:$A$1001,customers!$I$2:$I$1001,"",0)</f>
        <v>No</v>
      </c>
    </row>
    <row r="80" spans="1:16" x14ac:dyDescent="0.3">
      <c r="A80" s="2" t="s">
        <v>930</v>
      </c>
      <c r="B80" s="8">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s="5" t="str">
        <f>INDEX(products!$A$1:$G$49,MATCH(orders!$D80,products!$A$1:$A$49,0),MATCH(orders!I$1,products!$A$1:$G$1,0))</f>
        <v>Ara</v>
      </c>
      <c r="J80" s="5"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5" t="str">
        <f t="shared" si="4"/>
        <v>Arabia</v>
      </c>
      <c r="O80" s="5" t="str">
        <f t="shared" si="5"/>
        <v>Medium</v>
      </c>
      <c r="P80" s="5" t="str">
        <f>_xlfn.XLOOKUP(Orders[[#This Row],[Customer ID]],customers!$A$2:$A$1001,customers!$I$2:$I$1001,"",0)</f>
        <v>Yes</v>
      </c>
    </row>
    <row r="81" spans="1:16" x14ac:dyDescent="0.3">
      <c r="A81" s="2" t="s">
        <v>936</v>
      </c>
      <c r="B81" s="8">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s="5" t="str">
        <f>INDEX(products!$A$1:$G$49,MATCH(orders!$D81,products!$A$1:$A$49,0),MATCH(orders!I$1,products!$A$1:$G$1,0))</f>
        <v>Rob</v>
      </c>
      <c r="J81" s="5"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5" t="str">
        <f t="shared" si="4"/>
        <v>Robusta</v>
      </c>
      <c r="O81" s="5" t="str">
        <f t="shared" si="5"/>
        <v>Light</v>
      </c>
      <c r="P81" s="5" t="str">
        <f>_xlfn.XLOOKUP(Orders[[#This Row],[Customer ID]],customers!$A$2:$A$1001,customers!$I$2:$I$1001,"",0)</f>
        <v>No</v>
      </c>
    </row>
    <row r="82" spans="1:16" x14ac:dyDescent="0.3">
      <c r="A82" s="2" t="s">
        <v>942</v>
      </c>
      <c r="B82" s="8">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s="5" t="str">
        <f>INDEX(products!$A$1:$G$49,MATCH(orders!$D82,products!$A$1:$A$49,0),MATCH(orders!I$1,products!$A$1:$G$1,0))</f>
        <v>Ara</v>
      </c>
      <c r="J82" s="5"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5" t="str">
        <f t="shared" si="4"/>
        <v>Arabia</v>
      </c>
      <c r="O82" s="5" t="str">
        <f t="shared" si="5"/>
        <v>Light</v>
      </c>
      <c r="P82" s="5" t="str">
        <f>_xlfn.XLOOKUP(Orders[[#This Row],[Customer ID]],customers!$A$2:$A$1001,customers!$I$2:$I$1001,"",0)</f>
        <v>Yes</v>
      </c>
    </row>
    <row r="83" spans="1:16" x14ac:dyDescent="0.3">
      <c r="A83" s="2" t="s">
        <v>948</v>
      </c>
      <c r="B83" s="8">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s="5" t="str">
        <f>INDEX(products!$A$1:$G$49,MATCH(orders!$D83,products!$A$1:$A$49,0),MATCH(orders!I$1,products!$A$1:$G$1,0))</f>
        <v>Lib</v>
      </c>
      <c r="J83" s="5"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5" t="str">
        <f t="shared" si="4"/>
        <v>Librica</v>
      </c>
      <c r="O83" s="5" t="str">
        <f t="shared" si="5"/>
        <v>Light</v>
      </c>
      <c r="P83" s="5" t="str">
        <f>_xlfn.XLOOKUP(Orders[[#This Row],[Customer ID]],customers!$A$2:$A$1001,customers!$I$2:$I$1001,"",0)</f>
        <v>Yes</v>
      </c>
    </row>
    <row r="84" spans="1:16" x14ac:dyDescent="0.3">
      <c r="A84" s="2" t="s">
        <v>954</v>
      </c>
      <c r="B84" s="8">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s="5" t="str">
        <f>INDEX(products!$A$1:$G$49,MATCH(orders!$D84,products!$A$1:$A$49,0),MATCH(orders!I$1,products!$A$1:$G$1,0))</f>
        <v>Lib</v>
      </c>
      <c r="J84" s="5"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5" t="str">
        <f t="shared" si="4"/>
        <v>Librica</v>
      </c>
      <c r="O84" s="5" t="str">
        <f t="shared" si="5"/>
        <v>Medium</v>
      </c>
      <c r="P84" s="5" t="str">
        <f>_xlfn.XLOOKUP(Orders[[#This Row],[Customer ID]],customers!$A$2:$A$1001,customers!$I$2:$I$1001,"",0)</f>
        <v>Yes</v>
      </c>
    </row>
    <row r="85" spans="1:16" x14ac:dyDescent="0.3">
      <c r="A85" s="2" t="s">
        <v>960</v>
      </c>
      <c r="B85" s="8">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s="5" t="str">
        <f>INDEX(products!$A$1:$G$49,MATCH(orders!$D85,products!$A$1:$A$49,0),MATCH(orders!I$1,products!$A$1:$G$1,0))</f>
        <v>Rob</v>
      </c>
      <c r="J85" s="5"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5" t="str">
        <f t="shared" si="4"/>
        <v>Robusta</v>
      </c>
      <c r="O85" s="5" t="str">
        <f t="shared" si="5"/>
        <v>Dark</v>
      </c>
      <c r="P85" s="5" t="str">
        <f>_xlfn.XLOOKUP(Orders[[#This Row],[Customer ID]],customers!$A$2:$A$1001,customers!$I$2:$I$1001,"",0)</f>
        <v>Yes</v>
      </c>
    </row>
    <row r="86" spans="1:16" x14ac:dyDescent="0.3">
      <c r="A86" s="2" t="s">
        <v>965</v>
      </c>
      <c r="B86" s="8">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s="5" t="str">
        <f>INDEX(products!$A$1:$G$49,MATCH(orders!$D86,products!$A$1:$A$49,0),MATCH(orders!I$1,products!$A$1:$G$1,0))</f>
        <v>Lib</v>
      </c>
      <c r="J86" s="5"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5" t="str">
        <f t="shared" si="4"/>
        <v>Librica</v>
      </c>
      <c r="O86" s="5" t="str">
        <f t="shared" si="5"/>
        <v>Light</v>
      </c>
      <c r="P86" s="5" t="str">
        <f>_xlfn.XLOOKUP(Orders[[#This Row],[Customer ID]],customers!$A$2:$A$1001,customers!$I$2:$I$1001,"",0)</f>
        <v>No</v>
      </c>
    </row>
    <row r="87" spans="1:16" x14ac:dyDescent="0.3">
      <c r="A87" s="2" t="s">
        <v>971</v>
      </c>
      <c r="B87" s="8">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s="5" t="str">
        <f>INDEX(products!$A$1:$G$49,MATCH(orders!$D87,products!$A$1:$A$49,0),MATCH(orders!I$1,products!$A$1:$G$1,0))</f>
        <v>Ara</v>
      </c>
      <c r="J87" s="5"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5" t="str">
        <f t="shared" si="4"/>
        <v>Arabia</v>
      </c>
      <c r="O87" s="5" t="str">
        <f t="shared" si="5"/>
        <v>Light</v>
      </c>
      <c r="P87" s="5" t="str">
        <f>_xlfn.XLOOKUP(Orders[[#This Row],[Customer ID]],customers!$A$2:$A$1001,customers!$I$2:$I$1001,"",0)</f>
        <v>No</v>
      </c>
    </row>
    <row r="88" spans="1:16" x14ac:dyDescent="0.3">
      <c r="A88" s="2" t="s">
        <v>971</v>
      </c>
      <c r="B88" s="8">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s="5" t="str">
        <f>INDEX(products!$A$1:$G$49,MATCH(orders!$D88,products!$A$1:$A$49,0),MATCH(orders!I$1,products!$A$1:$G$1,0))</f>
        <v>Ara</v>
      </c>
      <c r="J88" s="5"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5" t="str">
        <f t="shared" si="4"/>
        <v>Arabia</v>
      </c>
      <c r="O88" s="5" t="str">
        <f t="shared" si="5"/>
        <v>Dark</v>
      </c>
      <c r="P88" s="5" t="str">
        <f>_xlfn.XLOOKUP(Orders[[#This Row],[Customer ID]],customers!$A$2:$A$1001,customers!$I$2:$I$1001,"",0)</f>
        <v>No</v>
      </c>
    </row>
    <row r="89" spans="1:16" x14ac:dyDescent="0.3">
      <c r="A89" s="2" t="s">
        <v>980</v>
      </c>
      <c r="B89" s="8">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s="5" t="str">
        <f>INDEX(products!$A$1:$G$49,MATCH(orders!$D89,products!$A$1:$A$49,0),MATCH(orders!I$1,products!$A$1:$G$1,0))</f>
        <v>Ara</v>
      </c>
      <c r="J89" s="5"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5" t="str">
        <f t="shared" si="4"/>
        <v>Arabia</v>
      </c>
      <c r="O89" s="5" t="str">
        <f t="shared" si="5"/>
        <v>Medium</v>
      </c>
      <c r="P89" s="5" t="str">
        <f>_xlfn.XLOOKUP(Orders[[#This Row],[Customer ID]],customers!$A$2:$A$1001,customers!$I$2:$I$1001,"",0)</f>
        <v>No</v>
      </c>
    </row>
    <row r="90" spans="1:16" x14ac:dyDescent="0.3">
      <c r="A90" s="2" t="s">
        <v>985</v>
      </c>
      <c r="B90" s="8">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s="5" t="str">
        <f>INDEX(products!$A$1:$G$49,MATCH(orders!$D90,products!$A$1:$A$49,0),MATCH(orders!I$1,products!$A$1:$G$1,0))</f>
        <v>Rob</v>
      </c>
      <c r="J90" s="5"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5" t="str">
        <f t="shared" si="4"/>
        <v>Robusta</v>
      </c>
      <c r="O90" s="5" t="str">
        <f t="shared" si="5"/>
        <v>Light</v>
      </c>
      <c r="P90" s="5" t="str">
        <f>_xlfn.XLOOKUP(Orders[[#This Row],[Customer ID]],customers!$A$2:$A$1001,customers!$I$2:$I$1001,"",0)</f>
        <v>No</v>
      </c>
    </row>
    <row r="91" spans="1:16" x14ac:dyDescent="0.3">
      <c r="A91" s="2" t="s">
        <v>990</v>
      </c>
      <c r="B91" s="8">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s="5" t="str">
        <f>INDEX(products!$A$1:$G$49,MATCH(orders!$D91,products!$A$1:$A$49,0),MATCH(orders!I$1,products!$A$1:$G$1,0))</f>
        <v>Ara</v>
      </c>
      <c r="J91" s="5"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5" t="str">
        <f t="shared" si="4"/>
        <v>Arabia</v>
      </c>
      <c r="O91" s="5" t="str">
        <f t="shared" si="5"/>
        <v>Light</v>
      </c>
      <c r="P91" s="5" t="str">
        <f>_xlfn.XLOOKUP(Orders[[#This Row],[Customer ID]],customers!$A$2:$A$1001,customers!$I$2:$I$1001,"",0)</f>
        <v>No</v>
      </c>
    </row>
    <row r="92" spans="1:16" x14ac:dyDescent="0.3">
      <c r="A92" s="2" t="s">
        <v>996</v>
      </c>
      <c r="B92" s="8">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s="5" t="str">
        <f>INDEX(products!$A$1:$G$49,MATCH(orders!$D92,products!$A$1:$A$49,0),MATCH(orders!I$1,products!$A$1:$G$1,0))</f>
        <v>Ara</v>
      </c>
      <c r="J92" s="5"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5" t="str">
        <f t="shared" si="4"/>
        <v>Arabia</v>
      </c>
      <c r="O92" s="5" t="str">
        <f t="shared" si="5"/>
        <v>Light</v>
      </c>
      <c r="P92" s="5" t="str">
        <f>_xlfn.XLOOKUP(Orders[[#This Row],[Customer ID]],customers!$A$2:$A$1001,customers!$I$2:$I$1001,"",0)</f>
        <v>Yes</v>
      </c>
    </row>
    <row r="93" spans="1:16" x14ac:dyDescent="0.3">
      <c r="A93" s="2" t="s">
        <v>1001</v>
      </c>
      <c r="B93" s="8">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s="5" t="str">
        <f>INDEX(products!$A$1:$G$49,MATCH(orders!$D93,products!$A$1:$A$49,0),MATCH(orders!I$1,products!$A$1:$G$1,0))</f>
        <v>Ara</v>
      </c>
      <c r="J93" s="5"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5" t="str">
        <f t="shared" si="4"/>
        <v>Arabia</v>
      </c>
      <c r="O93" s="5" t="str">
        <f t="shared" si="5"/>
        <v>Medium</v>
      </c>
      <c r="P93" s="5" t="str">
        <f>_xlfn.XLOOKUP(Orders[[#This Row],[Customer ID]],customers!$A$2:$A$1001,customers!$I$2:$I$1001,"",0)</f>
        <v>No</v>
      </c>
    </row>
    <row r="94" spans="1:16" x14ac:dyDescent="0.3">
      <c r="A94" s="2" t="s">
        <v>1007</v>
      </c>
      <c r="B94" s="8">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s="5" t="str">
        <f>INDEX(products!$A$1:$G$49,MATCH(orders!$D94,products!$A$1:$A$49,0),MATCH(orders!I$1,products!$A$1:$G$1,0))</f>
        <v>Exc</v>
      </c>
      <c r="J94" s="5"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5" t="str">
        <f t="shared" si="4"/>
        <v>Excelsa</v>
      </c>
      <c r="O94" s="5" t="str">
        <f t="shared" si="5"/>
        <v>Light</v>
      </c>
      <c r="P94" s="5" t="str">
        <f>_xlfn.XLOOKUP(Orders[[#This Row],[Customer ID]],customers!$A$2:$A$1001,customers!$I$2:$I$1001,"",0)</f>
        <v>Yes</v>
      </c>
    </row>
    <row r="95" spans="1:16" x14ac:dyDescent="0.3">
      <c r="A95" s="2" t="s">
        <v>1012</v>
      </c>
      <c r="B95" s="8">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s="5" t="str">
        <f>INDEX(products!$A$1:$G$49,MATCH(orders!$D95,products!$A$1:$A$49,0),MATCH(orders!I$1,products!$A$1:$G$1,0))</f>
        <v>Exc</v>
      </c>
      <c r="J95" s="5"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5" t="str">
        <f t="shared" si="4"/>
        <v>Excelsa</v>
      </c>
      <c r="O95" s="5" t="str">
        <f t="shared" si="5"/>
        <v>Light</v>
      </c>
      <c r="P95" s="5" t="str">
        <f>_xlfn.XLOOKUP(Orders[[#This Row],[Customer ID]],customers!$A$2:$A$1001,customers!$I$2:$I$1001,"",0)</f>
        <v>Yes</v>
      </c>
    </row>
    <row r="96" spans="1:16" x14ac:dyDescent="0.3">
      <c r="A96" s="2" t="s">
        <v>1018</v>
      </c>
      <c r="B96" s="8">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s="5" t="str">
        <f>INDEX(products!$A$1:$G$49,MATCH(orders!$D96,products!$A$1:$A$49,0),MATCH(orders!I$1,products!$A$1:$G$1,0))</f>
        <v>Ara</v>
      </c>
      <c r="J96" s="5"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5" t="str">
        <f t="shared" si="4"/>
        <v>Arabia</v>
      </c>
      <c r="O96" s="5" t="str">
        <f t="shared" si="5"/>
        <v>Dark</v>
      </c>
      <c r="P96" s="5" t="str">
        <f>_xlfn.XLOOKUP(Orders[[#This Row],[Customer ID]],customers!$A$2:$A$1001,customers!$I$2:$I$1001,"",0)</f>
        <v>Yes</v>
      </c>
    </row>
    <row r="97" spans="1:16" x14ac:dyDescent="0.3">
      <c r="A97" s="2" t="s">
        <v>1022</v>
      </c>
      <c r="B97" s="8">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s="5" t="str">
        <f>INDEX(products!$A$1:$G$49,MATCH(orders!$D97,products!$A$1:$A$49,0),MATCH(orders!I$1,products!$A$1:$G$1,0))</f>
        <v>Ara</v>
      </c>
      <c r="J97" s="5"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5" t="str">
        <f t="shared" si="4"/>
        <v>Arabia</v>
      </c>
      <c r="O97" s="5" t="str">
        <f t="shared" si="5"/>
        <v>Medium</v>
      </c>
      <c r="P97" s="5" t="str">
        <f>_xlfn.XLOOKUP(Orders[[#This Row],[Customer ID]],customers!$A$2:$A$1001,customers!$I$2:$I$1001,"",0)</f>
        <v>No</v>
      </c>
    </row>
    <row r="98" spans="1:16" x14ac:dyDescent="0.3">
      <c r="A98" s="2" t="s">
        <v>1027</v>
      </c>
      <c r="B98" s="8">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s="5" t="str">
        <f>INDEX(products!$A$1:$G$49,MATCH(orders!$D98,products!$A$1:$A$49,0),MATCH(orders!I$1,products!$A$1:$G$1,0))</f>
        <v>Ara</v>
      </c>
      <c r="J98" s="5"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5" t="str">
        <f t="shared" si="4"/>
        <v>Arabia</v>
      </c>
      <c r="O98" s="5" t="str">
        <f t="shared" si="5"/>
        <v>Dark</v>
      </c>
      <c r="P98" s="5" t="str">
        <f>_xlfn.XLOOKUP(Orders[[#This Row],[Customer ID]],customers!$A$2:$A$1001,customers!$I$2:$I$1001,"",0)</f>
        <v>No</v>
      </c>
    </row>
    <row r="99" spans="1:16" x14ac:dyDescent="0.3">
      <c r="A99" s="2" t="s">
        <v>1032</v>
      </c>
      <c r="B99" s="8">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s="5" t="str">
        <f>INDEX(products!$A$1:$G$49,MATCH(orders!$D99,products!$A$1:$A$49,0),MATCH(orders!I$1,products!$A$1:$G$1,0))</f>
        <v>Ara</v>
      </c>
      <c r="J99" s="5"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5" t="str">
        <f t="shared" si="4"/>
        <v>Arabia</v>
      </c>
      <c r="O99" s="5" t="str">
        <f t="shared" si="5"/>
        <v>Medium</v>
      </c>
      <c r="P99" s="5" t="str">
        <f>_xlfn.XLOOKUP(Orders[[#This Row],[Customer ID]],customers!$A$2:$A$1001,customers!$I$2:$I$1001,"",0)</f>
        <v>No</v>
      </c>
    </row>
    <row r="100" spans="1:16" x14ac:dyDescent="0.3">
      <c r="A100" s="2" t="s">
        <v>1038</v>
      </c>
      <c r="B100" s="8">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s="5" t="str">
        <f>INDEX(products!$A$1:$G$49,MATCH(orders!$D100,products!$A$1:$A$49,0),MATCH(orders!I$1,products!$A$1:$G$1,0))</f>
        <v>Ara</v>
      </c>
      <c r="J100" s="5"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5" t="str">
        <f t="shared" si="4"/>
        <v>Arabia</v>
      </c>
      <c r="O100" s="5" t="str">
        <f t="shared" si="5"/>
        <v>Dark</v>
      </c>
      <c r="P100" s="5" t="str">
        <f>_xlfn.XLOOKUP(Orders[[#This Row],[Customer ID]],customers!$A$2:$A$1001,customers!$I$2:$I$1001,"",0)</f>
        <v>No</v>
      </c>
    </row>
    <row r="101" spans="1:16" x14ac:dyDescent="0.3">
      <c r="A101" s="2" t="s">
        <v>1043</v>
      </c>
      <c r="B101" s="8">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5" t="str">
        <f t="shared" si="4"/>
        <v>Librica</v>
      </c>
      <c r="O101" s="5" t="str">
        <f t="shared" si="5"/>
        <v>Medium</v>
      </c>
      <c r="P101" s="5" t="str">
        <f>_xlfn.XLOOKUP(Orders[[#This Row],[Customer ID]],customers!$A$2:$A$1001,customers!$I$2:$I$1001,"",0)</f>
        <v>Yes</v>
      </c>
    </row>
    <row r="102" spans="1:16" x14ac:dyDescent="0.3">
      <c r="A102" s="2" t="s">
        <v>1048</v>
      </c>
      <c r="B102" s="8">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5" t="str">
        <f t="shared" si="4"/>
        <v>Arabia</v>
      </c>
      <c r="O102" s="5" t="str">
        <f t="shared" si="5"/>
        <v>Light</v>
      </c>
      <c r="P102" s="5" t="str">
        <f>_xlfn.XLOOKUP(Orders[[#This Row],[Customer ID]],customers!$A$2:$A$1001,customers!$I$2:$I$1001,"",0)</f>
        <v>Yes</v>
      </c>
    </row>
    <row r="103" spans="1:16" x14ac:dyDescent="0.3">
      <c r="A103" s="2" t="s">
        <v>1053</v>
      </c>
      <c r="B103" s="8">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s="5" t="str">
        <f>INDEX(products!$A$1:$G$49,MATCH(orders!$D103,products!$A$1:$A$49,0),MATCH(orders!I$1,products!$A$1:$G$1,0))</f>
        <v>Lib</v>
      </c>
      <c r="J103" s="5"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5" t="str">
        <f t="shared" si="4"/>
        <v>Librica</v>
      </c>
      <c r="O103" s="5" t="str">
        <f t="shared" si="5"/>
        <v>Dark</v>
      </c>
      <c r="P103" s="5" t="str">
        <f>_xlfn.XLOOKUP(Orders[[#This Row],[Customer ID]],customers!$A$2:$A$1001,customers!$I$2:$I$1001,"",0)</f>
        <v>Yes</v>
      </c>
    </row>
    <row r="104" spans="1:16" x14ac:dyDescent="0.3">
      <c r="A104" s="2" t="s">
        <v>1059</v>
      </c>
      <c r="B104" s="8">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s="5" t="str">
        <f>INDEX(products!$A$1:$G$49,MATCH(orders!$D104,products!$A$1:$A$49,0),MATCH(orders!I$1,products!$A$1:$G$1,0))</f>
        <v>Lib</v>
      </c>
      <c r="J104" s="5"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5" t="str">
        <f t="shared" si="4"/>
        <v>Librica</v>
      </c>
      <c r="O104" s="5" t="str">
        <f t="shared" si="5"/>
        <v>Dark</v>
      </c>
      <c r="P104" s="5" t="str">
        <f>_xlfn.XLOOKUP(Orders[[#This Row],[Customer ID]],customers!$A$2:$A$1001,customers!$I$2:$I$1001,"",0)</f>
        <v>Yes</v>
      </c>
    </row>
    <row r="105" spans="1:16" x14ac:dyDescent="0.3">
      <c r="A105" s="2" t="s">
        <v>1065</v>
      </c>
      <c r="B105" s="8">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5" t="str">
        <f t="shared" si="4"/>
        <v>Robusta</v>
      </c>
      <c r="O105" s="5" t="str">
        <f t="shared" si="5"/>
        <v>Medium</v>
      </c>
      <c r="P105" s="5" t="str">
        <f>_xlfn.XLOOKUP(Orders[[#This Row],[Customer ID]],customers!$A$2:$A$1001,customers!$I$2:$I$1001,"",0)</f>
        <v>No</v>
      </c>
    </row>
    <row r="106" spans="1:16" x14ac:dyDescent="0.3">
      <c r="A106" s="2" t="s">
        <v>1071</v>
      </c>
      <c r="B106" s="8">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5" t="str">
        <f t="shared" si="4"/>
        <v>Librica</v>
      </c>
      <c r="O106" s="5" t="str">
        <f t="shared" si="5"/>
        <v>Medium</v>
      </c>
      <c r="P106" s="5" t="str">
        <f>_xlfn.XLOOKUP(Orders[[#This Row],[Customer ID]],customers!$A$2:$A$1001,customers!$I$2:$I$1001,"",0)</f>
        <v>No</v>
      </c>
    </row>
    <row r="107" spans="1:16" x14ac:dyDescent="0.3">
      <c r="A107" s="2" t="s">
        <v>1077</v>
      </c>
      <c r="B107" s="8">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5" t="str">
        <f t="shared" si="4"/>
        <v>Arabia</v>
      </c>
      <c r="O107" s="5" t="str">
        <f t="shared" si="5"/>
        <v>Medium</v>
      </c>
      <c r="P107" s="5" t="str">
        <f>_xlfn.XLOOKUP(Orders[[#This Row],[Customer ID]],customers!$A$2:$A$1001,customers!$I$2:$I$1001,"",0)</f>
        <v>Yes</v>
      </c>
    </row>
    <row r="108" spans="1:16" x14ac:dyDescent="0.3">
      <c r="A108" s="2" t="s">
        <v>1083</v>
      </c>
      <c r="B108" s="8">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5" t="str">
        <f t="shared" si="4"/>
        <v>Excelsa</v>
      </c>
      <c r="O108" s="5" t="str">
        <f t="shared" si="5"/>
        <v>Dark</v>
      </c>
      <c r="P108" s="5" t="str">
        <f>_xlfn.XLOOKUP(Orders[[#This Row],[Customer ID]],customers!$A$2:$A$1001,customers!$I$2:$I$1001,"",0)</f>
        <v>No</v>
      </c>
    </row>
    <row r="109" spans="1:16" x14ac:dyDescent="0.3">
      <c r="A109" s="2" t="s">
        <v>1089</v>
      </c>
      <c r="B109" s="8">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5" t="str">
        <f t="shared" si="4"/>
        <v>Robusta</v>
      </c>
      <c r="O109" s="5" t="str">
        <f t="shared" si="5"/>
        <v>Medium</v>
      </c>
      <c r="P109" s="5" t="str">
        <f>_xlfn.XLOOKUP(Orders[[#This Row],[Customer ID]],customers!$A$2:$A$1001,customers!$I$2:$I$1001,"",0)</f>
        <v>Yes</v>
      </c>
    </row>
    <row r="110" spans="1:16" x14ac:dyDescent="0.3">
      <c r="A110" s="2" t="s">
        <v>1095</v>
      </c>
      <c r="B110" s="8">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5" t="str">
        <f t="shared" si="4"/>
        <v>Arabia</v>
      </c>
      <c r="O110" s="5" t="str">
        <f t="shared" si="5"/>
        <v>Medium</v>
      </c>
      <c r="P110" s="5" t="str">
        <f>_xlfn.XLOOKUP(Orders[[#This Row],[Customer ID]],customers!$A$2:$A$1001,customers!$I$2:$I$1001,"",0)</f>
        <v>No</v>
      </c>
    </row>
    <row r="111" spans="1:16" x14ac:dyDescent="0.3">
      <c r="A111" s="2" t="s">
        <v>1100</v>
      </c>
      <c r="B111" s="8">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5" t="str">
        <f t="shared" si="4"/>
        <v>Librica</v>
      </c>
      <c r="O111" s="5" t="str">
        <f t="shared" si="5"/>
        <v>Dark</v>
      </c>
      <c r="P111" s="5" t="str">
        <f>_xlfn.XLOOKUP(Orders[[#This Row],[Customer ID]],customers!$A$2:$A$1001,customers!$I$2:$I$1001,"",0)</f>
        <v>Yes</v>
      </c>
    </row>
    <row r="112" spans="1:16" x14ac:dyDescent="0.3">
      <c r="A112" s="2" t="s">
        <v>1106</v>
      </c>
      <c r="B112" s="8">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5" t="str">
        <f t="shared" si="4"/>
        <v>Excelsa</v>
      </c>
      <c r="O112" s="5" t="str">
        <f t="shared" si="5"/>
        <v>Light</v>
      </c>
      <c r="P112" s="5" t="str">
        <f>_xlfn.XLOOKUP(Orders[[#This Row],[Customer ID]],customers!$A$2:$A$1001,customers!$I$2:$I$1001,"",0)</f>
        <v>Yes</v>
      </c>
    </row>
    <row r="113" spans="1:16" x14ac:dyDescent="0.3">
      <c r="A113" s="2" t="s">
        <v>1112</v>
      </c>
      <c r="B113" s="8">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5" t="str">
        <f t="shared" si="4"/>
        <v>Robusta</v>
      </c>
      <c r="O113" s="5" t="str">
        <f t="shared" si="5"/>
        <v>Dark</v>
      </c>
      <c r="P113" s="5" t="str">
        <f>_xlfn.XLOOKUP(Orders[[#This Row],[Customer ID]],customers!$A$2:$A$1001,customers!$I$2:$I$1001,"",0)</f>
        <v>No</v>
      </c>
    </row>
    <row r="114" spans="1:16" x14ac:dyDescent="0.3">
      <c r="A114" s="2" t="s">
        <v>1117</v>
      </c>
      <c r="B114" s="8">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5" t="str">
        <f t="shared" si="4"/>
        <v>Arabia</v>
      </c>
      <c r="O114" s="5" t="str">
        <f t="shared" si="5"/>
        <v>Medium</v>
      </c>
      <c r="P114" s="5" t="str">
        <f>_xlfn.XLOOKUP(Orders[[#This Row],[Customer ID]],customers!$A$2:$A$1001,customers!$I$2:$I$1001,"",0)</f>
        <v>No</v>
      </c>
    </row>
    <row r="115" spans="1:16" x14ac:dyDescent="0.3">
      <c r="A115" s="2" t="s">
        <v>1123</v>
      </c>
      <c r="B115" s="8">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s="5" t="str">
        <f>INDEX(products!$A$1:$G$49,MATCH(orders!$D115,products!$A$1:$A$49,0),MATCH(orders!I$1,products!$A$1:$G$1,0))</f>
        <v>Lib</v>
      </c>
      <c r="J115" s="5"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5" t="str">
        <f t="shared" si="4"/>
        <v>Librica</v>
      </c>
      <c r="O115" s="5" t="str">
        <f t="shared" si="5"/>
        <v>Medium</v>
      </c>
      <c r="P115" s="5" t="str">
        <f>_xlfn.XLOOKUP(Orders[[#This Row],[Customer ID]],customers!$A$2:$A$1001,customers!$I$2:$I$1001,"",0)</f>
        <v>No</v>
      </c>
    </row>
    <row r="116" spans="1:16" x14ac:dyDescent="0.3">
      <c r="A116" s="2" t="s">
        <v>1129</v>
      </c>
      <c r="B116" s="8">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5" t="str">
        <f t="shared" si="4"/>
        <v>Robusta</v>
      </c>
      <c r="O116" s="5" t="str">
        <f t="shared" si="5"/>
        <v>Light</v>
      </c>
      <c r="P116" s="5" t="str">
        <f>_xlfn.XLOOKUP(Orders[[#This Row],[Customer ID]],customers!$A$2:$A$1001,customers!$I$2:$I$1001,"",0)</f>
        <v>No</v>
      </c>
    </row>
    <row r="117" spans="1:16" x14ac:dyDescent="0.3">
      <c r="A117" s="2" t="s">
        <v>1134</v>
      </c>
      <c r="B117" s="8">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5" t="str">
        <f t="shared" si="4"/>
        <v>Librica</v>
      </c>
      <c r="O117" s="5" t="str">
        <f t="shared" si="5"/>
        <v>Light</v>
      </c>
      <c r="P117" s="5" t="str">
        <f>_xlfn.XLOOKUP(Orders[[#This Row],[Customer ID]],customers!$A$2:$A$1001,customers!$I$2:$I$1001,"",0)</f>
        <v>No</v>
      </c>
    </row>
    <row r="118" spans="1:16" x14ac:dyDescent="0.3">
      <c r="A118" s="2" t="s">
        <v>1140</v>
      </c>
      <c r="B118" s="8">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s="5" t="str">
        <f>INDEX(products!$A$1:$G$49,MATCH(orders!$D118,products!$A$1:$A$49,0),MATCH(orders!I$1,products!$A$1:$G$1,0))</f>
        <v>Lib</v>
      </c>
      <c r="J118" s="5"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5" t="str">
        <f t="shared" si="4"/>
        <v>Librica</v>
      </c>
      <c r="O118" s="5" t="str">
        <f t="shared" si="5"/>
        <v>Light</v>
      </c>
      <c r="P118" s="5" t="str">
        <f>_xlfn.XLOOKUP(Orders[[#This Row],[Customer ID]],customers!$A$2:$A$1001,customers!$I$2:$I$1001,"",0)</f>
        <v>Yes</v>
      </c>
    </row>
    <row r="119" spans="1:16" x14ac:dyDescent="0.3">
      <c r="A119" s="2" t="s">
        <v>1146</v>
      </c>
      <c r="B119" s="8">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5" t="str">
        <f t="shared" si="4"/>
        <v>Librica</v>
      </c>
      <c r="O119" s="5" t="str">
        <f t="shared" si="5"/>
        <v>Light</v>
      </c>
      <c r="P119" s="5" t="str">
        <f>_xlfn.XLOOKUP(Orders[[#This Row],[Customer ID]],customers!$A$2:$A$1001,customers!$I$2:$I$1001,"",0)</f>
        <v>No</v>
      </c>
    </row>
    <row r="120" spans="1:16" x14ac:dyDescent="0.3">
      <c r="A120" s="2" t="s">
        <v>1152</v>
      </c>
      <c r="B120" s="8">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5" t="str">
        <f t="shared" si="4"/>
        <v>Excelsa</v>
      </c>
      <c r="O120" s="5" t="str">
        <f t="shared" si="5"/>
        <v>Dark</v>
      </c>
      <c r="P120" s="5" t="str">
        <f>_xlfn.XLOOKUP(Orders[[#This Row],[Customer ID]],customers!$A$2:$A$1001,customers!$I$2:$I$1001,"",0)</f>
        <v>Yes</v>
      </c>
    </row>
    <row r="121" spans="1:16" x14ac:dyDescent="0.3">
      <c r="A121" s="2" t="s">
        <v>1158</v>
      </c>
      <c r="B121" s="8">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5" t="str">
        <f t="shared" si="4"/>
        <v>Excelsa</v>
      </c>
      <c r="O121" s="5" t="str">
        <f t="shared" si="5"/>
        <v>Medium</v>
      </c>
      <c r="P121" s="5" t="str">
        <f>_xlfn.XLOOKUP(Orders[[#This Row],[Customer ID]],customers!$A$2:$A$1001,customers!$I$2:$I$1001,"",0)</f>
        <v>No</v>
      </c>
    </row>
    <row r="122" spans="1:16" x14ac:dyDescent="0.3">
      <c r="A122" s="2" t="s">
        <v>1158</v>
      </c>
      <c r="B122" s="8">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5" t="str">
        <f t="shared" si="4"/>
        <v>Arabia</v>
      </c>
      <c r="O122" s="5" t="str">
        <f t="shared" si="5"/>
        <v>Light</v>
      </c>
      <c r="P122" s="5" t="str">
        <f>_xlfn.XLOOKUP(Orders[[#This Row],[Customer ID]],customers!$A$2:$A$1001,customers!$I$2:$I$1001,"",0)</f>
        <v>No</v>
      </c>
    </row>
    <row r="123" spans="1:16" x14ac:dyDescent="0.3">
      <c r="A123" s="2" t="s">
        <v>1158</v>
      </c>
      <c r="B123" s="8">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5" t="str">
        <f t="shared" si="4"/>
        <v>Excelsa</v>
      </c>
      <c r="O123" s="5" t="str">
        <f t="shared" si="5"/>
        <v>Medium</v>
      </c>
      <c r="P123" s="5" t="str">
        <f>_xlfn.XLOOKUP(Orders[[#This Row],[Customer ID]],customers!$A$2:$A$1001,customers!$I$2:$I$1001,"",0)</f>
        <v>No</v>
      </c>
    </row>
    <row r="124" spans="1:16" x14ac:dyDescent="0.3">
      <c r="A124" s="2" t="s">
        <v>1174</v>
      </c>
      <c r="B124" s="8">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5" t="str">
        <f t="shared" si="4"/>
        <v>Arabia</v>
      </c>
      <c r="O124" s="5" t="str">
        <f t="shared" si="5"/>
        <v>Dark</v>
      </c>
      <c r="P124" s="5" t="str">
        <f>_xlfn.XLOOKUP(Orders[[#This Row],[Customer ID]],customers!$A$2:$A$1001,customers!$I$2:$I$1001,"",0)</f>
        <v>Yes</v>
      </c>
    </row>
    <row r="125" spans="1:16" x14ac:dyDescent="0.3">
      <c r="A125" s="2" t="s">
        <v>1180</v>
      </c>
      <c r="B125" s="8">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5" t="str">
        <f t="shared" si="4"/>
        <v>Librica</v>
      </c>
      <c r="O125" s="5" t="str">
        <f t="shared" si="5"/>
        <v>Light</v>
      </c>
      <c r="P125" s="5" t="str">
        <f>_xlfn.XLOOKUP(Orders[[#This Row],[Customer ID]],customers!$A$2:$A$1001,customers!$I$2:$I$1001,"",0)</f>
        <v>No</v>
      </c>
    </row>
    <row r="126" spans="1:16" x14ac:dyDescent="0.3">
      <c r="A126" s="2" t="s">
        <v>1186</v>
      </c>
      <c r="B126" s="8">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5" t="str">
        <f t="shared" si="4"/>
        <v>Librica</v>
      </c>
      <c r="O126" s="5" t="str">
        <f t="shared" si="5"/>
        <v>Medium</v>
      </c>
      <c r="P126" s="5" t="str">
        <f>_xlfn.XLOOKUP(Orders[[#This Row],[Customer ID]],customers!$A$2:$A$1001,customers!$I$2:$I$1001,"",0)</f>
        <v>Yes</v>
      </c>
    </row>
    <row r="127" spans="1:16" x14ac:dyDescent="0.3">
      <c r="A127" s="2" t="s">
        <v>1192</v>
      </c>
      <c r="B127" s="8">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s="5" t="str">
        <f>INDEX(products!$A$1:$G$49,MATCH(orders!$D127,products!$A$1:$A$49,0),MATCH(orders!I$1,products!$A$1:$G$1,0))</f>
        <v>Lib</v>
      </c>
      <c r="J127" s="5"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5" t="str">
        <f t="shared" si="4"/>
        <v>Librica</v>
      </c>
      <c r="O127" s="5" t="str">
        <f t="shared" si="5"/>
        <v>Medium</v>
      </c>
      <c r="P127" s="5" t="str">
        <f>_xlfn.XLOOKUP(Orders[[#This Row],[Customer ID]],customers!$A$2:$A$1001,customers!$I$2:$I$1001,"",0)</f>
        <v>Yes</v>
      </c>
    </row>
    <row r="128" spans="1:16" x14ac:dyDescent="0.3">
      <c r="A128" s="2" t="s">
        <v>1198</v>
      </c>
      <c r="B128" s="8">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5" t="str">
        <f t="shared" si="4"/>
        <v>Arabia</v>
      </c>
      <c r="O128" s="5" t="str">
        <f t="shared" si="5"/>
        <v>Medium</v>
      </c>
      <c r="P128" s="5" t="str">
        <f>_xlfn.XLOOKUP(Orders[[#This Row],[Customer ID]],customers!$A$2:$A$1001,customers!$I$2:$I$1001,"",0)</f>
        <v>No</v>
      </c>
    </row>
    <row r="129" spans="1:16" x14ac:dyDescent="0.3">
      <c r="A129" s="2" t="s">
        <v>1204</v>
      </c>
      <c r="B129" s="8">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s="5" t="str">
        <f>INDEX(products!$A$1:$G$49,MATCH(orders!$D129,products!$A$1:$A$49,0),MATCH(orders!I$1,products!$A$1:$G$1,0))</f>
        <v>Lib</v>
      </c>
      <c r="J129" s="5"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5" t="str">
        <f t="shared" si="4"/>
        <v>Librica</v>
      </c>
      <c r="O129" s="5" t="str">
        <f t="shared" si="5"/>
        <v>Dark</v>
      </c>
      <c r="P129" s="5" t="str">
        <f>_xlfn.XLOOKUP(Orders[[#This Row],[Customer ID]],customers!$A$2:$A$1001,customers!$I$2:$I$1001,"",0)</f>
        <v>No</v>
      </c>
    </row>
    <row r="130" spans="1:16" x14ac:dyDescent="0.3">
      <c r="A130" s="2" t="s">
        <v>1210</v>
      </c>
      <c r="B130" s="8">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5" t="str">
        <f t="shared" si="4"/>
        <v>Arabia</v>
      </c>
      <c r="O130" s="5" t="str">
        <f t="shared" si="5"/>
        <v>Medium</v>
      </c>
      <c r="P130" s="5" t="str">
        <f>_xlfn.XLOOKUP(Orders[[#This Row],[Customer ID]],customers!$A$2:$A$1001,customers!$I$2:$I$1001,"",0)</f>
        <v>No</v>
      </c>
    </row>
    <row r="131" spans="1:16" x14ac:dyDescent="0.3">
      <c r="A131" s="2" t="s">
        <v>1216</v>
      </c>
      <c r="B131" s="8">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E131*L131</f>
        <v>12.15</v>
      </c>
      <c r="N131" s="5" t="str">
        <f t="shared" ref="N131:N194" si="7">IF(I131="Rob","Robusta",IF(I131="Exc","Excelsa",IF(I131="Ara","Arabia",IF(I131="Lib","Librica",""))))</f>
        <v>Excelsa</v>
      </c>
      <c r="O131" s="5" t="str">
        <f t="shared" ref="O131:O194" si="8">IF(J131="M","Medium",IF(J131="L", "Light", IF(J131="D", "Dark","")))</f>
        <v>Dark</v>
      </c>
      <c r="P131" s="5" t="str">
        <f>_xlfn.XLOOKUP(Orders[[#This Row],[Customer ID]],customers!$A$2:$A$1001,customers!$I$2:$I$1001,"",0)</f>
        <v>Yes</v>
      </c>
    </row>
    <row r="132" spans="1:16" x14ac:dyDescent="0.3">
      <c r="A132" s="2" t="s">
        <v>1222</v>
      </c>
      <c r="B132" s="8">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s="5" t="str">
        <f>INDEX(products!$A$1:$G$49,MATCH(orders!$D132,products!$A$1:$A$49,0),MATCH(orders!I$1,products!$A$1:$G$1,0))</f>
        <v>Ara</v>
      </c>
      <c r="J132" s="5"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5" t="str">
        <f t="shared" si="7"/>
        <v>Arabia</v>
      </c>
      <c r="O132" s="5" t="str">
        <f t="shared" si="8"/>
        <v>Light</v>
      </c>
      <c r="P132" s="5" t="str">
        <f>_xlfn.XLOOKUP(Orders[[#This Row],[Customer ID]],customers!$A$2:$A$1001,customers!$I$2:$I$1001,"",0)</f>
        <v>Yes</v>
      </c>
    </row>
    <row r="133" spans="1:16" x14ac:dyDescent="0.3">
      <c r="A133" s="2" t="s">
        <v>1227</v>
      </c>
      <c r="B133" s="8">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5" t="str">
        <f t="shared" si="7"/>
        <v>Excelsa</v>
      </c>
      <c r="O133" s="5" t="str">
        <f t="shared" si="8"/>
        <v>Dark</v>
      </c>
      <c r="P133" s="5" t="str">
        <f>_xlfn.XLOOKUP(Orders[[#This Row],[Customer ID]],customers!$A$2:$A$1001,customers!$I$2:$I$1001,"",0)</f>
        <v>Yes</v>
      </c>
    </row>
    <row r="134" spans="1:16" x14ac:dyDescent="0.3">
      <c r="A134" s="2" t="s">
        <v>1233</v>
      </c>
      <c r="B134" s="8">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5" t="str">
        <f t="shared" si="7"/>
        <v>Arabia</v>
      </c>
      <c r="O134" s="5" t="str">
        <f t="shared" si="8"/>
        <v>Light</v>
      </c>
      <c r="P134" s="5" t="str">
        <f>_xlfn.XLOOKUP(Orders[[#This Row],[Customer ID]],customers!$A$2:$A$1001,customers!$I$2:$I$1001,"",0)</f>
        <v>Yes</v>
      </c>
    </row>
    <row r="135" spans="1:16" x14ac:dyDescent="0.3">
      <c r="A135" s="2" t="s">
        <v>1239</v>
      </c>
      <c r="B135" s="8">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5" t="str">
        <f t="shared" si="7"/>
        <v>Librica</v>
      </c>
      <c r="O135" s="5" t="str">
        <f t="shared" si="8"/>
        <v>Dark</v>
      </c>
      <c r="P135" s="5" t="str">
        <f>_xlfn.XLOOKUP(Orders[[#This Row],[Customer ID]],customers!$A$2:$A$1001,customers!$I$2:$I$1001,"",0)</f>
        <v>No</v>
      </c>
    </row>
    <row r="136" spans="1:16" x14ac:dyDescent="0.3">
      <c r="A136" s="2" t="s">
        <v>1245</v>
      </c>
      <c r="B136" s="8">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5" t="str">
        <f t="shared" si="7"/>
        <v>Excelsa</v>
      </c>
      <c r="O136" s="5" t="str">
        <f t="shared" si="8"/>
        <v>Medium</v>
      </c>
      <c r="P136" s="5" t="str">
        <f>_xlfn.XLOOKUP(Orders[[#This Row],[Customer ID]],customers!$A$2:$A$1001,customers!$I$2:$I$1001,"",0)</f>
        <v>Yes</v>
      </c>
    </row>
    <row r="137" spans="1:16" x14ac:dyDescent="0.3">
      <c r="A137" s="2" t="s">
        <v>1249</v>
      </c>
      <c r="B137" s="8">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5" t="str">
        <f t="shared" si="7"/>
        <v>Arabia</v>
      </c>
      <c r="O137" s="5" t="str">
        <f t="shared" si="8"/>
        <v>Light</v>
      </c>
      <c r="P137" s="5" t="str">
        <f>_xlfn.XLOOKUP(Orders[[#This Row],[Customer ID]],customers!$A$2:$A$1001,customers!$I$2:$I$1001,"",0)</f>
        <v>Yes</v>
      </c>
    </row>
    <row r="138" spans="1:16" x14ac:dyDescent="0.3">
      <c r="A138" s="2" t="s">
        <v>1255</v>
      </c>
      <c r="B138" s="8">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5" t="str">
        <f t="shared" si="7"/>
        <v>Arabia</v>
      </c>
      <c r="O138" s="5" t="str">
        <f t="shared" si="8"/>
        <v>Dark</v>
      </c>
      <c r="P138" s="5" t="str">
        <f>_xlfn.XLOOKUP(Orders[[#This Row],[Customer ID]],customers!$A$2:$A$1001,customers!$I$2:$I$1001,"",0)</f>
        <v>No</v>
      </c>
    </row>
    <row r="139" spans="1:16" x14ac:dyDescent="0.3">
      <c r="A139" s="2" t="s">
        <v>1261</v>
      </c>
      <c r="B139" s="8">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s="5" t="str">
        <f>INDEX(products!$A$1:$G$49,MATCH(orders!$D139,products!$A$1:$A$49,0),MATCH(orders!I$1,products!$A$1:$G$1,0))</f>
        <v>Exc</v>
      </c>
      <c r="J139" s="5"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5" t="str">
        <f t="shared" si="7"/>
        <v>Excelsa</v>
      </c>
      <c r="O139" s="5" t="str">
        <f t="shared" si="8"/>
        <v>Light</v>
      </c>
      <c r="P139" s="5" t="str">
        <f>_xlfn.XLOOKUP(Orders[[#This Row],[Customer ID]],customers!$A$2:$A$1001,customers!$I$2:$I$1001,"",0)</f>
        <v>No</v>
      </c>
    </row>
    <row r="140" spans="1:16" x14ac:dyDescent="0.3">
      <c r="A140" s="2" t="s">
        <v>1266</v>
      </c>
      <c r="B140" s="8">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5" t="str">
        <f t="shared" si="7"/>
        <v>Excelsa</v>
      </c>
      <c r="O140" s="5" t="str">
        <f t="shared" si="8"/>
        <v>Dark</v>
      </c>
      <c r="P140" s="5" t="str">
        <f>_xlfn.XLOOKUP(Orders[[#This Row],[Customer ID]],customers!$A$2:$A$1001,customers!$I$2:$I$1001,"",0)</f>
        <v>No</v>
      </c>
    </row>
    <row r="141" spans="1:16" x14ac:dyDescent="0.3">
      <c r="A141" s="2" t="s">
        <v>1271</v>
      </c>
      <c r="B141" s="8">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5" t="str">
        <f t="shared" si="7"/>
        <v>Librica</v>
      </c>
      <c r="O141" s="5" t="str">
        <f t="shared" si="8"/>
        <v>Dark</v>
      </c>
      <c r="P141" s="5" t="str">
        <f>_xlfn.XLOOKUP(Orders[[#This Row],[Customer ID]],customers!$A$2:$A$1001,customers!$I$2:$I$1001,"",0)</f>
        <v>Yes</v>
      </c>
    </row>
    <row r="142" spans="1:16" x14ac:dyDescent="0.3">
      <c r="A142" s="2" t="s">
        <v>1276</v>
      </c>
      <c r="B142" s="8">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s="5" t="str">
        <f>INDEX(products!$A$1:$G$49,MATCH(orders!$D142,products!$A$1:$A$49,0),MATCH(orders!I$1,products!$A$1:$G$1,0))</f>
        <v>Lib</v>
      </c>
      <c r="J142" s="5"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5" t="str">
        <f t="shared" si="7"/>
        <v>Librica</v>
      </c>
      <c r="O142" s="5" t="str">
        <f t="shared" si="8"/>
        <v>Dark</v>
      </c>
      <c r="P142" s="5" t="str">
        <f>_xlfn.XLOOKUP(Orders[[#This Row],[Customer ID]],customers!$A$2:$A$1001,customers!$I$2:$I$1001,"",0)</f>
        <v>Yes</v>
      </c>
    </row>
    <row r="143" spans="1:16" x14ac:dyDescent="0.3">
      <c r="A143" s="2" t="s">
        <v>1283</v>
      </c>
      <c r="B143" s="8">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5" t="str">
        <f t="shared" si="7"/>
        <v>Arabia</v>
      </c>
      <c r="O143" s="5" t="str">
        <f t="shared" si="8"/>
        <v>Light</v>
      </c>
      <c r="P143" s="5" t="str">
        <f>_xlfn.XLOOKUP(Orders[[#This Row],[Customer ID]],customers!$A$2:$A$1001,customers!$I$2:$I$1001,"",0)</f>
        <v>Yes</v>
      </c>
    </row>
    <row r="144" spans="1:16" x14ac:dyDescent="0.3">
      <c r="A144" s="2" t="s">
        <v>1289</v>
      </c>
      <c r="B144" s="8">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s="5" t="str">
        <f>INDEX(products!$A$1:$G$49,MATCH(orders!$D144,products!$A$1:$A$49,0),MATCH(orders!I$1,products!$A$1:$G$1,0))</f>
        <v>Exc</v>
      </c>
      <c r="J144" s="5"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5" t="str">
        <f t="shared" si="7"/>
        <v>Excelsa</v>
      </c>
      <c r="O144" s="5" t="str">
        <f t="shared" si="8"/>
        <v>Light</v>
      </c>
      <c r="P144" s="5" t="str">
        <f>_xlfn.XLOOKUP(Orders[[#This Row],[Customer ID]],customers!$A$2:$A$1001,customers!$I$2:$I$1001,"",0)</f>
        <v>Yes</v>
      </c>
    </row>
    <row r="145" spans="1:16" x14ac:dyDescent="0.3">
      <c r="A145" s="2" t="s">
        <v>1293</v>
      </c>
      <c r="B145" s="8">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5" t="str">
        <f t="shared" si="7"/>
        <v>Librica</v>
      </c>
      <c r="O145" s="5" t="str">
        <f t="shared" si="8"/>
        <v>Medium</v>
      </c>
      <c r="P145" s="5" t="str">
        <f>_xlfn.XLOOKUP(Orders[[#This Row],[Customer ID]],customers!$A$2:$A$1001,customers!$I$2:$I$1001,"",0)</f>
        <v>No</v>
      </c>
    </row>
    <row r="146" spans="1:16" x14ac:dyDescent="0.3">
      <c r="A146" s="2" t="s">
        <v>1299</v>
      </c>
      <c r="B146" s="8">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5" t="str">
        <f t="shared" si="7"/>
        <v>Excelsa</v>
      </c>
      <c r="O146" s="5" t="str">
        <f t="shared" si="8"/>
        <v>Light</v>
      </c>
      <c r="P146" s="5" t="str">
        <f>_xlfn.XLOOKUP(Orders[[#This Row],[Customer ID]],customers!$A$2:$A$1001,customers!$I$2:$I$1001,"",0)</f>
        <v>Yes</v>
      </c>
    </row>
    <row r="147" spans="1:16" x14ac:dyDescent="0.3">
      <c r="A147" s="2" t="s">
        <v>1305</v>
      </c>
      <c r="B147" s="8">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5" t="str">
        <f t="shared" si="7"/>
        <v>Librica</v>
      </c>
      <c r="O147" s="5" t="str">
        <f t="shared" si="8"/>
        <v>Medium</v>
      </c>
      <c r="P147" s="5" t="str">
        <f>_xlfn.XLOOKUP(Orders[[#This Row],[Customer ID]],customers!$A$2:$A$1001,customers!$I$2:$I$1001,"",0)</f>
        <v>No</v>
      </c>
    </row>
    <row r="148" spans="1:16" x14ac:dyDescent="0.3">
      <c r="A148" s="2" t="s">
        <v>1311</v>
      </c>
      <c r="B148" s="8">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5" t="str">
        <f t="shared" si="7"/>
        <v>Librica</v>
      </c>
      <c r="O148" s="5" t="str">
        <f t="shared" si="8"/>
        <v>Medium</v>
      </c>
      <c r="P148" s="5" t="str">
        <f>_xlfn.XLOOKUP(Orders[[#This Row],[Customer ID]],customers!$A$2:$A$1001,customers!$I$2:$I$1001,"",0)</f>
        <v>No</v>
      </c>
    </row>
    <row r="149" spans="1:16" x14ac:dyDescent="0.3">
      <c r="A149" s="2" t="s">
        <v>1311</v>
      </c>
      <c r="B149" s="8">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5" t="str">
        <f t="shared" si="7"/>
        <v>Excelsa</v>
      </c>
      <c r="O149" s="5" t="str">
        <f t="shared" si="8"/>
        <v>Medium</v>
      </c>
      <c r="P149" s="5" t="str">
        <f>_xlfn.XLOOKUP(Orders[[#This Row],[Customer ID]],customers!$A$2:$A$1001,customers!$I$2:$I$1001,"",0)</f>
        <v>No</v>
      </c>
    </row>
    <row r="150" spans="1:16" x14ac:dyDescent="0.3">
      <c r="A150" s="2" t="s">
        <v>1322</v>
      </c>
      <c r="B150" s="8">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5" t="str">
        <f t="shared" si="7"/>
        <v>Excelsa</v>
      </c>
      <c r="O150" s="5" t="str">
        <f t="shared" si="8"/>
        <v>Dark</v>
      </c>
      <c r="P150" s="5" t="str">
        <f>_xlfn.XLOOKUP(Orders[[#This Row],[Customer ID]],customers!$A$2:$A$1001,customers!$I$2:$I$1001,"",0)</f>
        <v>Yes</v>
      </c>
    </row>
    <row r="151" spans="1:16" x14ac:dyDescent="0.3">
      <c r="A151" s="2" t="s">
        <v>1328</v>
      </c>
      <c r="B151" s="8">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5" t="str">
        <f t="shared" si="7"/>
        <v>Arabia</v>
      </c>
      <c r="O151" s="5" t="str">
        <f t="shared" si="8"/>
        <v>Medium</v>
      </c>
      <c r="P151" s="5" t="str">
        <f>_xlfn.XLOOKUP(Orders[[#This Row],[Customer ID]],customers!$A$2:$A$1001,customers!$I$2:$I$1001,"",0)</f>
        <v>Yes</v>
      </c>
    </row>
    <row r="152" spans="1:16" x14ac:dyDescent="0.3">
      <c r="A152" s="2" t="s">
        <v>1333</v>
      </c>
      <c r="B152" s="8">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5" t="str">
        <f t="shared" si="7"/>
        <v>Librica</v>
      </c>
      <c r="O152" s="5" t="str">
        <f t="shared" si="8"/>
        <v>Dark</v>
      </c>
      <c r="P152" s="5" t="str">
        <f>_xlfn.XLOOKUP(Orders[[#This Row],[Customer ID]],customers!$A$2:$A$1001,customers!$I$2:$I$1001,"",0)</f>
        <v>Yes</v>
      </c>
    </row>
    <row r="153" spans="1:16" x14ac:dyDescent="0.3">
      <c r="A153" s="2" t="s">
        <v>1339</v>
      </c>
      <c r="B153" s="8">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5" t="str">
        <f t="shared" si="7"/>
        <v>Arabia</v>
      </c>
      <c r="O153" s="5" t="str">
        <f t="shared" si="8"/>
        <v>Medium</v>
      </c>
      <c r="P153" s="5" t="str">
        <f>_xlfn.XLOOKUP(Orders[[#This Row],[Customer ID]],customers!$A$2:$A$1001,customers!$I$2:$I$1001,"",0)</f>
        <v>Yes</v>
      </c>
    </row>
    <row r="154" spans="1:16" x14ac:dyDescent="0.3">
      <c r="A154" s="2" t="s">
        <v>1344</v>
      </c>
      <c r="B154" s="8">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5" t="str">
        <f t="shared" si="7"/>
        <v>Robusta</v>
      </c>
      <c r="O154" s="5" t="str">
        <f t="shared" si="8"/>
        <v>Medium</v>
      </c>
      <c r="P154" s="5" t="str">
        <f>_xlfn.XLOOKUP(Orders[[#This Row],[Customer ID]],customers!$A$2:$A$1001,customers!$I$2:$I$1001,"",0)</f>
        <v>Yes</v>
      </c>
    </row>
    <row r="155" spans="1:16" x14ac:dyDescent="0.3">
      <c r="A155" s="2" t="s">
        <v>1350</v>
      </c>
      <c r="B155" s="8">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5" t="str">
        <f t="shared" si="7"/>
        <v>Robusta</v>
      </c>
      <c r="O155" s="5" t="str">
        <f t="shared" si="8"/>
        <v>Dark</v>
      </c>
      <c r="P155" s="5" t="str">
        <f>_xlfn.XLOOKUP(Orders[[#This Row],[Customer ID]],customers!$A$2:$A$1001,customers!$I$2:$I$1001,"",0)</f>
        <v>No</v>
      </c>
    </row>
    <row r="156" spans="1:16" x14ac:dyDescent="0.3">
      <c r="A156" s="2" t="s">
        <v>1355</v>
      </c>
      <c r="B156" s="8">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5" t="str">
        <f t="shared" si="7"/>
        <v>Arabia</v>
      </c>
      <c r="O156" s="5" t="str">
        <f t="shared" si="8"/>
        <v>Dark</v>
      </c>
      <c r="P156" s="5" t="str">
        <f>_xlfn.XLOOKUP(Orders[[#This Row],[Customer ID]],customers!$A$2:$A$1001,customers!$I$2:$I$1001,"",0)</f>
        <v>No</v>
      </c>
    </row>
    <row r="157" spans="1:16" x14ac:dyDescent="0.3">
      <c r="A157" s="2" t="s">
        <v>1361</v>
      </c>
      <c r="B157" s="8">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5" t="str">
        <f t="shared" si="7"/>
        <v>Arabia</v>
      </c>
      <c r="O157" s="5" t="str">
        <f t="shared" si="8"/>
        <v>Medium</v>
      </c>
      <c r="P157" s="5" t="str">
        <f>_xlfn.XLOOKUP(Orders[[#This Row],[Customer ID]],customers!$A$2:$A$1001,customers!$I$2:$I$1001,"",0)</f>
        <v>Yes</v>
      </c>
    </row>
    <row r="158" spans="1:16" x14ac:dyDescent="0.3">
      <c r="A158" s="2" t="s">
        <v>1367</v>
      </c>
      <c r="B158" s="8">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5" t="str">
        <f t="shared" si="7"/>
        <v>Arabia</v>
      </c>
      <c r="O158" s="5" t="str">
        <f t="shared" si="8"/>
        <v>Medium</v>
      </c>
      <c r="P158" s="5" t="str">
        <f>_xlfn.XLOOKUP(Orders[[#This Row],[Customer ID]],customers!$A$2:$A$1001,customers!$I$2:$I$1001,"",0)</f>
        <v>Yes</v>
      </c>
    </row>
    <row r="159" spans="1:16" x14ac:dyDescent="0.3">
      <c r="A159" s="2" t="s">
        <v>1373</v>
      </c>
      <c r="B159" s="8">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s="5" t="str">
        <f>INDEX(products!$A$1:$G$49,MATCH(orders!$D159,products!$A$1:$A$49,0),MATCH(orders!I$1,products!$A$1:$G$1,0))</f>
        <v>Rob</v>
      </c>
      <c r="J159" s="5"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5" t="str">
        <f t="shared" si="7"/>
        <v>Robusta</v>
      </c>
      <c r="O159" s="5" t="str">
        <f t="shared" si="8"/>
        <v>Dark</v>
      </c>
      <c r="P159" s="5" t="str">
        <f>_xlfn.XLOOKUP(Orders[[#This Row],[Customer ID]],customers!$A$2:$A$1001,customers!$I$2:$I$1001,"",0)</f>
        <v>No</v>
      </c>
    </row>
    <row r="160" spans="1:16" x14ac:dyDescent="0.3">
      <c r="A160" s="2" t="s">
        <v>1379</v>
      </c>
      <c r="B160" s="8">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5" t="str">
        <f t="shared" si="7"/>
        <v>Robusta</v>
      </c>
      <c r="O160" s="5" t="str">
        <f t="shared" si="8"/>
        <v>Dark</v>
      </c>
      <c r="P160" s="5" t="str">
        <f>_xlfn.XLOOKUP(Orders[[#This Row],[Customer ID]],customers!$A$2:$A$1001,customers!$I$2:$I$1001,"",0)</f>
        <v>Yes</v>
      </c>
    </row>
    <row r="161" spans="1:16" x14ac:dyDescent="0.3">
      <c r="A161" s="2" t="s">
        <v>1384</v>
      </c>
      <c r="B161" s="8">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5" t="str">
        <f t="shared" si="7"/>
        <v>Librica</v>
      </c>
      <c r="O161" s="5" t="str">
        <f t="shared" si="8"/>
        <v>Light</v>
      </c>
      <c r="P161" s="5" t="str">
        <f>_xlfn.XLOOKUP(Orders[[#This Row],[Customer ID]],customers!$A$2:$A$1001,customers!$I$2:$I$1001,"",0)</f>
        <v>No</v>
      </c>
    </row>
    <row r="162" spans="1:16" x14ac:dyDescent="0.3">
      <c r="A162" s="2" t="s">
        <v>1389</v>
      </c>
      <c r="B162" s="8">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5" t="str">
        <f t="shared" si="7"/>
        <v>Excelsa</v>
      </c>
      <c r="O162" s="5" t="str">
        <f t="shared" si="8"/>
        <v>Medium</v>
      </c>
      <c r="P162" s="5" t="str">
        <f>_xlfn.XLOOKUP(Orders[[#This Row],[Customer ID]],customers!$A$2:$A$1001,customers!$I$2:$I$1001,"",0)</f>
        <v>No</v>
      </c>
    </row>
    <row r="163" spans="1:16" x14ac:dyDescent="0.3">
      <c r="A163" s="2" t="s">
        <v>1395</v>
      </c>
      <c r="B163" s="8">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5" t="str">
        <f t="shared" si="7"/>
        <v>Arabia</v>
      </c>
      <c r="O163" s="5" t="str">
        <f t="shared" si="8"/>
        <v>Light</v>
      </c>
      <c r="P163" s="5" t="str">
        <f>_xlfn.XLOOKUP(Orders[[#This Row],[Customer ID]],customers!$A$2:$A$1001,customers!$I$2:$I$1001,"",0)</f>
        <v>No</v>
      </c>
    </row>
    <row r="164" spans="1:16" x14ac:dyDescent="0.3">
      <c r="A164" s="2" t="s">
        <v>1401</v>
      </c>
      <c r="B164" s="8">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5" t="str">
        <f t="shared" si="7"/>
        <v>Excelsa</v>
      </c>
      <c r="O164" s="5" t="str">
        <f t="shared" si="8"/>
        <v>Dark</v>
      </c>
      <c r="P164" s="5" t="str">
        <f>_xlfn.XLOOKUP(Orders[[#This Row],[Customer ID]],customers!$A$2:$A$1001,customers!$I$2:$I$1001,"",0)</f>
        <v>Yes</v>
      </c>
    </row>
    <row r="165" spans="1:16" x14ac:dyDescent="0.3">
      <c r="A165" s="2" t="s">
        <v>1407</v>
      </c>
      <c r="B165" s="8">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5" t="str">
        <f t="shared" si="7"/>
        <v>Robusta</v>
      </c>
      <c r="O165" s="5" t="str">
        <f t="shared" si="8"/>
        <v>Dark</v>
      </c>
      <c r="P165" s="5" t="str">
        <f>_xlfn.XLOOKUP(Orders[[#This Row],[Customer ID]],customers!$A$2:$A$1001,customers!$I$2:$I$1001,"",0)</f>
        <v>No</v>
      </c>
    </row>
    <row r="166" spans="1:16" x14ac:dyDescent="0.3">
      <c r="A166" s="2" t="s">
        <v>1413</v>
      </c>
      <c r="B166" s="8">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s="5" t="str">
        <f>INDEX(products!$A$1:$G$49,MATCH(orders!$D166,products!$A$1:$A$49,0),MATCH(orders!I$1,products!$A$1:$G$1,0))</f>
        <v>Exc</v>
      </c>
      <c r="J166" s="5"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5" t="str">
        <f t="shared" si="7"/>
        <v>Excelsa</v>
      </c>
      <c r="O166" s="5" t="str">
        <f t="shared" si="8"/>
        <v>Dark</v>
      </c>
      <c r="P166" s="5" t="str">
        <f>_xlfn.XLOOKUP(Orders[[#This Row],[Customer ID]],customers!$A$2:$A$1001,customers!$I$2:$I$1001,"",0)</f>
        <v>No</v>
      </c>
    </row>
    <row r="167" spans="1:16" x14ac:dyDescent="0.3">
      <c r="A167" s="2" t="s">
        <v>1420</v>
      </c>
      <c r="B167" s="8">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5" t="str">
        <f t="shared" si="7"/>
        <v>Robusta</v>
      </c>
      <c r="O167" s="5" t="str">
        <f t="shared" si="8"/>
        <v>Dark</v>
      </c>
      <c r="P167" s="5" t="str">
        <f>_xlfn.XLOOKUP(Orders[[#This Row],[Customer ID]],customers!$A$2:$A$1001,customers!$I$2:$I$1001,"",0)</f>
        <v>Yes</v>
      </c>
    </row>
    <row r="168" spans="1:16" x14ac:dyDescent="0.3">
      <c r="A168" s="2" t="s">
        <v>1425</v>
      </c>
      <c r="B168" s="8">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5" t="str">
        <f t="shared" si="7"/>
        <v>Robusta</v>
      </c>
      <c r="O168" s="5" t="str">
        <f t="shared" si="8"/>
        <v>Dark</v>
      </c>
      <c r="P168" s="5" t="str">
        <f>_xlfn.XLOOKUP(Orders[[#This Row],[Customer ID]],customers!$A$2:$A$1001,customers!$I$2:$I$1001,"",0)</f>
        <v>Yes</v>
      </c>
    </row>
    <row r="169" spans="1:16" x14ac:dyDescent="0.3">
      <c r="A169" s="2" t="s">
        <v>1430</v>
      </c>
      <c r="B169" s="8">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5" t="str">
        <f t="shared" si="7"/>
        <v>Excelsa</v>
      </c>
      <c r="O169" s="5" t="str">
        <f t="shared" si="8"/>
        <v>Medium</v>
      </c>
      <c r="P169" s="5" t="str">
        <f>_xlfn.XLOOKUP(Orders[[#This Row],[Customer ID]],customers!$A$2:$A$1001,customers!$I$2:$I$1001,"",0)</f>
        <v>Yes</v>
      </c>
    </row>
    <row r="170" spans="1:16" x14ac:dyDescent="0.3">
      <c r="A170" s="2" t="s">
        <v>1436</v>
      </c>
      <c r="B170" s="8">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s="5" t="str">
        <f>INDEX(products!$A$1:$G$49,MATCH(orders!$D170,products!$A$1:$A$49,0),MATCH(orders!I$1,products!$A$1:$G$1,0))</f>
        <v>Ara</v>
      </c>
      <c r="J170" s="5"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5" t="str">
        <f t="shared" si="7"/>
        <v>Arabia</v>
      </c>
      <c r="O170" s="5" t="str">
        <f t="shared" si="8"/>
        <v>Medium</v>
      </c>
      <c r="P170" s="5" t="str">
        <f>_xlfn.XLOOKUP(Orders[[#This Row],[Customer ID]],customers!$A$2:$A$1001,customers!$I$2:$I$1001,"",0)</f>
        <v>No</v>
      </c>
    </row>
    <row r="171" spans="1:16" x14ac:dyDescent="0.3">
      <c r="A171" s="2" t="s">
        <v>1441</v>
      </c>
      <c r="B171" s="8">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s="5" t="str">
        <f>INDEX(products!$A$1:$G$49,MATCH(orders!$D171,products!$A$1:$A$49,0),MATCH(orders!I$1,products!$A$1:$G$1,0))</f>
        <v>Rob</v>
      </c>
      <c r="J171" s="5"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5" t="str">
        <f t="shared" si="7"/>
        <v>Robusta</v>
      </c>
      <c r="O171" s="5" t="str">
        <f t="shared" si="8"/>
        <v>Dark</v>
      </c>
      <c r="P171" s="5" t="str">
        <f>_xlfn.XLOOKUP(Orders[[#This Row],[Customer ID]],customers!$A$2:$A$1001,customers!$I$2:$I$1001,"",0)</f>
        <v>No</v>
      </c>
    </row>
    <row r="172" spans="1:16" x14ac:dyDescent="0.3">
      <c r="A172" s="2" t="s">
        <v>1448</v>
      </c>
      <c r="B172" s="8">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5" t="str">
        <f t="shared" si="7"/>
        <v>Excelsa</v>
      </c>
      <c r="O172" s="5" t="str">
        <f t="shared" si="8"/>
        <v>Light</v>
      </c>
      <c r="P172" s="5" t="str">
        <f>_xlfn.XLOOKUP(Orders[[#This Row],[Customer ID]],customers!$A$2:$A$1001,customers!$I$2:$I$1001,"",0)</f>
        <v>No</v>
      </c>
    </row>
    <row r="173" spans="1:16" x14ac:dyDescent="0.3">
      <c r="A173" s="2" t="s">
        <v>1453</v>
      </c>
      <c r="B173" s="8">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5" t="str">
        <f t="shared" si="7"/>
        <v>Excelsa</v>
      </c>
      <c r="O173" s="5" t="str">
        <f t="shared" si="8"/>
        <v>Medium</v>
      </c>
      <c r="P173" s="5" t="str">
        <f>_xlfn.XLOOKUP(Orders[[#This Row],[Customer ID]],customers!$A$2:$A$1001,customers!$I$2:$I$1001,"",0)</f>
        <v>Yes</v>
      </c>
    </row>
    <row r="174" spans="1:16" x14ac:dyDescent="0.3">
      <c r="A174" s="2" t="s">
        <v>1459</v>
      </c>
      <c r="B174" s="8">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s="5" t="str">
        <f>INDEX(products!$A$1:$G$49,MATCH(orders!$D174,products!$A$1:$A$49,0),MATCH(orders!I$1,products!$A$1:$G$1,0))</f>
        <v>Exc</v>
      </c>
      <c r="J174" s="5"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5" t="str">
        <f t="shared" si="7"/>
        <v>Excelsa</v>
      </c>
      <c r="O174" s="5" t="str">
        <f t="shared" si="8"/>
        <v>Dark</v>
      </c>
      <c r="P174" s="5" t="str">
        <f>_xlfn.XLOOKUP(Orders[[#This Row],[Customer ID]],customers!$A$2:$A$1001,customers!$I$2:$I$1001,"",0)</f>
        <v>No</v>
      </c>
    </row>
    <row r="175" spans="1:16" x14ac:dyDescent="0.3">
      <c r="A175" s="2" t="s">
        <v>1464</v>
      </c>
      <c r="B175" s="8">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5" t="str">
        <f t="shared" si="7"/>
        <v>Robusta</v>
      </c>
      <c r="O175" s="5" t="str">
        <f t="shared" si="8"/>
        <v>Medium</v>
      </c>
      <c r="P175" s="5" t="str">
        <f>_xlfn.XLOOKUP(Orders[[#This Row],[Customer ID]],customers!$A$2:$A$1001,customers!$I$2:$I$1001,"",0)</f>
        <v>No</v>
      </c>
    </row>
    <row r="176" spans="1:16" x14ac:dyDescent="0.3">
      <c r="A176" s="2" t="s">
        <v>1470</v>
      </c>
      <c r="B176" s="8">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5" t="str">
        <f t="shared" si="7"/>
        <v>Excelsa</v>
      </c>
      <c r="O176" s="5" t="str">
        <f t="shared" si="8"/>
        <v>Light</v>
      </c>
      <c r="P176" s="5" t="str">
        <f>_xlfn.XLOOKUP(Orders[[#This Row],[Customer ID]],customers!$A$2:$A$1001,customers!$I$2:$I$1001,"",0)</f>
        <v>Yes</v>
      </c>
    </row>
    <row r="177" spans="1:16" x14ac:dyDescent="0.3">
      <c r="A177" s="2" t="s">
        <v>1475</v>
      </c>
      <c r="B177" s="8">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5" t="str">
        <f t="shared" si="7"/>
        <v>Excelsa</v>
      </c>
      <c r="O177" s="5" t="str">
        <f t="shared" si="8"/>
        <v>Medium</v>
      </c>
      <c r="P177" s="5" t="str">
        <f>_xlfn.XLOOKUP(Orders[[#This Row],[Customer ID]],customers!$A$2:$A$1001,customers!$I$2:$I$1001,"",0)</f>
        <v>Yes</v>
      </c>
    </row>
    <row r="178" spans="1:16" x14ac:dyDescent="0.3">
      <c r="A178" s="2" t="s">
        <v>1481</v>
      </c>
      <c r="B178" s="8">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5" t="str">
        <f t="shared" si="7"/>
        <v>Excelsa</v>
      </c>
      <c r="O178" s="5" t="str">
        <f t="shared" si="8"/>
        <v>Light</v>
      </c>
      <c r="P178" s="5" t="str">
        <f>_xlfn.XLOOKUP(Orders[[#This Row],[Customer ID]],customers!$A$2:$A$1001,customers!$I$2:$I$1001,"",0)</f>
        <v>Yes</v>
      </c>
    </row>
    <row r="179" spans="1:16" x14ac:dyDescent="0.3">
      <c r="A179" s="2" t="s">
        <v>1487</v>
      </c>
      <c r="B179" s="8">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5" t="str">
        <f t="shared" si="7"/>
        <v>Robusta</v>
      </c>
      <c r="O179" s="5" t="str">
        <f t="shared" si="8"/>
        <v>Light</v>
      </c>
      <c r="P179" s="5" t="str">
        <f>_xlfn.XLOOKUP(Orders[[#This Row],[Customer ID]],customers!$A$2:$A$1001,customers!$I$2:$I$1001,"",0)</f>
        <v>Yes</v>
      </c>
    </row>
    <row r="180" spans="1:16" x14ac:dyDescent="0.3">
      <c r="A180" s="2" t="s">
        <v>1492</v>
      </c>
      <c r="B180" s="8">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5" t="str">
        <f t="shared" si="7"/>
        <v>Arabia</v>
      </c>
      <c r="O180" s="5" t="str">
        <f t="shared" si="8"/>
        <v>Light</v>
      </c>
      <c r="P180" s="5" t="str">
        <f>_xlfn.XLOOKUP(Orders[[#This Row],[Customer ID]],customers!$A$2:$A$1001,customers!$I$2:$I$1001,"",0)</f>
        <v>No</v>
      </c>
    </row>
    <row r="181" spans="1:16" x14ac:dyDescent="0.3">
      <c r="A181" s="2" t="s">
        <v>1498</v>
      </c>
      <c r="B181" s="8">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s="5" t="str">
        <f>INDEX(products!$A$1:$G$49,MATCH(orders!$D181,products!$A$1:$A$49,0),MATCH(orders!I$1,products!$A$1:$G$1,0))</f>
        <v>Ara</v>
      </c>
      <c r="J181" s="5"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5" t="str">
        <f t="shared" si="7"/>
        <v>Arabia</v>
      </c>
      <c r="O181" s="5" t="str">
        <f t="shared" si="8"/>
        <v>Dark</v>
      </c>
      <c r="P181" s="5" t="str">
        <f>_xlfn.XLOOKUP(Orders[[#This Row],[Customer ID]],customers!$A$2:$A$1001,customers!$I$2:$I$1001,"",0)</f>
        <v>No</v>
      </c>
    </row>
    <row r="182" spans="1:16" x14ac:dyDescent="0.3">
      <c r="A182" s="2" t="s">
        <v>1503</v>
      </c>
      <c r="B182" s="8">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5" t="str">
        <f t="shared" si="7"/>
        <v>Excelsa</v>
      </c>
      <c r="O182" s="5" t="str">
        <f t="shared" si="8"/>
        <v>Light</v>
      </c>
      <c r="P182" s="5" t="str">
        <f>_xlfn.XLOOKUP(Orders[[#This Row],[Customer ID]],customers!$A$2:$A$1001,customers!$I$2:$I$1001,"",0)</f>
        <v>No</v>
      </c>
    </row>
    <row r="183" spans="1:16" x14ac:dyDescent="0.3">
      <c r="A183" s="2" t="s">
        <v>1503</v>
      </c>
      <c r="B183" s="8">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5" t="str">
        <f t="shared" si="7"/>
        <v>Arabia</v>
      </c>
      <c r="O183" s="5" t="str">
        <f t="shared" si="8"/>
        <v>Dark</v>
      </c>
      <c r="P183" s="5" t="str">
        <f>_xlfn.XLOOKUP(Orders[[#This Row],[Customer ID]],customers!$A$2:$A$1001,customers!$I$2:$I$1001,"",0)</f>
        <v>No</v>
      </c>
    </row>
    <row r="184" spans="1:16" x14ac:dyDescent="0.3">
      <c r="A184" s="2" t="s">
        <v>1514</v>
      </c>
      <c r="B184" s="8">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5" t="str">
        <f t="shared" si="7"/>
        <v>Robusta</v>
      </c>
      <c r="O184" s="5" t="str">
        <f t="shared" si="8"/>
        <v>Dark</v>
      </c>
      <c r="P184" s="5" t="str">
        <f>_xlfn.XLOOKUP(Orders[[#This Row],[Customer ID]],customers!$A$2:$A$1001,customers!$I$2:$I$1001,"",0)</f>
        <v>No</v>
      </c>
    </row>
    <row r="185" spans="1:16" x14ac:dyDescent="0.3">
      <c r="A185" s="2" t="s">
        <v>1520</v>
      </c>
      <c r="B185" s="8">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5" t="str">
        <f t="shared" si="7"/>
        <v>Excelsa</v>
      </c>
      <c r="O185" s="5" t="str">
        <f t="shared" si="8"/>
        <v>Medium</v>
      </c>
      <c r="P185" s="5" t="str">
        <f>_xlfn.XLOOKUP(Orders[[#This Row],[Customer ID]],customers!$A$2:$A$1001,customers!$I$2:$I$1001,"",0)</f>
        <v>No</v>
      </c>
    </row>
    <row r="186" spans="1:16" x14ac:dyDescent="0.3">
      <c r="A186" s="2" t="s">
        <v>1526</v>
      </c>
      <c r="B186" s="8">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5" t="str">
        <f t="shared" si="7"/>
        <v>Arabia</v>
      </c>
      <c r="O186" s="5" t="str">
        <f t="shared" si="8"/>
        <v>Light</v>
      </c>
      <c r="P186" s="5" t="str">
        <f>_xlfn.XLOOKUP(Orders[[#This Row],[Customer ID]],customers!$A$2:$A$1001,customers!$I$2:$I$1001,"",0)</f>
        <v>No</v>
      </c>
    </row>
    <row r="187" spans="1:16" x14ac:dyDescent="0.3">
      <c r="A187" s="2" t="s">
        <v>1532</v>
      </c>
      <c r="B187" s="8">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5" t="str">
        <f t="shared" si="7"/>
        <v>Excelsa</v>
      </c>
      <c r="O187" s="5" t="str">
        <f t="shared" si="8"/>
        <v>Dark</v>
      </c>
      <c r="P187" s="5" t="str">
        <f>_xlfn.XLOOKUP(Orders[[#This Row],[Customer ID]],customers!$A$2:$A$1001,customers!$I$2:$I$1001,"",0)</f>
        <v>Yes</v>
      </c>
    </row>
    <row r="188" spans="1:16" x14ac:dyDescent="0.3">
      <c r="A188" s="2" t="s">
        <v>1538</v>
      </c>
      <c r="B188" s="8">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5" t="str">
        <f t="shared" si="7"/>
        <v>Robusta</v>
      </c>
      <c r="O188" s="5" t="str">
        <f t="shared" si="8"/>
        <v>Medium</v>
      </c>
      <c r="P188" s="5" t="str">
        <f>_xlfn.XLOOKUP(Orders[[#This Row],[Customer ID]],customers!$A$2:$A$1001,customers!$I$2:$I$1001,"",0)</f>
        <v>No</v>
      </c>
    </row>
    <row r="189" spans="1:16" x14ac:dyDescent="0.3">
      <c r="A189" s="2" t="s">
        <v>1544</v>
      </c>
      <c r="B189" s="8">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5" t="str">
        <f t="shared" si="7"/>
        <v>Librica</v>
      </c>
      <c r="O189" s="5" t="str">
        <f t="shared" si="8"/>
        <v>Medium</v>
      </c>
      <c r="P189" s="5" t="str">
        <f>_xlfn.XLOOKUP(Orders[[#This Row],[Customer ID]],customers!$A$2:$A$1001,customers!$I$2:$I$1001,"",0)</f>
        <v>Yes</v>
      </c>
    </row>
    <row r="190" spans="1:16" x14ac:dyDescent="0.3">
      <c r="A190" s="2" t="s">
        <v>1549</v>
      </c>
      <c r="B190" s="8">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5" t="str">
        <f t="shared" si="7"/>
        <v>Excelsa</v>
      </c>
      <c r="O190" s="5" t="str">
        <f t="shared" si="8"/>
        <v>Light</v>
      </c>
      <c r="P190" s="5" t="str">
        <f>_xlfn.XLOOKUP(Orders[[#This Row],[Customer ID]],customers!$A$2:$A$1001,customers!$I$2:$I$1001,"",0)</f>
        <v>Yes</v>
      </c>
    </row>
    <row r="191" spans="1:16" x14ac:dyDescent="0.3">
      <c r="A191" s="2" t="s">
        <v>1555</v>
      </c>
      <c r="B191" s="8">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5" t="str">
        <f t="shared" si="7"/>
        <v>Librica</v>
      </c>
      <c r="O191" s="5" t="str">
        <f t="shared" si="8"/>
        <v>Medium</v>
      </c>
      <c r="P191" s="5" t="str">
        <f>_xlfn.XLOOKUP(Orders[[#This Row],[Customer ID]],customers!$A$2:$A$1001,customers!$I$2:$I$1001,"",0)</f>
        <v>Yes</v>
      </c>
    </row>
    <row r="192" spans="1:16" x14ac:dyDescent="0.3">
      <c r="A192" s="2" t="s">
        <v>1561</v>
      </c>
      <c r="B192" s="8">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5" t="str">
        <f t="shared" si="7"/>
        <v>Librica</v>
      </c>
      <c r="O192" s="5" t="str">
        <f t="shared" si="8"/>
        <v>Medium</v>
      </c>
      <c r="P192" s="5" t="str">
        <f>_xlfn.XLOOKUP(Orders[[#This Row],[Customer ID]],customers!$A$2:$A$1001,customers!$I$2:$I$1001,"",0)</f>
        <v>Yes</v>
      </c>
    </row>
    <row r="193" spans="1:16" x14ac:dyDescent="0.3">
      <c r="A193" s="2" t="s">
        <v>1567</v>
      </c>
      <c r="B193" s="8">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5" t="str">
        <f t="shared" si="7"/>
        <v>Librica</v>
      </c>
      <c r="O193" s="5" t="str">
        <f t="shared" si="8"/>
        <v>Dark</v>
      </c>
      <c r="P193" s="5" t="str">
        <f>_xlfn.XLOOKUP(Orders[[#This Row],[Customer ID]],customers!$A$2:$A$1001,customers!$I$2:$I$1001,"",0)</f>
        <v>Yes</v>
      </c>
    </row>
    <row r="194" spans="1:16" x14ac:dyDescent="0.3">
      <c r="A194" s="2" t="s">
        <v>1573</v>
      </c>
      <c r="B194" s="8">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s="5" t="str">
        <f>INDEX(products!$A$1:$G$49,MATCH(orders!$D194,products!$A$1:$A$49,0),MATCH(orders!I$1,products!$A$1:$G$1,0))</f>
        <v>Exc</v>
      </c>
      <c r="J194" s="5"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5" t="str">
        <f t="shared" si="7"/>
        <v>Excelsa</v>
      </c>
      <c r="O194" s="5" t="str">
        <f t="shared" si="8"/>
        <v>Dark</v>
      </c>
      <c r="P194" s="5" t="str">
        <f>_xlfn.XLOOKUP(Orders[[#This Row],[Customer ID]],customers!$A$2:$A$1001,customers!$I$2:$I$1001,"",0)</f>
        <v>Yes</v>
      </c>
    </row>
    <row r="195" spans="1:16" x14ac:dyDescent="0.3">
      <c r="A195" s="2" t="s">
        <v>1579</v>
      </c>
      <c r="B195" s="8">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E195*L195</f>
        <v>44.55</v>
      </c>
      <c r="N195" s="5" t="str">
        <f t="shared" ref="N195:N258" si="10">IF(I195="Rob","Robusta",IF(I195="Exc","Excelsa",IF(I195="Ara","Arabia",IF(I195="Lib","Librica",""))))</f>
        <v>Excelsa</v>
      </c>
      <c r="O195" s="5" t="str">
        <f t="shared" ref="O195:O258" si="11">IF(J195="M","Medium",IF(J195="L", "Light", IF(J195="D", "Dark","")))</f>
        <v>Light</v>
      </c>
      <c r="P195" s="5" t="str">
        <f>_xlfn.XLOOKUP(Orders[[#This Row],[Customer ID]],customers!$A$2:$A$1001,customers!$I$2:$I$1001,"",0)</f>
        <v>No</v>
      </c>
    </row>
    <row r="196" spans="1:16" x14ac:dyDescent="0.3">
      <c r="A196" s="2" t="s">
        <v>1584</v>
      </c>
      <c r="B196" s="8">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5" t="str">
        <f t="shared" si="10"/>
        <v>Excelsa</v>
      </c>
      <c r="O196" s="5" t="str">
        <f t="shared" si="11"/>
        <v>Dark</v>
      </c>
      <c r="P196" s="5" t="str">
        <f>_xlfn.XLOOKUP(Orders[[#This Row],[Customer ID]],customers!$A$2:$A$1001,customers!$I$2:$I$1001,"",0)</f>
        <v>No</v>
      </c>
    </row>
    <row r="197" spans="1:16" x14ac:dyDescent="0.3">
      <c r="A197" s="2" t="s">
        <v>1590</v>
      </c>
      <c r="B197" s="8">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5" t="str">
        <f t="shared" si="10"/>
        <v>Arabia</v>
      </c>
      <c r="O197" s="5" t="str">
        <f t="shared" si="11"/>
        <v>Light</v>
      </c>
      <c r="P197" s="5" t="str">
        <f>_xlfn.XLOOKUP(Orders[[#This Row],[Customer ID]],customers!$A$2:$A$1001,customers!$I$2:$I$1001,"",0)</f>
        <v>No</v>
      </c>
    </row>
    <row r="198" spans="1:16" x14ac:dyDescent="0.3">
      <c r="A198" s="2" t="s">
        <v>1596</v>
      </c>
      <c r="B198" s="8">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5" t="str">
        <f t="shared" si="10"/>
        <v>Excelsa</v>
      </c>
      <c r="O198" s="5" t="str">
        <f t="shared" si="11"/>
        <v>Light</v>
      </c>
      <c r="P198" s="5" t="str">
        <f>_xlfn.XLOOKUP(Orders[[#This Row],[Customer ID]],customers!$A$2:$A$1001,customers!$I$2:$I$1001,"",0)</f>
        <v>No</v>
      </c>
    </row>
    <row r="199" spans="1:16" x14ac:dyDescent="0.3">
      <c r="A199" s="2" t="s">
        <v>1596</v>
      </c>
      <c r="B199" s="8">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5" t="str">
        <f t="shared" si="10"/>
        <v>Librica</v>
      </c>
      <c r="O199" s="5" t="str">
        <f t="shared" si="11"/>
        <v>Dark</v>
      </c>
      <c r="P199" s="5" t="str">
        <f>_xlfn.XLOOKUP(Orders[[#This Row],[Customer ID]],customers!$A$2:$A$1001,customers!$I$2:$I$1001,"",0)</f>
        <v>No</v>
      </c>
    </row>
    <row r="200" spans="1:16" x14ac:dyDescent="0.3">
      <c r="A200" s="2" t="s">
        <v>1596</v>
      </c>
      <c r="B200" s="8">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5" t="str">
        <f t="shared" si="10"/>
        <v>Librica</v>
      </c>
      <c r="O200" s="5" t="str">
        <f t="shared" si="11"/>
        <v>Dark</v>
      </c>
      <c r="P200" s="5" t="str">
        <f>_xlfn.XLOOKUP(Orders[[#This Row],[Customer ID]],customers!$A$2:$A$1001,customers!$I$2:$I$1001,"",0)</f>
        <v>No</v>
      </c>
    </row>
    <row r="201" spans="1:16" x14ac:dyDescent="0.3">
      <c r="A201" s="2" t="s">
        <v>1596</v>
      </c>
      <c r="B201" s="8">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5" t="str">
        <f t="shared" si="10"/>
        <v>Librica</v>
      </c>
      <c r="O201" s="5" t="str">
        <f t="shared" si="11"/>
        <v>Light</v>
      </c>
      <c r="P201" s="5" t="str">
        <f>_xlfn.XLOOKUP(Orders[[#This Row],[Customer ID]],customers!$A$2:$A$1001,customers!$I$2:$I$1001,"",0)</f>
        <v>No</v>
      </c>
    </row>
    <row r="202" spans="1:16" x14ac:dyDescent="0.3">
      <c r="A202" s="2" t="s">
        <v>1596</v>
      </c>
      <c r="B202" s="8">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5" t="str">
        <f t="shared" si="10"/>
        <v>Excelsa</v>
      </c>
      <c r="O202" s="5" t="str">
        <f t="shared" si="11"/>
        <v>Medium</v>
      </c>
      <c r="P202" s="5" t="str">
        <f>_xlfn.XLOOKUP(Orders[[#This Row],[Customer ID]],customers!$A$2:$A$1001,customers!$I$2:$I$1001,"",0)</f>
        <v>No</v>
      </c>
    </row>
    <row r="203" spans="1:16" x14ac:dyDescent="0.3">
      <c r="A203" s="2" t="s">
        <v>1621</v>
      </c>
      <c r="B203" s="8">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5" t="str">
        <f t="shared" si="10"/>
        <v>Librica</v>
      </c>
      <c r="O203" s="5" t="str">
        <f t="shared" si="11"/>
        <v>Light</v>
      </c>
      <c r="P203" s="5" t="str">
        <f>_xlfn.XLOOKUP(Orders[[#This Row],[Customer ID]],customers!$A$2:$A$1001,customers!$I$2:$I$1001,"",0)</f>
        <v>No</v>
      </c>
    </row>
    <row r="204" spans="1:16" x14ac:dyDescent="0.3">
      <c r="A204" s="2" t="s">
        <v>1626</v>
      </c>
      <c r="B204" s="8">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5" t="str">
        <f t="shared" si="10"/>
        <v>Librica</v>
      </c>
      <c r="O204" s="5" t="str">
        <f t="shared" si="11"/>
        <v>Dark</v>
      </c>
      <c r="P204" s="5" t="str">
        <f>_xlfn.XLOOKUP(Orders[[#This Row],[Customer ID]],customers!$A$2:$A$1001,customers!$I$2:$I$1001,"",0)</f>
        <v>Yes</v>
      </c>
    </row>
    <row r="205" spans="1:16" x14ac:dyDescent="0.3">
      <c r="A205" s="2" t="s">
        <v>1632</v>
      </c>
      <c r="B205" s="8">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5" t="str">
        <f t="shared" si="10"/>
        <v>Librica</v>
      </c>
      <c r="O205" s="5" t="str">
        <f t="shared" si="11"/>
        <v>Light</v>
      </c>
      <c r="P205" s="5" t="str">
        <f>_xlfn.XLOOKUP(Orders[[#This Row],[Customer ID]],customers!$A$2:$A$1001,customers!$I$2:$I$1001,"",0)</f>
        <v>No</v>
      </c>
    </row>
    <row r="206" spans="1:16" x14ac:dyDescent="0.3">
      <c r="A206" s="2" t="s">
        <v>1638</v>
      </c>
      <c r="B206" s="8">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5" t="str">
        <f t="shared" si="10"/>
        <v>Excelsa</v>
      </c>
      <c r="O206" s="5" t="str">
        <f t="shared" si="11"/>
        <v>Medium</v>
      </c>
      <c r="P206" s="5" t="str">
        <f>_xlfn.XLOOKUP(Orders[[#This Row],[Customer ID]],customers!$A$2:$A$1001,customers!$I$2:$I$1001,"",0)</f>
        <v>No</v>
      </c>
    </row>
    <row r="207" spans="1:16" x14ac:dyDescent="0.3">
      <c r="A207" s="2" t="s">
        <v>1643</v>
      </c>
      <c r="B207" s="8">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5" t="str">
        <f t="shared" si="10"/>
        <v>Robusta</v>
      </c>
      <c r="O207" s="5" t="str">
        <f t="shared" si="11"/>
        <v>Dark</v>
      </c>
      <c r="P207" s="5" t="str">
        <f>_xlfn.XLOOKUP(Orders[[#This Row],[Customer ID]],customers!$A$2:$A$1001,customers!$I$2:$I$1001,"",0)</f>
        <v>Yes</v>
      </c>
    </row>
    <row r="208" spans="1:16" x14ac:dyDescent="0.3">
      <c r="A208" s="2" t="s">
        <v>1648</v>
      </c>
      <c r="B208" s="8">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5" t="str">
        <f t="shared" si="10"/>
        <v>Arabia</v>
      </c>
      <c r="O208" s="5" t="str">
        <f t="shared" si="11"/>
        <v>Medium</v>
      </c>
      <c r="P208" s="5" t="str">
        <f>_xlfn.XLOOKUP(Orders[[#This Row],[Customer ID]],customers!$A$2:$A$1001,customers!$I$2:$I$1001,"",0)</f>
        <v>No</v>
      </c>
    </row>
    <row r="209" spans="1:16" x14ac:dyDescent="0.3">
      <c r="A209" s="2" t="s">
        <v>1653</v>
      </c>
      <c r="B209" s="8">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5" t="str">
        <f t="shared" si="10"/>
        <v>Arabia</v>
      </c>
      <c r="O209" s="5" t="str">
        <f t="shared" si="11"/>
        <v>Medium</v>
      </c>
      <c r="P209" s="5" t="str">
        <f>_xlfn.XLOOKUP(Orders[[#This Row],[Customer ID]],customers!$A$2:$A$1001,customers!$I$2:$I$1001,"",0)</f>
        <v>Yes</v>
      </c>
    </row>
    <row r="210" spans="1:16" x14ac:dyDescent="0.3">
      <c r="A210" s="2" t="s">
        <v>1659</v>
      </c>
      <c r="B210" s="8">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s="5" t="str">
        <f>INDEX(products!$A$1:$G$49,MATCH(orders!$D210,products!$A$1:$A$49,0),MATCH(orders!I$1,products!$A$1:$G$1,0))</f>
        <v>Exc</v>
      </c>
      <c r="J210" s="5"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5" t="str">
        <f t="shared" si="10"/>
        <v>Excelsa</v>
      </c>
      <c r="O210" s="5" t="str">
        <f t="shared" si="11"/>
        <v>Dark</v>
      </c>
      <c r="P210" s="5" t="str">
        <f>_xlfn.XLOOKUP(Orders[[#This Row],[Customer ID]],customers!$A$2:$A$1001,customers!$I$2:$I$1001,"",0)</f>
        <v>Yes</v>
      </c>
    </row>
    <row r="211" spans="1:16" x14ac:dyDescent="0.3">
      <c r="A211" s="2" t="s">
        <v>1665</v>
      </c>
      <c r="B211" s="8">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5" t="str">
        <f t="shared" si="10"/>
        <v>Arabia</v>
      </c>
      <c r="O211" s="5" t="str">
        <f t="shared" si="11"/>
        <v>Medium</v>
      </c>
      <c r="P211" s="5" t="str">
        <f>_xlfn.XLOOKUP(Orders[[#This Row],[Customer ID]],customers!$A$2:$A$1001,customers!$I$2:$I$1001,"",0)</f>
        <v>No</v>
      </c>
    </row>
    <row r="212" spans="1:16" x14ac:dyDescent="0.3">
      <c r="A212" s="2" t="s">
        <v>1671</v>
      </c>
      <c r="B212" s="8">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5" t="str">
        <f t="shared" si="10"/>
        <v>Librica</v>
      </c>
      <c r="O212" s="5" t="str">
        <f t="shared" si="11"/>
        <v>Dark</v>
      </c>
      <c r="P212" s="5" t="str">
        <f>_xlfn.XLOOKUP(Orders[[#This Row],[Customer ID]],customers!$A$2:$A$1001,customers!$I$2:$I$1001,"",0)</f>
        <v>Yes</v>
      </c>
    </row>
    <row r="213" spans="1:16" x14ac:dyDescent="0.3">
      <c r="A213" s="2" t="s">
        <v>1677</v>
      </c>
      <c r="B213" s="8">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5" t="str">
        <f t="shared" si="10"/>
        <v>Excelsa</v>
      </c>
      <c r="O213" s="5" t="str">
        <f t="shared" si="11"/>
        <v>Light</v>
      </c>
      <c r="P213" s="5" t="str">
        <f>_xlfn.XLOOKUP(Orders[[#This Row],[Customer ID]],customers!$A$2:$A$1001,customers!$I$2:$I$1001,"",0)</f>
        <v>No</v>
      </c>
    </row>
    <row r="214" spans="1:16" x14ac:dyDescent="0.3">
      <c r="A214" s="2" t="s">
        <v>1682</v>
      </c>
      <c r="B214" s="8">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5" t="str">
        <f t="shared" si="10"/>
        <v>Excelsa</v>
      </c>
      <c r="O214" s="5" t="str">
        <f t="shared" si="11"/>
        <v>Dark</v>
      </c>
      <c r="P214" s="5" t="str">
        <f>_xlfn.XLOOKUP(Orders[[#This Row],[Customer ID]],customers!$A$2:$A$1001,customers!$I$2:$I$1001,"",0)</f>
        <v>Yes</v>
      </c>
    </row>
    <row r="215" spans="1:16" x14ac:dyDescent="0.3">
      <c r="A215" s="2" t="s">
        <v>1688</v>
      </c>
      <c r="B215" s="8">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5" t="str">
        <f t="shared" si="10"/>
        <v>Robusta</v>
      </c>
      <c r="O215" s="5" t="str">
        <f t="shared" si="11"/>
        <v>Dark</v>
      </c>
      <c r="P215" s="5" t="str">
        <f>_xlfn.XLOOKUP(Orders[[#This Row],[Customer ID]],customers!$A$2:$A$1001,customers!$I$2:$I$1001,"",0)</f>
        <v>No</v>
      </c>
    </row>
    <row r="216" spans="1:16" x14ac:dyDescent="0.3">
      <c r="A216" s="2" t="s">
        <v>1694</v>
      </c>
      <c r="B216" s="8">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s="5" t="str">
        <f>INDEX(products!$A$1:$G$49,MATCH(orders!$D216,products!$A$1:$A$49,0),MATCH(orders!I$1,products!$A$1:$G$1,0))</f>
        <v>Lib</v>
      </c>
      <c r="J216" s="5"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5" t="str">
        <f t="shared" si="10"/>
        <v>Librica</v>
      </c>
      <c r="O216" s="5" t="str">
        <f t="shared" si="11"/>
        <v>Light</v>
      </c>
      <c r="P216" s="5" t="str">
        <f>_xlfn.XLOOKUP(Orders[[#This Row],[Customer ID]],customers!$A$2:$A$1001,customers!$I$2:$I$1001,"",0)</f>
        <v>No</v>
      </c>
    </row>
    <row r="217" spans="1:16" x14ac:dyDescent="0.3">
      <c r="A217" s="2" t="s">
        <v>1701</v>
      </c>
      <c r="B217" s="8">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5" t="str">
        <f t="shared" si="10"/>
        <v>Librica</v>
      </c>
      <c r="O217" s="5" t="str">
        <f t="shared" si="11"/>
        <v>Dark</v>
      </c>
      <c r="P217" s="5" t="str">
        <f>_xlfn.XLOOKUP(Orders[[#This Row],[Customer ID]],customers!$A$2:$A$1001,customers!$I$2:$I$1001,"",0)</f>
        <v>No</v>
      </c>
    </row>
    <row r="218" spans="1:16" x14ac:dyDescent="0.3">
      <c r="A218" s="2" t="s">
        <v>1707</v>
      </c>
      <c r="B218" s="8">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5" t="str">
        <f t="shared" si="10"/>
        <v>Librica</v>
      </c>
      <c r="O218" s="5" t="str">
        <f t="shared" si="11"/>
        <v>Medium</v>
      </c>
      <c r="P218" s="5" t="str">
        <f>_xlfn.XLOOKUP(Orders[[#This Row],[Customer ID]],customers!$A$2:$A$1001,customers!$I$2:$I$1001,"",0)</f>
        <v>Yes</v>
      </c>
    </row>
    <row r="219" spans="1:16" x14ac:dyDescent="0.3">
      <c r="A219" s="2" t="s">
        <v>1713</v>
      </c>
      <c r="B219" s="8">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5" t="str">
        <f t="shared" si="10"/>
        <v>Excelsa</v>
      </c>
      <c r="O219" s="5" t="str">
        <f t="shared" si="11"/>
        <v>Light</v>
      </c>
      <c r="P219" s="5" t="str">
        <f>_xlfn.XLOOKUP(Orders[[#This Row],[Customer ID]],customers!$A$2:$A$1001,customers!$I$2:$I$1001,"",0)</f>
        <v>No</v>
      </c>
    </row>
    <row r="220" spans="1:16" x14ac:dyDescent="0.3">
      <c r="A220" s="2" t="s">
        <v>1719</v>
      </c>
      <c r="B220" s="8">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s="5" t="str">
        <f>INDEX(products!$A$1:$G$49,MATCH(orders!$D220,products!$A$1:$A$49,0),MATCH(orders!I$1,products!$A$1:$G$1,0))</f>
        <v>Ara</v>
      </c>
      <c r="J220" s="5"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5" t="str">
        <f t="shared" si="10"/>
        <v>Arabia</v>
      </c>
      <c r="O220" s="5" t="str">
        <f t="shared" si="11"/>
        <v>Medium</v>
      </c>
      <c r="P220" s="5" t="str">
        <f>_xlfn.XLOOKUP(Orders[[#This Row],[Customer ID]],customers!$A$2:$A$1001,customers!$I$2:$I$1001,"",0)</f>
        <v>Yes</v>
      </c>
    </row>
    <row r="221" spans="1:16" x14ac:dyDescent="0.3">
      <c r="A221" s="2" t="s">
        <v>1725</v>
      </c>
      <c r="B221" s="8">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5" t="str">
        <f t="shared" si="10"/>
        <v>Robusta</v>
      </c>
      <c r="O221" s="5" t="str">
        <f t="shared" si="11"/>
        <v>Light</v>
      </c>
      <c r="P221" s="5" t="str">
        <f>_xlfn.XLOOKUP(Orders[[#This Row],[Customer ID]],customers!$A$2:$A$1001,customers!$I$2:$I$1001,"",0)</f>
        <v>No</v>
      </c>
    </row>
    <row r="222" spans="1:16" x14ac:dyDescent="0.3">
      <c r="A222" s="2" t="s">
        <v>1725</v>
      </c>
      <c r="B222" s="8">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5" t="str">
        <f t="shared" si="10"/>
        <v>Robusta</v>
      </c>
      <c r="O222" s="5" t="str">
        <f t="shared" si="11"/>
        <v>Medium</v>
      </c>
      <c r="P222" s="5" t="str">
        <f>_xlfn.XLOOKUP(Orders[[#This Row],[Customer ID]],customers!$A$2:$A$1001,customers!$I$2:$I$1001,"",0)</f>
        <v>No</v>
      </c>
    </row>
    <row r="223" spans="1:16" x14ac:dyDescent="0.3">
      <c r="A223" s="2" t="s">
        <v>1736</v>
      </c>
      <c r="B223" s="8">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5" t="str">
        <f t="shared" si="10"/>
        <v>Arabia</v>
      </c>
      <c r="O223" s="5" t="str">
        <f t="shared" si="11"/>
        <v>Light</v>
      </c>
      <c r="P223" s="5" t="str">
        <f>_xlfn.XLOOKUP(Orders[[#This Row],[Customer ID]],customers!$A$2:$A$1001,customers!$I$2:$I$1001,"",0)</f>
        <v>Yes</v>
      </c>
    </row>
    <row r="224" spans="1:16" x14ac:dyDescent="0.3">
      <c r="A224" s="2" t="s">
        <v>1742</v>
      </c>
      <c r="B224" s="8">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5" t="str">
        <f t="shared" si="10"/>
        <v>Librica</v>
      </c>
      <c r="O224" s="5" t="str">
        <f t="shared" si="11"/>
        <v>Dark</v>
      </c>
      <c r="P224" s="5" t="str">
        <f>_xlfn.XLOOKUP(Orders[[#This Row],[Customer ID]],customers!$A$2:$A$1001,customers!$I$2:$I$1001,"",0)</f>
        <v>No</v>
      </c>
    </row>
    <row r="225" spans="1:16" x14ac:dyDescent="0.3">
      <c r="A225" s="2" t="s">
        <v>1748</v>
      </c>
      <c r="B225" s="8">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5" t="str">
        <f t="shared" si="10"/>
        <v>Excelsa</v>
      </c>
      <c r="O225" s="5" t="str">
        <f t="shared" si="11"/>
        <v>Light</v>
      </c>
      <c r="P225" s="5" t="str">
        <f>_xlfn.XLOOKUP(Orders[[#This Row],[Customer ID]],customers!$A$2:$A$1001,customers!$I$2:$I$1001,"",0)</f>
        <v>Yes</v>
      </c>
    </row>
    <row r="226" spans="1:16" x14ac:dyDescent="0.3">
      <c r="A226" s="2" t="s">
        <v>1753</v>
      </c>
      <c r="B226" s="8">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5" t="str">
        <f t="shared" si="10"/>
        <v>Librica</v>
      </c>
      <c r="O226" s="5" t="str">
        <f t="shared" si="11"/>
        <v>Dark</v>
      </c>
      <c r="P226" s="5" t="str">
        <f>_xlfn.XLOOKUP(Orders[[#This Row],[Customer ID]],customers!$A$2:$A$1001,customers!$I$2:$I$1001,"",0)</f>
        <v>Yes</v>
      </c>
    </row>
    <row r="227" spans="1:16" x14ac:dyDescent="0.3">
      <c r="A227" s="2" t="s">
        <v>1759</v>
      </c>
      <c r="B227" s="8">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s="5" t="str">
        <f>INDEX(products!$A$1:$G$49,MATCH(orders!$D227,products!$A$1:$A$49,0),MATCH(orders!I$1,products!$A$1:$G$1,0))</f>
        <v>Rob</v>
      </c>
      <c r="J227" s="5"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5" t="str">
        <f t="shared" si="10"/>
        <v>Robusta</v>
      </c>
      <c r="O227" s="5" t="str">
        <f t="shared" si="11"/>
        <v>Light</v>
      </c>
      <c r="P227" s="5" t="str">
        <f>_xlfn.XLOOKUP(Orders[[#This Row],[Customer ID]],customers!$A$2:$A$1001,customers!$I$2:$I$1001,"",0)</f>
        <v>No</v>
      </c>
    </row>
    <row r="228" spans="1:16" x14ac:dyDescent="0.3">
      <c r="A228" s="2" t="s">
        <v>1765</v>
      </c>
      <c r="B228" s="8">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5" t="str">
        <f t="shared" si="10"/>
        <v>Arabia</v>
      </c>
      <c r="O228" s="5" t="str">
        <f t="shared" si="11"/>
        <v>Medium</v>
      </c>
      <c r="P228" s="5" t="str">
        <f>_xlfn.XLOOKUP(Orders[[#This Row],[Customer ID]],customers!$A$2:$A$1001,customers!$I$2:$I$1001,"",0)</f>
        <v>No</v>
      </c>
    </row>
    <row r="229" spans="1:16" x14ac:dyDescent="0.3">
      <c r="A229" s="2" t="s">
        <v>1771</v>
      </c>
      <c r="B229" s="8">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5" t="str">
        <f t="shared" si="10"/>
        <v>Robusta</v>
      </c>
      <c r="O229" s="5" t="str">
        <f t="shared" si="11"/>
        <v>Dark</v>
      </c>
      <c r="P229" s="5" t="str">
        <f>_xlfn.XLOOKUP(Orders[[#This Row],[Customer ID]],customers!$A$2:$A$1001,customers!$I$2:$I$1001,"",0)</f>
        <v>Yes</v>
      </c>
    </row>
    <row r="230" spans="1:16" x14ac:dyDescent="0.3">
      <c r="A230" s="2" t="s">
        <v>1777</v>
      </c>
      <c r="B230" s="8">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5" t="str">
        <f t="shared" si="10"/>
        <v>Robusta</v>
      </c>
      <c r="O230" s="5" t="str">
        <f t="shared" si="11"/>
        <v>Light</v>
      </c>
      <c r="P230" s="5" t="str">
        <f>_xlfn.XLOOKUP(Orders[[#This Row],[Customer ID]],customers!$A$2:$A$1001,customers!$I$2:$I$1001,"",0)</f>
        <v>No</v>
      </c>
    </row>
    <row r="231" spans="1:16" x14ac:dyDescent="0.3">
      <c r="A231" s="2" t="s">
        <v>1783</v>
      </c>
      <c r="B231" s="8">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5" t="str">
        <f t="shared" si="10"/>
        <v>Librica</v>
      </c>
      <c r="O231" s="5" t="str">
        <f t="shared" si="11"/>
        <v>Medium</v>
      </c>
      <c r="P231" s="5" t="str">
        <f>_xlfn.XLOOKUP(Orders[[#This Row],[Customer ID]],customers!$A$2:$A$1001,customers!$I$2:$I$1001,"",0)</f>
        <v>No</v>
      </c>
    </row>
    <row r="232" spans="1:16" x14ac:dyDescent="0.3">
      <c r="A232" s="2" t="s">
        <v>1789</v>
      </c>
      <c r="B232" s="8">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5" t="str">
        <f t="shared" si="10"/>
        <v>Arabia</v>
      </c>
      <c r="O232" s="5" t="str">
        <f t="shared" si="11"/>
        <v>Medium</v>
      </c>
      <c r="P232" s="5" t="str">
        <f>_xlfn.XLOOKUP(Orders[[#This Row],[Customer ID]],customers!$A$2:$A$1001,customers!$I$2:$I$1001,"",0)</f>
        <v>No</v>
      </c>
    </row>
    <row r="233" spans="1:16" x14ac:dyDescent="0.3">
      <c r="A233" s="2" t="s">
        <v>1795</v>
      </c>
      <c r="B233" s="8">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5" t="str">
        <f t="shared" si="10"/>
        <v>Librica</v>
      </c>
      <c r="O233" s="5" t="str">
        <f t="shared" si="11"/>
        <v>Medium</v>
      </c>
      <c r="P233" s="5" t="str">
        <f>_xlfn.XLOOKUP(Orders[[#This Row],[Customer ID]],customers!$A$2:$A$1001,customers!$I$2:$I$1001,"",0)</f>
        <v>Yes</v>
      </c>
    </row>
    <row r="234" spans="1:16" x14ac:dyDescent="0.3">
      <c r="A234" s="2" t="s">
        <v>1800</v>
      </c>
      <c r="B234" s="8">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5" t="str">
        <f t="shared" si="10"/>
        <v>Librica</v>
      </c>
      <c r="O234" s="5" t="str">
        <f t="shared" si="11"/>
        <v>Light</v>
      </c>
      <c r="P234" s="5" t="str">
        <f>_xlfn.XLOOKUP(Orders[[#This Row],[Customer ID]],customers!$A$2:$A$1001,customers!$I$2:$I$1001,"",0)</f>
        <v>No</v>
      </c>
    </row>
    <row r="235" spans="1:16" x14ac:dyDescent="0.3">
      <c r="A235" s="2" t="s">
        <v>1806</v>
      </c>
      <c r="B235" s="8">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5" t="str">
        <f t="shared" si="10"/>
        <v>Excelsa</v>
      </c>
      <c r="O235" s="5" t="str">
        <f t="shared" si="11"/>
        <v>Medium</v>
      </c>
      <c r="P235" s="5" t="str">
        <f>_xlfn.XLOOKUP(Orders[[#This Row],[Customer ID]],customers!$A$2:$A$1001,customers!$I$2:$I$1001,"",0)</f>
        <v>No</v>
      </c>
    </row>
    <row r="236" spans="1:16" x14ac:dyDescent="0.3">
      <c r="A236" s="2" t="s">
        <v>1812</v>
      </c>
      <c r="B236" s="8">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5" t="str">
        <f t="shared" si="10"/>
        <v>Librica</v>
      </c>
      <c r="O236" s="5" t="str">
        <f t="shared" si="11"/>
        <v>Light</v>
      </c>
      <c r="P236" s="5" t="str">
        <f>_xlfn.XLOOKUP(Orders[[#This Row],[Customer ID]],customers!$A$2:$A$1001,customers!$I$2:$I$1001,"",0)</f>
        <v>No</v>
      </c>
    </row>
    <row r="237" spans="1:16" x14ac:dyDescent="0.3">
      <c r="A237" s="2" t="s">
        <v>1818</v>
      </c>
      <c r="B237" s="8">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s="5" t="str">
        <f>INDEX(products!$A$1:$G$49,MATCH(orders!$D237,products!$A$1:$A$49,0),MATCH(orders!I$1,products!$A$1:$G$1,0))</f>
        <v>Lib</v>
      </c>
      <c r="J237" s="5"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5" t="str">
        <f t="shared" si="10"/>
        <v>Librica</v>
      </c>
      <c r="O237" s="5" t="str">
        <f t="shared" si="11"/>
        <v>Light</v>
      </c>
      <c r="P237" s="5" t="str">
        <f>_xlfn.XLOOKUP(Orders[[#This Row],[Customer ID]],customers!$A$2:$A$1001,customers!$I$2:$I$1001,"",0)</f>
        <v>No</v>
      </c>
    </row>
    <row r="238" spans="1:16" x14ac:dyDescent="0.3">
      <c r="A238" s="2" t="s">
        <v>1822</v>
      </c>
      <c r="B238" s="8">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s="5" t="str">
        <f>INDEX(products!$A$1:$G$49,MATCH(orders!$D238,products!$A$1:$A$49,0),MATCH(orders!I$1,products!$A$1:$G$1,0))</f>
        <v>Lib</v>
      </c>
      <c r="J238" s="5"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5" t="str">
        <f t="shared" si="10"/>
        <v>Librica</v>
      </c>
      <c r="O238" s="5" t="str">
        <f t="shared" si="11"/>
        <v>Dark</v>
      </c>
      <c r="P238" s="5" t="str">
        <f>_xlfn.XLOOKUP(Orders[[#This Row],[Customer ID]],customers!$A$2:$A$1001,customers!$I$2:$I$1001,"",0)</f>
        <v>No</v>
      </c>
    </row>
    <row r="239" spans="1:16" x14ac:dyDescent="0.3">
      <c r="A239" s="2" t="s">
        <v>1828</v>
      </c>
      <c r="B239" s="8">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5" t="str">
        <f t="shared" si="10"/>
        <v>Robusta</v>
      </c>
      <c r="O239" s="5" t="str">
        <f t="shared" si="11"/>
        <v>Light</v>
      </c>
      <c r="P239" s="5" t="str">
        <f>_xlfn.XLOOKUP(Orders[[#This Row],[Customer ID]],customers!$A$2:$A$1001,customers!$I$2:$I$1001,"",0)</f>
        <v>Yes</v>
      </c>
    </row>
    <row r="240" spans="1:16" x14ac:dyDescent="0.3">
      <c r="A240" s="2" t="s">
        <v>1833</v>
      </c>
      <c r="B240" s="8">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5" t="str">
        <f t="shared" si="10"/>
        <v>Robusta</v>
      </c>
      <c r="O240" s="5" t="str">
        <f t="shared" si="11"/>
        <v>Medium</v>
      </c>
      <c r="P240" s="5" t="str">
        <f>_xlfn.XLOOKUP(Orders[[#This Row],[Customer ID]],customers!$A$2:$A$1001,customers!$I$2:$I$1001,"",0)</f>
        <v>Yes</v>
      </c>
    </row>
    <row r="241" spans="1:16" x14ac:dyDescent="0.3">
      <c r="A241" s="2" t="s">
        <v>1839</v>
      </c>
      <c r="B241" s="8">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5" t="str">
        <f t="shared" si="10"/>
        <v>Excelsa</v>
      </c>
      <c r="O241" s="5" t="str">
        <f t="shared" si="11"/>
        <v>Light</v>
      </c>
      <c r="P241" s="5" t="str">
        <f>_xlfn.XLOOKUP(Orders[[#This Row],[Customer ID]],customers!$A$2:$A$1001,customers!$I$2:$I$1001,"",0)</f>
        <v>No</v>
      </c>
    </row>
    <row r="242" spans="1:16" x14ac:dyDescent="0.3">
      <c r="A242" s="2" t="s">
        <v>1845</v>
      </c>
      <c r="B242" s="8">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5" t="str">
        <f t="shared" si="10"/>
        <v>Arabia</v>
      </c>
      <c r="O242" s="5" t="str">
        <f t="shared" si="11"/>
        <v>Medium</v>
      </c>
      <c r="P242" s="5" t="str">
        <f>_xlfn.XLOOKUP(Orders[[#This Row],[Customer ID]],customers!$A$2:$A$1001,customers!$I$2:$I$1001,"",0)</f>
        <v>Yes</v>
      </c>
    </row>
    <row r="243" spans="1:16" x14ac:dyDescent="0.3">
      <c r="A243" s="2" t="s">
        <v>1849</v>
      </c>
      <c r="B243" s="8">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5" t="str">
        <f t="shared" si="10"/>
        <v>Robusta</v>
      </c>
      <c r="O243" s="5" t="str">
        <f t="shared" si="11"/>
        <v>Medium</v>
      </c>
      <c r="P243" s="5" t="str">
        <f>_xlfn.XLOOKUP(Orders[[#This Row],[Customer ID]],customers!$A$2:$A$1001,customers!$I$2:$I$1001,"",0)</f>
        <v>No</v>
      </c>
    </row>
    <row r="244" spans="1:16" x14ac:dyDescent="0.3">
      <c r="A244" s="2" t="s">
        <v>1854</v>
      </c>
      <c r="B244" s="8">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5" t="str">
        <f t="shared" si="10"/>
        <v>Excelsa</v>
      </c>
      <c r="O244" s="5" t="str">
        <f t="shared" si="11"/>
        <v>Dark</v>
      </c>
      <c r="P244" s="5" t="str">
        <f>_xlfn.XLOOKUP(Orders[[#This Row],[Customer ID]],customers!$A$2:$A$1001,customers!$I$2:$I$1001,"",0)</f>
        <v>Yes</v>
      </c>
    </row>
    <row r="245" spans="1:16" x14ac:dyDescent="0.3">
      <c r="A245" s="2" t="s">
        <v>1860</v>
      </c>
      <c r="B245" s="8">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5" t="str">
        <f t="shared" si="10"/>
        <v>Excelsa</v>
      </c>
      <c r="O245" s="5" t="str">
        <f t="shared" si="11"/>
        <v>Dark</v>
      </c>
      <c r="P245" s="5" t="str">
        <f>_xlfn.XLOOKUP(Orders[[#This Row],[Customer ID]],customers!$A$2:$A$1001,customers!$I$2:$I$1001,"",0)</f>
        <v>Yes</v>
      </c>
    </row>
    <row r="246" spans="1:16" x14ac:dyDescent="0.3">
      <c r="A246" s="2" t="s">
        <v>1866</v>
      </c>
      <c r="B246" s="8">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5" t="str">
        <f t="shared" si="10"/>
        <v>Librica</v>
      </c>
      <c r="O246" s="5" t="str">
        <f t="shared" si="11"/>
        <v>Medium</v>
      </c>
      <c r="P246" s="5" t="str">
        <f>_xlfn.XLOOKUP(Orders[[#This Row],[Customer ID]],customers!$A$2:$A$1001,customers!$I$2:$I$1001,"",0)</f>
        <v>No</v>
      </c>
    </row>
    <row r="247" spans="1:16" x14ac:dyDescent="0.3">
      <c r="A247" s="2" t="s">
        <v>1872</v>
      </c>
      <c r="B247" s="8">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5" t="str">
        <f t="shared" si="10"/>
        <v>Librica</v>
      </c>
      <c r="O247" s="5" t="str">
        <f t="shared" si="11"/>
        <v>Light</v>
      </c>
      <c r="P247" s="5" t="str">
        <f>_xlfn.XLOOKUP(Orders[[#This Row],[Customer ID]],customers!$A$2:$A$1001,customers!$I$2:$I$1001,"",0)</f>
        <v>Yes</v>
      </c>
    </row>
    <row r="248" spans="1:16" x14ac:dyDescent="0.3">
      <c r="A248" s="2" t="s">
        <v>1878</v>
      </c>
      <c r="B248" s="8">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5" t="str">
        <f t="shared" si="10"/>
        <v>Librica</v>
      </c>
      <c r="O248" s="5" t="str">
        <f t="shared" si="11"/>
        <v>Dark</v>
      </c>
      <c r="P248" s="5" t="str">
        <f>_xlfn.XLOOKUP(Orders[[#This Row],[Customer ID]],customers!$A$2:$A$1001,customers!$I$2:$I$1001,"",0)</f>
        <v>No</v>
      </c>
    </row>
    <row r="249" spans="1:16" x14ac:dyDescent="0.3">
      <c r="A249" s="2" t="s">
        <v>1884</v>
      </c>
      <c r="B249" s="8">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s="5" t="str">
        <f>INDEX(products!$A$1:$G$49,MATCH(orders!$D249,products!$A$1:$A$49,0),MATCH(orders!I$1,products!$A$1:$G$1,0))</f>
        <v>Rob</v>
      </c>
      <c r="J249" s="5"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5" t="str">
        <f t="shared" si="10"/>
        <v>Robusta</v>
      </c>
      <c r="O249" s="5" t="str">
        <f t="shared" si="11"/>
        <v>Light</v>
      </c>
      <c r="P249" s="5" t="str">
        <f>_xlfn.XLOOKUP(Orders[[#This Row],[Customer ID]],customers!$A$2:$A$1001,customers!$I$2:$I$1001,"",0)</f>
        <v>Yes</v>
      </c>
    </row>
    <row r="250" spans="1:16" x14ac:dyDescent="0.3">
      <c r="A250" s="2" t="s">
        <v>1889</v>
      </c>
      <c r="B250" s="8">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5" t="str">
        <f t="shared" si="10"/>
        <v>Arabia</v>
      </c>
      <c r="O250" s="5" t="str">
        <f t="shared" si="11"/>
        <v>Dark</v>
      </c>
      <c r="P250" s="5" t="str">
        <f>_xlfn.XLOOKUP(Orders[[#This Row],[Customer ID]],customers!$A$2:$A$1001,customers!$I$2:$I$1001,"",0)</f>
        <v>Yes</v>
      </c>
    </row>
    <row r="251" spans="1:16" x14ac:dyDescent="0.3">
      <c r="A251" s="2" t="s">
        <v>1895</v>
      </c>
      <c r="B251" s="8">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5" t="str">
        <f t="shared" si="10"/>
        <v>Librica</v>
      </c>
      <c r="O251" s="5" t="str">
        <f t="shared" si="11"/>
        <v>Light</v>
      </c>
      <c r="P251" s="5" t="str">
        <f>_xlfn.XLOOKUP(Orders[[#This Row],[Customer ID]],customers!$A$2:$A$1001,customers!$I$2:$I$1001,"",0)</f>
        <v>Yes</v>
      </c>
    </row>
    <row r="252" spans="1:16" x14ac:dyDescent="0.3">
      <c r="A252" s="2" t="s">
        <v>1900</v>
      </c>
      <c r="B252" s="8">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5" t="str">
        <f t="shared" si="10"/>
        <v>Robusta</v>
      </c>
      <c r="O252" s="5" t="str">
        <f t="shared" si="11"/>
        <v>Medium</v>
      </c>
      <c r="P252" s="5" t="str">
        <f>_xlfn.XLOOKUP(Orders[[#This Row],[Customer ID]],customers!$A$2:$A$1001,customers!$I$2:$I$1001,"",0)</f>
        <v>Yes</v>
      </c>
    </row>
    <row r="253" spans="1:16" x14ac:dyDescent="0.3">
      <c r="A253" s="2" t="s">
        <v>1906</v>
      </c>
      <c r="B253" s="8">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5" t="str">
        <f t="shared" si="10"/>
        <v>Excelsa</v>
      </c>
      <c r="O253" s="5" t="str">
        <f t="shared" si="11"/>
        <v>Medium</v>
      </c>
      <c r="P253" s="5" t="str">
        <f>_xlfn.XLOOKUP(Orders[[#This Row],[Customer ID]],customers!$A$2:$A$1001,customers!$I$2:$I$1001,"",0)</f>
        <v>Yes</v>
      </c>
    </row>
    <row r="254" spans="1:16" x14ac:dyDescent="0.3">
      <c r="A254" s="2" t="s">
        <v>1912</v>
      </c>
      <c r="B254" s="8">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5" t="str">
        <f t="shared" si="10"/>
        <v>Arabia</v>
      </c>
      <c r="O254" s="5" t="str">
        <f t="shared" si="11"/>
        <v>Dark</v>
      </c>
      <c r="P254" s="5" t="str">
        <f>_xlfn.XLOOKUP(Orders[[#This Row],[Customer ID]],customers!$A$2:$A$1001,customers!$I$2:$I$1001,"",0)</f>
        <v>No</v>
      </c>
    </row>
    <row r="255" spans="1:16" x14ac:dyDescent="0.3">
      <c r="A255" s="2" t="s">
        <v>1917</v>
      </c>
      <c r="B255" s="8">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5" t="str">
        <f t="shared" si="10"/>
        <v>Librica</v>
      </c>
      <c r="O255" s="5" t="str">
        <f t="shared" si="11"/>
        <v>Medium</v>
      </c>
      <c r="P255" s="5" t="str">
        <f>_xlfn.XLOOKUP(Orders[[#This Row],[Customer ID]],customers!$A$2:$A$1001,customers!$I$2:$I$1001,"",0)</f>
        <v>No</v>
      </c>
    </row>
    <row r="256" spans="1:16" x14ac:dyDescent="0.3">
      <c r="A256" s="2" t="s">
        <v>1923</v>
      </c>
      <c r="B256" s="8">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5" t="str">
        <f t="shared" si="10"/>
        <v>Robusta</v>
      </c>
      <c r="O256" s="5" t="str">
        <f t="shared" si="11"/>
        <v>Light</v>
      </c>
      <c r="P256" s="5" t="str">
        <f>_xlfn.XLOOKUP(Orders[[#This Row],[Customer ID]],customers!$A$2:$A$1001,customers!$I$2:$I$1001,"",0)</f>
        <v>No</v>
      </c>
    </row>
    <row r="257" spans="1:16" x14ac:dyDescent="0.3">
      <c r="A257" s="2" t="s">
        <v>1928</v>
      </c>
      <c r="B257" s="8">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5" t="str">
        <f t="shared" si="10"/>
        <v>Robusta</v>
      </c>
      <c r="O257" s="5" t="str">
        <f t="shared" si="11"/>
        <v>Light</v>
      </c>
      <c r="P257" s="5" t="str">
        <f>_xlfn.XLOOKUP(Orders[[#This Row],[Customer ID]],customers!$A$2:$A$1001,customers!$I$2:$I$1001,"",0)</f>
        <v>No</v>
      </c>
    </row>
    <row r="258" spans="1:16" x14ac:dyDescent="0.3">
      <c r="A258" s="2" t="s">
        <v>1934</v>
      </c>
      <c r="B258" s="8">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5" t="str">
        <f t="shared" si="10"/>
        <v>Librica</v>
      </c>
      <c r="O258" s="5" t="str">
        <f t="shared" si="11"/>
        <v>Medium</v>
      </c>
      <c r="P258" s="5" t="str">
        <f>_xlfn.XLOOKUP(Orders[[#This Row],[Customer ID]],customers!$A$2:$A$1001,customers!$I$2:$I$1001,"",0)</f>
        <v>Yes</v>
      </c>
    </row>
    <row r="259" spans="1:16" x14ac:dyDescent="0.3">
      <c r="A259" s="2" t="s">
        <v>1940</v>
      </c>
      <c r="B259" s="8">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E259*L259</f>
        <v>27.945</v>
      </c>
      <c r="N259" s="5" t="str">
        <f t="shared" ref="N259:N322" si="13">IF(I259="Rob","Robusta",IF(I259="Exc","Excelsa",IF(I259="Ara","Arabia",IF(I259="Lib","Librica",""))))</f>
        <v>Excelsa</v>
      </c>
      <c r="O259" s="5" t="str">
        <f t="shared" ref="O259:O322" si="14">IF(J259="M","Medium",IF(J259="L", "Light", IF(J259="D", "Dark","")))</f>
        <v>Dark</v>
      </c>
      <c r="P259" s="5" t="str">
        <f>_xlfn.XLOOKUP(Orders[[#This Row],[Customer ID]],customers!$A$2:$A$1001,customers!$I$2:$I$1001,"",0)</f>
        <v>Yes</v>
      </c>
    </row>
    <row r="260" spans="1:16" x14ac:dyDescent="0.3">
      <c r="A260" s="2" t="s">
        <v>1946</v>
      </c>
      <c r="B260" s="8">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5" t="str">
        <f t="shared" si="13"/>
        <v>Excelsa</v>
      </c>
      <c r="O260" s="5" t="str">
        <f t="shared" si="14"/>
        <v>Dark</v>
      </c>
      <c r="P260" s="5" t="str">
        <f>_xlfn.XLOOKUP(Orders[[#This Row],[Customer ID]],customers!$A$2:$A$1001,customers!$I$2:$I$1001,"",0)</f>
        <v>No</v>
      </c>
    </row>
    <row r="261" spans="1:16" x14ac:dyDescent="0.3">
      <c r="A261" s="2" t="s">
        <v>1952</v>
      </c>
      <c r="B261" s="8">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5" t="str">
        <f t="shared" si="13"/>
        <v>Robusta</v>
      </c>
      <c r="O261" s="5" t="str">
        <f t="shared" si="14"/>
        <v>Medium</v>
      </c>
      <c r="P261" s="5" t="str">
        <f>_xlfn.XLOOKUP(Orders[[#This Row],[Customer ID]],customers!$A$2:$A$1001,customers!$I$2:$I$1001,"",0)</f>
        <v>No</v>
      </c>
    </row>
    <row r="262" spans="1:16" x14ac:dyDescent="0.3">
      <c r="A262" s="2" t="s">
        <v>1958</v>
      </c>
      <c r="B262" s="8">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5" t="str">
        <f t="shared" si="13"/>
        <v>Robusta</v>
      </c>
      <c r="O262" s="5" t="str">
        <f t="shared" si="14"/>
        <v>Light</v>
      </c>
      <c r="P262" s="5" t="str">
        <f>_xlfn.XLOOKUP(Orders[[#This Row],[Customer ID]],customers!$A$2:$A$1001,customers!$I$2:$I$1001,"",0)</f>
        <v>Yes</v>
      </c>
    </row>
    <row r="263" spans="1:16" x14ac:dyDescent="0.3">
      <c r="A263" s="2" t="s">
        <v>1963</v>
      </c>
      <c r="B263" s="8">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5" t="str">
        <f t="shared" si="13"/>
        <v>Robusta</v>
      </c>
      <c r="O263" s="5" t="str">
        <f t="shared" si="14"/>
        <v>Light</v>
      </c>
      <c r="P263" s="5" t="str">
        <f>_xlfn.XLOOKUP(Orders[[#This Row],[Customer ID]],customers!$A$2:$A$1001,customers!$I$2:$I$1001,"",0)</f>
        <v>Yes</v>
      </c>
    </row>
    <row r="264" spans="1:16" x14ac:dyDescent="0.3">
      <c r="A264" s="2" t="s">
        <v>1969</v>
      </c>
      <c r="B264" s="8">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5" t="str">
        <f t="shared" si="13"/>
        <v>Excelsa</v>
      </c>
      <c r="O264" s="5" t="str">
        <f t="shared" si="14"/>
        <v>Medium</v>
      </c>
      <c r="P264" s="5" t="str">
        <f>_xlfn.XLOOKUP(Orders[[#This Row],[Customer ID]],customers!$A$2:$A$1001,customers!$I$2:$I$1001,"",0)</f>
        <v>No</v>
      </c>
    </row>
    <row r="265" spans="1:16" x14ac:dyDescent="0.3">
      <c r="A265" s="2" t="s">
        <v>1975</v>
      </c>
      <c r="B265" s="8">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5" t="str">
        <f t="shared" si="13"/>
        <v>Librica</v>
      </c>
      <c r="O265" s="5" t="str">
        <f t="shared" si="14"/>
        <v>Medium</v>
      </c>
      <c r="P265" s="5" t="str">
        <f>_xlfn.XLOOKUP(Orders[[#This Row],[Customer ID]],customers!$A$2:$A$1001,customers!$I$2:$I$1001,"",0)</f>
        <v>No</v>
      </c>
    </row>
    <row r="266" spans="1:16" x14ac:dyDescent="0.3">
      <c r="A266" s="2" t="s">
        <v>1980</v>
      </c>
      <c r="B266" s="8">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s="5" t="str">
        <f>INDEX(products!$A$1:$G$49,MATCH(orders!$D266,products!$A$1:$A$49,0),MATCH(orders!I$1,products!$A$1:$G$1,0))</f>
        <v>Rob</v>
      </c>
      <c r="J266" s="5"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5" t="str">
        <f t="shared" si="13"/>
        <v>Robusta</v>
      </c>
      <c r="O266" s="5" t="str">
        <f t="shared" si="14"/>
        <v>Light</v>
      </c>
      <c r="P266" s="5" t="str">
        <f>_xlfn.XLOOKUP(Orders[[#This Row],[Customer ID]],customers!$A$2:$A$1001,customers!$I$2:$I$1001,"",0)</f>
        <v>Yes</v>
      </c>
    </row>
    <row r="267" spans="1:16" x14ac:dyDescent="0.3">
      <c r="A267" s="2" t="s">
        <v>1986</v>
      </c>
      <c r="B267" s="8">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5" t="str">
        <f t="shared" si="13"/>
        <v>Arabia</v>
      </c>
      <c r="O267" s="5" t="str">
        <f t="shared" si="14"/>
        <v>Dark</v>
      </c>
      <c r="P267" s="5" t="str">
        <f>_xlfn.XLOOKUP(Orders[[#This Row],[Customer ID]],customers!$A$2:$A$1001,customers!$I$2:$I$1001,"",0)</f>
        <v>Yes</v>
      </c>
    </row>
    <row r="268" spans="1:16" x14ac:dyDescent="0.3">
      <c r="A268" s="2" t="s">
        <v>1992</v>
      </c>
      <c r="B268" s="8">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5" t="str">
        <f t="shared" si="13"/>
        <v>Excelsa</v>
      </c>
      <c r="O268" s="5" t="str">
        <f t="shared" si="14"/>
        <v>Dark</v>
      </c>
      <c r="P268" s="5" t="str">
        <f>_xlfn.XLOOKUP(Orders[[#This Row],[Customer ID]],customers!$A$2:$A$1001,customers!$I$2:$I$1001,"",0)</f>
        <v>No</v>
      </c>
    </row>
    <row r="269" spans="1:16" x14ac:dyDescent="0.3">
      <c r="A269" s="2" t="s">
        <v>1998</v>
      </c>
      <c r="B269" s="8">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5" t="str">
        <f t="shared" si="13"/>
        <v>Excelsa</v>
      </c>
      <c r="O269" s="5" t="str">
        <f t="shared" si="14"/>
        <v>Dark</v>
      </c>
      <c r="P269" s="5" t="str">
        <f>_xlfn.XLOOKUP(Orders[[#This Row],[Customer ID]],customers!$A$2:$A$1001,customers!$I$2:$I$1001,"",0)</f>
        <v>Yes</v>
      </c>
    </row>
    <row r="270" spans="1:16" x14ac:dyDescent="0.3">
      <c r="A270" s="2" t="s">
        <v>2004</v>
      </c>
      <c r="B270" s="8">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5" t="str">
        <f t="shared" si="13"/>
        <v>Arabia</v>
      </c>
      <c r="O270" s="5" t="str">
        <f t="shared" si="14"/>
        <v>Dark</v>
      </c>
      <c r="P270" s="5" t="str">
        <f>_xlfn.XLOOKUP(Orders[[#This Row],[Customer ID]],customers!$A$2:$A$1001,customers!$I$2:$I$1001,"",0)</f>
        <v>Yes</v>
      </c>
    </row>
    <row r="271" spans="1:16" x14ac:dyDescent="0.3">
      <c r="A271" s="2" t="s">
        <v>2009</v>
      </c>
      <c r="B271" s="8">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5" t="str">
        <f t="shared" si="13"/>
        <v>Arabia</v>
      </c>
      <c r="O271" s="5" t="str">
        <f t="shared" si="14"/>
        <v>Dark</v>
      </c>
      <c r="P271" s="5" t="str">
        <f>_xlfn.XLOOKUP(Orders[[#This Row],[Customer ID]],customers!$A$2:$A$1001,customers!$I$2:$I$1001,"",0)</f>
        <v>No</v>
      </c>
    </row>
    <row r="272" spans="1:16" x14ac:dyDescent="0.3">
      <c r="A272" s="2" t="s">
        <v>2015</v>
      </c>
      <c r="B272" s="8">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s="5" t="str">
        <f>INDEX(products!$A$1:$G$49,MATCH(orders!$D272,products!$A$1:$A$49,0),MATCH(orders!I$1,products!$A$1:$G$1,0))</f>
        <v>Exc</v>
      </c>
      <c r="J272" s="5"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5" t="str">
        <f t="shared" si="13"/>
        <v>Excelsa</v>
      </c>
      <c r="O272" s="5" t="str">
        <f t="shared" si="14"/>
        <v>Dark</v>
      </c>
      <c r="P272" s="5" t="str">
        <f>_xlfn.XLOOKUP(Orders[[#This Row],[Customer ID]],customers!$A$2:$A$1001,customers!$I$2:$I$1001,"",0)</f>
        <v>Yes</v>
      </c>
    </row>
    <row r="273" spans="1:16" x14ac:dyDescent="0.3">
      <c r="A273" s="2" t="s">
        <v>2019</v>
      </c>
      <c r="B273" s="8">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5" t="str">
        <f t="shared" si="13"/>
        <v>Arabia</v>
      </c>
      <c r="O273" s="5" t="str">
        <f t="shared" si="14"/>
        <v>Dark</v>
      </c>
      <c r="P273" s="5" t="str">
        <f>_xlfn.XLOOKUP(Orders[[#This Row],[Customer ID]],customers!$A$2:$A$1001,customers!$I$2:$I$1001,"",0)</f>
        <v>Yes</v>
      </c>
    </row>
    <row r="274" spans="1:16" x14ac:dyDescent="0.3">
      <c r="A274" s="2" t="s">
        <v>2025</v>
      </c>
      <c r="B274" s="8">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s="5" t="str">
        <f>INDEX(products!$A$1:$G$49,MATCH(orders!$D274,products!$A$1:$A$49,0),MATCH(orders!I$1,products!$A$1:$G$1,0))</f>
        <v>Rob</v>
      </c>
      <c r="J274" s="5"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5" t="str">
        <f t="shared" si="13"/>
        <v>Robusta</v>
      </c>
      <c r="O274" s="5" t="str">
        <f t="shared" si="14"/>
        <v>Light</v>
      </c>
      <c r="P274" s="5" t="str">
        <f>_xlfn.XLOOKUP(Orders[[#This Row],[Customer ID]],customers!$A$2:$A$1001,customers!$I$2:$I$1001,"",0)</f>
        <v>Yes</v>
      </c>
    </row>
    <row r="275" spans="1:16" x14ac:dyDescent="0.3">
      <c r="A275" s="2" t="s">
        <v>2032</v>
      </c>
      <c r="B275" s="8">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5" t="str">
        <f t="shared" si="13"/>
        <v>Arabia</v>
      </c>
      <c r="O275" s="5" t="str">
        <f t="shared" si="14"/>
        <v>Light</v>
      </c>
      <c r="P275" s="5" t="str">
        <f>_xlfn.XLOOKUP(Orders[[#This Row],[Customer ID]],customers!$A$2:$A$1001,customers!$I$2:$I$1001,"",0)</f>
        <v>No</v>
      </c>
    </row>
    <row r="276" spans="1:16" x14ac:dyDescent="0.3">
      <c r="A276" s="2" t="s">
        <v>2038</v>
      </c>
      <c r="B276" s="8">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5" t="str">
        <f t="shared" si="13"/>
        <v>Arabia</v>
      </c>
      <c r="O276" s="5" t="str">
        <f t="shared" si="14"/>
        <v>Medium</v>
      </c>
      <c r="P276" s="5" t="str">
        <f>_xlfn.XLOOKUP(Orders[[#This Row],[Customer ID]],customers!$A$2:$A$1001,customers!$I$2:$I$1001,"",0)</f>
        <v>No</v>
      </c>
    </row>
    <row r="277" spans="1:16" x14ac:dyDescent="0.3">
      <c r="A277" s="2" t="s">
        <v>2044</v>
      </c>
      <c r="B277" s="8">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5" t="str">
        <f t="shared" si="13"/>
        <v>Excelsa</v>
      </c>
      <c r="O277" s="5" t="str">
        <f t="shared" si="14"/>
        <v>Light</v>
      </c>
      <c r="P277" s="5" t="str">
        <f>_xlfn.XLOOKUP(Orders[[#This Row],[Customer ID]],customers!$A$2:$A$1001,customers!$I$2:$I$1001,"",0)</f>
        <v>No</v>
      </c>
    </row>
    <row r="278" spans="1:16" x14ac:dyDescent="0.3">
      <c r="A278" s="2" t="s">
        <v>2050</v>
      </c>
      <c r="B278" s="8">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s="5" t="str">
        <f>INDEX(products!$A$1:$G$49,MATCH(orders!$D278,products!$A$1:$A$49,0),MATCH(orders!I$1,products!$A$1:$G$1,0))</f>
        <v>Rob</v>
      </c>
      <c r="J278" s="5"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5" t="str">
        <f t="shared" si="13"/>
        <v>Robusta</v>
      </c>
      <c r="O278" s="5" t="str">
        <f t="shared" si="14"/>
        <v>Light</v>
      </c>
      <c r="P278" s="5" t="str">
        <f>_xlfn.XLOOKUP(Orders[[#This Row],[Customer ID]],customers!$A$2:$A$1001,customers!$I$2:$I$1001,"",0)</f>
        <v>Yes</v>
      </c>
    </row>
    <row r="279" spans="1:16" x14ac:dyDescent="0.3">
      <c r="A279" s="2" t="s">
        <v>2056</v>
      </c>
      <c r="B279" s="8">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5" t="str">
        <f t="shared" si="13"/>
        <v>Excelsa</v>
      </c>
      <c r="O279" s="5" t="str">
        <f t="shared" si="14"/>
        <v>Light</v>
      </c>
      <c r="P279" s="5" t="str">
        <f>_xlfn.XLOOKUP(Orders[[#This Row],[Customer ID]],customers!$A$2:$A$1001,customers!$I$2:$I$1001,"",0)</f>
        <v>No</v>
      </c>
    </row>
    <row r="280" spans="1:16" x14ac:dyDescent="0.3">
      <c r="A280" s="2" t="s">
        <v>2062</v>
      </c>
      <c r="B280" s="8">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5" t="str">
        <f t="shared" si="13"/>
        <v>Arabia</v>
      </c>
      <c r="O280" s="5" t="str">
        <f t="shared" si="14"/>
        <v>Light</v>
      </c>
      <c r="P280" s="5" t="str">
        <f>_xlfn.XLOOKUP(Orders[[#This Row],[Customer ID]],customers!$A$2:$A$1001,customers!$I$2:$I$1001,"",0)</f>
        <v>Yes</v>
      </c>
    </row>
    <row r="281" spans="1:16" x14ac:dyDescent="0.3">
      <c r="A281" s="2" t="s">
        <v>2068</v>
      </c>
      <c r="B281" s="8">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5" t="str">
        <f t="shared" si="13"/>
        <v>Librica</v>
      </c>
      <c r="O281" s="5" t="str">
        <f t="shared" si="14"/>
        <v>Medium</v>
      </c>
      <c r="P281" s="5" t="str">
        <f>_xlfn.XLOOKUP(Orders[[#This Row],[Customer ID]],customers!$A$2:$A$1001,customers!$I$2:$I$1001,"",0)</f>
        <v>Yes</v>
      </c>
    </row>
    <row r="282" spans="1:16" x14ac:dyDescent="0.3">
      <c r="A282" s="2" t="s">
        <v>2074</v>
      </c>
      <c r="B282" s="8">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5" t="str">
        <f t="shared" si="13"/>
        <v>Excelsa</v>
      </c>
      <c r="O282" s="5" t="str">
        <f t="shared" si="14"/>
        <v>Medium</v>
      </c>
      <c r="P282" s="5" t="str">
        <f>_xlfn.XLOOKUP(Orders[[#This Row],[Customer ID]],customers!$A$2:$A$1001,customers!$I$2:$I$1001,"",0)</f>
        <v>Yes</v>
      </c>
    </row>
    <row r="283" spans="1:16" x14ac:dyDescent="0.3">
      <c r="A283" s="2" t="s">
        <v>2079</v>
      </c>
      <c r="B283" s="8">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5" t="str">
        <f t="shared" si="13"/>
        <v>Excelsa</v>
      </c>
      <c r="O283" s="5" t="str">
        <f t="shared" si="14"/>
        <v>Light</v>
      </c>
      <c r="P283" s="5" t="str">
        <f>_xlfn.XLOOKUP(Orders[[#This Row],[Customer ID]],customers!$A$2:$A$1001,customers!$I$2:$I$1001,"",0)</f>
        <v>Yes</v>
      </c>
    </row>
    <row r="284" spans="1:16" x14ac:dyDescent="0.3">
      <c r="A284" s="2" t="s">
        <v>2085</v>
      </c>
      <c r="B284" s="8">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5" t="str">
        <f t="shared" si="13"/>
        <v>Arabia</v>
      </c>
      <c r="O284" s="5" t="str">
        <f t="shared" si="14"/>
        <v>Light</v>
      </c>
      <c r="P284" s="5" t="str">
        <f>_xlfn.XLOOKUP(Orders[[#This Row],[Customer ID]],customers!$A$2:$A$1001,customers!$I$2:$I$1001,"",0)</f>
        <v>No</v>
      </c>
    </row>
    <row r="285" spans="1:16" x14ac:dyDescent="0.3">
      <c r="A285" s="2" t="s">
        <v>2091</v>
      </c>
      <c r="B285" s="8">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5" t="str">
        <f t="shared" si="13"/>
        <v>Robusta</v>
      </c>
      <c r="O285" s="5" t="str">
        <f t="shared" si="14"/>
        <v>Dark</v>
      </c>
      <c r="P285" s="5" t="str">
        <f>_xlfn.XLOOKUP(Orders[[#This Row],[Customer ID]],customers!$A$2:$A$1001,customers!$I$2:$I$1001,"",0)</f>
        <v>Yes</v>
      </c>
    </row>
    <row r="286" spans="1:16" x14ac:dyDescent="0.3">
      <c r="A286" s="2" t="s">
        <v>2097</v>
      </c>
      <c r="B286" s="8">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5" t="str">
        <f t="shared" si="13"/>
        <v>Excelsa</v>
      </c>
      <c r="O286" s="5" t="str">
        <f t="shared" si="14"/>
        <v>Medium</v>
      </c>
      <c r="P286" s="5" t="str">
        <f>_xlfn.XLOOKUP(Orders[[#This Row],[Customer ID]],customers!$A$2:$A$1001,customers!$I$2:$I$1001,"",0)</f>
        <v>No</v>
      </c>
    </row>
    <row r="287" spans="1:16" x14ac:dyDescent="0.3">
      <c r="A287" s="2" t="s">
        <v>2102</v>
      </c>
      <c r="B287" s="8">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5" t="str">
        <f t="shared" si="13"/>
        <v>Librica</v>
      </c>
      <c r="O287" s="5" t="str">
        <f t="shared" si="14"/>
        <v>Light</v>
      </c>
      <c r="P287" s="5" t="str">
        <f>_xlfn.XLOOKUP(Orders[[#This Row],[Customer ID]],customers!$A$2:$A$1001,customers!$I$2:$I$1001,"",0)</f>
        <v>No</v>
      </c>
    </row>
    <row r="288" spans="1:16" x14ac:dyDescent="0.3">
      <c r="A288" s="2" t="s">
        <v>2107</v>
      </c>
      <c r="B288" s="8">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5" t="str">
        <f t="shared" si="13"/>
        <v>Arabia</v>
      </c>
      <c r="O288" s="5" t="str">
        <f t="shared" si="14"/>
        <v>Medium</v>
      </c>
      <c r="P288" s="5" t="str">
        <f>_xlfn.XLOOKUP(Orders[[#This Row],[Customer ID]],customers!$A$2:$A$1001,customers!$I$2:$I$1001,"",0)</f>
        <v>Yes</v>
      </c>
    </row>
    <row r="289" spans="1:16" x14ac:dyDescent="0.3">
      <c r="A289" s="2" t="s">
        <v>2112</v>
      </c>
      <c r="B289" s="8">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5" t="str">
        <f t="shared" si="13"/>
        <v>Robusta</v>
      </c>
      <c r="O289" s="5" t="str">
        <f t="shared" si="14"/>
        <v>Light</v>
      </c>
      <c r="P289" s="5" t="str">
        <f>_xlfn.XLOOKUP(Orders[[#This Row],[Customer ID]],customers!$A$2:$A$1001,customers!$I$2:$I$1001,"",0)</f>
        <v>No</v>
      </c>
    </row>
    <row r="290" spans="1:16" x14ac:dyDescent="0.3">
      <c r="A290" s="2" t="s">
        <v>2118</v>
      </c>
      <c r="B290" s="8">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s="5" t="str">
        <f>INDEX(products!$A$1:$G$49,MATCH(orders!$D290,products!$A$1:$A$49,0),MATCH(orders!I$1,products!$A$1:$G$1,0))</f>
        <v>Exc</v>
      </c>
      <c r="J290" s="5"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5" t="str">
        <f t="shared" si="13"/>
        <v>Excelsa</v>
      </c>
      <c r="O290" s="5" t="str">
        <f t="shared" si="14"/>
        <v>Medium</v>
      </c>
      <c r="P290" s="5" t="str">
        <f>_xlfn.XLOOKUP(Orders[[#This Row],[Customer ID]],customers!$A$2:$A$1001,customers!$I$2:$I$1001,"",0)</f>
        <v>Yes</v>
      </c>
    </row>
    <row r="291" spans="1:16" x14ac:dyDescent="0.3">
      <c r="A291" s="2" t="s">
        <v>2123</v>
      </c>
      <c r="B291" s="8">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5" t="str">
        <f t="shared" si="13"/>
        <v>Robusta</v>
      </c>
      <c r="O291" s="5" t="str">
        <f t="shared" si="14"/>
        <v>Dark</v>
      </c>
      <c r="P291" s="5" t="str">
        <f>_xlfn.XLOOKUP(Orders[[#This Row],[Customer ID]],customers!$A$2:$A$1001,customers!$I$2:$I$1001,"",0)</f>
        <v>Yes</v>
      </c>
    </row>
    <row r="292" spans="1:16" x14ac:dyDescent="0.3">
      <c r="A292" s="2" t="s">
        <v>2127</v>
      </c>
      <c r="B292" s="8">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5" t="str">
        <f t="shared" si="13"/>
        <v>Arabia</v>
      </c>
      <c r="O292" s="5" t="str">
        <f t="shared" si="14"/>
        <v>Dark</v>
      </c>
      <c r="P292" s="5" t="str">
        <f>_xlfn.XLOOKUP(Orders[[#This Row],[Customer ID]],customers!$A$2:$A$1001,customers!$I$2:$I$1001,"",0)</f>
        <v>No</v>
      </c>
    </row>
    <row r="293" spans="1:16" x14ac:dyDescent="0.3">
      <c r="A293" s="2" t="s">
        <v>2133</v>
      </c>
      <c r="B293" s="8">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s="5" t="str">
        <f>INDEX(products!$A$1:$G$49,MATCH(orders!$D293,products!$A$1:$A$49,0),MATCH(orders!I$1,products!$A$1:$G$1,0))</f>
        <v>Exc</v>
      </c>
      <c r="J293" s="5"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5" t="str">
        <f t="shared" si="13"/>
        <v>Excelsa</v>
      </c>
      <c r="O293" s="5" t="str">
        <f t="shared" si="14"/>
        <v>Medium</v>
      </c>
      <c r="P293" s="5" t="str">
        <f>_xlfn.XLOOKUP(Orders[[#This Row],[Customer ID]],customers!$A$2:$A$1001,customers!$I$2:$I$1001,"",0)</f>
        <v>No</v>
      </c>
    </row>
    <row r="294" spans="1:16" x14ac:dyDescent="0.3">
      <c r="A294" s="2" t="s">
        <v>2137</v>
      </c>
      <c r="B294" s="8">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5" t="str">
        <f t="shared" si="13"/>
        <v>Arabia</v>
      </c>
      <c r="O294" s="5" t="str">
        <f t="shared" si="14"/>
        <v>Dark</v>
      </c>
      <c r="P294" s="5" t="str">
        <f>_xlfn.XLOOKUP(Orders[[#This Row],[Customer ID]],customers!$A$2:$A$1001,customers!$I$2:$I$1001,"",0)</f>
        <v>No</v>
      </c>
    </row>
    <row r="295" spans="1:16" x14ac:dyDescent="0.3">
      <c r="A295" s="2" t="s">
        <v>2142</v>
      </c>
      <c r="B295" s="8">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5" t="str">
        <f t="shared" si="13"/>
        <v>Arabia</v>
      </c>
      <c r="O295" s="5" t="str">
        <f t="shared" si="14"/>
        <v>Dark</v>
      </c>
      <c r="P295" s="5" t="str">
        <f>_xlfn.XLOOKUP(Orders[[#This Row],[Customer ID]],customers!$A$2:$A$1001,customers!$I$2:$I$1001,"",0)</f>
        <v>No</v>
      </c>
    </row>
    <row r="296" spans="1:16" x14ac:dyDescent="0.3">
      <c r="A296" s="2" t="s">
        <v>2148</v>
      </c>
      <c r="B296" s="8">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5" t="str">
        <f t="shared" si="13"/>
        <v>Excelsa</v>
      </c>
      <c r="O296" s="5" t="str">
        <f t="shared" si="14"/>
        <v>Light</v>
      </c>
      <c r="P296" s="5" t="str">
        <f>_xlfn.XLOOKUP(Orders[[#This Row],[Customer ID]],customers!$A$2:$A$1001,customers!$I$2:$I$1001,"",0)</f>
        <v>No</v>
      </c>
    </row>
    <row r="297" spans="1:16" x14ac:dyDescent="0.3">
      <c r="A297" s="2" t="s">
        <v>2153</v>
      </c>
      <c r="B297" s="8">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5" t="str">
        <f t="shared" si="13"/>
        <v>Excelsa</v>
      </c>
      <c r="O297" s="5" t="str">
        <f t="shared" si="14"/>
        <v>Medium</v>
      </c>
      <c r="P297" s="5" t="str">
        <f>_xlfn.XLOOKUP(Orders[[#This Row],[Customer ID]],customers!$A$2:$A$1001,customers!$I$2:$I$1001,"",0)</f>
        <v>No</v>
      </c>
    </row>
    <row r="298" spans="1:16" x14ac:dyDescent="0.3">
      <c r="A298" s="2" t="s">
        <v>2157</v>
      </c>
      <c r="B298" s="8">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5" t="str">
        <f t="shared" si="13"/>
        <v>Robusta</v>
      </c>
      <c r="O298" s="5" t="str">
        <f t="shared" si="14"/>
        <v>Medium</v>
      </c>
      <c r="P298" s="5" t="str">
        <f>_xlfn.XLOOKUP(Orders[[#This Row],[Customer ID]],customers!$A$2:$A$1001,customers!$I$2:$I$1001,"",0)</f>
        <v>Yes</v>
      </c>
    </row>
    <row r="299" spans="1:16" x14ac:dyDescent="0.3">
      <c r="A299" s="2" t="s">
        <v>2163</v>
      </c>
      <c r="B299" s="8">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5" t="str">
        <f t="shared" si="13"/>
        <v>Robusta</v>
      </c>
      <c r="O299" s="5" t="str">
        <f t="shared" si="14"/>
        <v>Dark</v>
      </c>
      <c r="P299" s="5" t="str">
        <f>_xlfn.XLOOKUP(Orders[[#This Row],[Customer ID]],customers!$A$2:$A$1001,customers!$I$2:$I$1001,"",0)</f>
        <v>Yes</v>
      </c>
    </row>
    <row r="300" spans="1:16" x14ac:dyDescent="0.3">
      <c r="A300" s="2" t="s">
        <v>2169</v>
      </c>
      <c r="B300" s="8">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5" t="str">
        <f t="shared" si="13"/>
        <v>Excelsa</v>
      </c>
      <c r="O300" s="5" t="str">
        <f t="shared" si="14"/>
        <v>Light</v>
      </c>
      <c r="P300" s="5" t="str">
        <f>_xlfn.XLOOKUP(Orders[[#This Row],[Customer ID]],customers!$A$2:$A$1001,customers!$I$2:$I$1001,"",0)</f>
        <v>Yes</v>
      </c>
    </row>
    <row r="301" spans="1:16" x14ac:dyDescent="0.3">
      <c r="A301" s="2" t="s">
        <v>2175</v>
      </c>
      <c r="B301" s="8">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5" t="str">
        <f t="shared" si="13"/>
        <v>Excelsa</v>
      </c>
      <c r="O301" s="5" t="str">
        <f t="shared" si="14"/>
        <v>Light</v>
      </c>
      <c r="P301" s="5" t="str">
        <f>_xlfn.XLOOKUP(Orders[[#This Row],[Customer ID]],customers!$A$2:$A$1001,customers!$I$2:$I$1001,"",0)</f>
        <v>Yes</v>
      </c>
    </row>
    <row r="302" spans="1:16" x14ac:dyDescent="0.3">
      <c r="A302" s="2" t="s">
        <v>2181</v>
      </c>
      <c r="B302" s="8">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5" t="str">
        <f t="shared" si="13"/>
        <v>Arabia</v>
      </c>
      <c r="O302" s="5" t="str">
        <f t="shared" si="14"/>
        <v>Light</v>
      </c>
      <c r="P302" s="5" t="str">
        <f>_xlfn.XLOOKUP(Orders[[#This Row],[Customer ID]],customers!$A$2:$A$1001,customers!$I$2:$I$1001,"",0)</f>
        <v>Yes</v>
      </c>
    </row>
    <row r="303" spans="1:16" x14ac:dyDescent="0.3">
      <c r="A303" s="2" t="s">
        <v>2187</v>
      </c>
      <c r="B303" s="8">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5" t="str">
        <f t="shared" si="13"/>
        <v>Librica</v>
      </c>
      <c r="O303" s="5" t="str">
        <f t="shared" si="14"/>
        <v>Dark</v>
      </c>
      <c r="P303" s="5" t="str">
        <f>_xlfn.XLOOKUP(Orders[[#This Row],[Customer ID]],customers!$A$2:$A$1001,customers!$I$2:$I$1001,"",0)</f>
        <v>Yes</v>
      </c>
    </row>
    <row r="304" spans="1:16" x14ac:dyDescent="0.3">
      <c r="A304" s="2" t="s">
        <v>2193</v>
      </c>
      <c r="B304" s="8">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5" t="str">
        <f t="shared" si="13"/>
        <v>Arabia</v>
      </c>
      <c r="O304" s="5" t="str">
        <f t="shared" si="14"/>
        <v>Medium</v>
      </c>
      <c r="P304" s="5" t="str">
        <f>_xlfn.XLOOKUP(Orders[[#This Row],[Customer ID]],customers!$A$2:$A$1001,customers!$I$2:$I$1001,"",0)</f>
        <v>No</v>
      </c>
    </row>
    <row r="305" spans="1:16" x14ac:dyDescent="0.3">
      <c r="A305" s="2" t="s">
        <v>2199</v>
      </c>
      <c r="B305" s="8">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5" t="str">
        <f t="shared" si="13"/>
        <v>Excelsa</v>
      </c>
      <c r="O305" s="5" t="str">
        <f t="shared" si="14"/>
        <v>Dark</v>
      </c>
      <c r="P305" s="5" t="str">
        <f>_xlfn.XLOOKUP(Orders[[#This Row],[Customer ID]],customers!$A$2:$A$1001,customers!$I$2:$I$1001,"",0)</f>
        <v>Yes</v>
      </c>
    </row>
    <row r="306" spans="1:16" x14ac:dyDescent="0.3">
      <c r="A306" s="2" t="s">
        <v>2204</v>
      </c>
      <c r="B306" s="8">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5" t="str">
        <f t="shared" si="13"/>
        <v>Arabia</v>
      </c>
      <c r="O306" s="5" t="str">
        <f t="shared" si="14"/>
        <v>Light</v>
      </c>
      <c r="P306" s="5" t="str">
        <f>_xlfn.XLOOKUP(Orders[[#This Row],[Customer ID]],customers!$A$2:$A$1001,customers!$I$2:$I$1001,"",0)</f>
        <v>Yes</v>
      </c>
    </row>
    <row r="307" spans="1:16" x14ac:dyDescent="0.3">
      <c r="A307" s="2" t="s">
        <v>2209</v>
      </c>
      <c r="B307" s="8">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5" t="str">
        <f t="shared" si="13"/>
        <v>Librica</v>
      </c>
      <c r="O307" s="5" t="str">
        <f t="shared" si="14"/>
        <v>Medium</v>
      </c>
      <c r="P307" s="5" t="str">
        <f>_xlfn.XLOOKUP(Orders[[#This Row],[Customer ID]],customers!$A$2:$A$1001,customers!$I$2:$I$1001,"",0)</f>
        <v>No</v>
      </c>
    </row>
    <row r="308" spans="1:16" x14ac:dyDescent="0.3">
      <c r="A308" s="2" t="s">
        <v>2215</v>
      </c>
      <c r="B308" s="8">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5" t="str">
        <f t="shared" si="13"/>
        <v>Robusta</v>
      </c>
      <c r="O308" s="5" t="str">
        <f t="shared" si="14"/>
        <v>Medium</v>
      </c>
      <c r="P308" s="5" t="str">
        <f>_xlfn.XLOOKUP(Orders[[#This Row],[Customer ID]],customers!$A$2:$A$1001,customers!$I$2:$I$1001,"",0)</f>
        <v>No</v>
      </c>
    </row>
    <row r="309" spans="1:16" x14ac:dyDescent="0.3">
      <c r="A309" s="2" t="s">
        <v>2221</v>
      </c>
      <c r="B309" s="8">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5" t="str">
        <f t="shared" si="13"/>
        <v>Arabia</v>
      </c>
      <c r="O309" s="5" t="str">
        <f t="shared" si="14"/>
        <v>Medium</v>
      </c>
      <c r="P309" s="5" t="str">
        <f>_xlfn.XLOOKUP(Orders[[#This Row],[Customer ID]],customers!$A$2:$A$1001,customers!$I$2:$I$1001,"",0)</f>
        <v>Yes</v>
      </c>
    </row>
    <row r="310" spans="1:16" x14ac:dyDescent="0.3">
      <c r="A310" s="2" t="s">
        <v>2227</v>
      </c>
      <c r="B310" s="8">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5" t="str">
        <f t="shared" si="13"/>
        <v>Arabia</v>
      </c>
      <c r="O310" s="5" t="str">
        <f t="shared" si="14"/>
        <v>Medium</v>
      </c>
      <c r="P310" s="5" t="str">
        <f>_xlfn.XLOOKUP(Orders[[#This Row],[Customer ID]],customers!$A$2:$A$1001,customers!$I$2:$I$1001,"",0)</f>
        <v>No</v>
      </c>
    </row>
    <row r="311" spans="1:16" x14ac:dyDescent="0.3">
      <c r="A311" s="2" t="s">
        <v>2232</v>
      </c>
      <c r="B311" s="8">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5" t="str">
        <f t="shared" si="13"/>
        <v>Librica</v>
      </c>
      <c r="O311" s="5" t="str">
        <f t="shared" si="14"/>
        <v>Medium</v>
      </c>
      <c r="P311" s="5" t="str">
        <f>_xlfn.XLOOKUP(Orders[[#This Row],[Customer ID]],customers!$A$2:$A$1001,customers!$I$2:$I$1001,"",0)</f>
        <v>Yes</v>
      </c>
    </row>
    <row r="312" spans="1:16" x14ac:dyDescent="0.3">
      <c r="A312" s="2" t="s">
        <v>2238</v>
      </c>
      <c r="B312" s="8">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s="5" t="str">
        <f>INDEX(products!$A$1:$G$49,MATCH(orders!$D312,products!$A$1:$A$49,0),MATCH(orders!I$1,products!$A$1:$G$1,0))</f>
        <v>Exc</v>
      </c>
      <c r="J312" s="5"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5" t="str">
        <f t="shared" si="13"/>
        <v>Excelsa</v>
      </c>
      <c r="O312" s="5" t="str">
        <f t="shared" si="14"/>
        <v>Light</v>
      </c>
      <c r="P312" s="5" t="str">
        <f>_xlfn.XLOOKUP(Orders[[#This Row],[Customer ID]],customers!$A$2:$A$1001,customers!$I$2:$I$1001,"",0)</f>
        <v>No</v>
      </c>
    </row>
    <row r="313" spans="1:16" x14ac:dyDescent="0.3">
      <c r="A313" s="2" t="s">
        <v>2244</v>
      </c>
      <c r="B313" s="8">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5" t="str">
        <f t="shared" si="13"/>
        <v>Excelsa</v>
      </c>
      <c r="O313" s="5" t="str">
        <f t="shared" si="14"/>
        <v>Medium</v>
      </c>
      <c r="P313" s="5" t="str">
        <f>_xlfn.XLOOKUP(Orders[[#This Row],[Customer ID]],customers!$A$2:$A$1001,customers!$I$2:$I$1001,"",0)</f>
        <v>Yes</v>
      </c>
    </row>
    <row r="314" spans="1:16" x14ac:dyDescent="0.3">
      <c r="A314" s="2" t="s">
        <v>2250</v>
      </c>
      <c r="B314" s="8">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5" t="str">
        <f t="shared" si="13"/>
        <v>Robusta</v>
      </c>
      <c r="O314" s="5" t="str">
        <f t="shared" si="14"/>
        <v>Medium</v>
      </c>
      <c r="P314" s="5" t="str">
        <f>_xlfn.XLOOKUP(Orders[[#This Row],[Customer ID]],customers!$A$2:$A$1001,customers!$I$2:$I$1001,"",0)</f>
        <v>Yes</v>
      </c>
    </row>
    <row r="315" spans="1:16" x14ac:dyDescent="0.3">
      <c r="A315" s="2" t="s">
        <v>2256</v>
      </c>
      <c r="B315" s="8">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5" t="str">
        <f t="shared" si="13"/>
        <v>Robusta</v>
      </c>
      <c r="O315" s="5" t="str">
        <f t="shared" si="14"/>
        <v>Medium</v>
      </c>
      <c r="P315" s="5" t="str">
        <f>_xlfn.XLOOKUP(Orders[[#This Row],[Customer ID]],customers!$A$2:$A$1001,customers!$I$2:$I$1001,"",0)</f>
        <v>Yes</v>
      </c>
    </row>
    <row r="316" spans="1:16" x14ac:dyDescent="0.3">
      <c r="A316" s="2" t="s">
        <v>2262</v>
      </c>
      <c r="B316" s="8">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5" t="str">
        <f t="shared" si="13"/>
        <v>Robusta</v>
      </c>
      <c r="O316" s="5" t="str">
        <f t="shared" si="14"/>
        <v>Dark</v>
      </c>
      <c r="P316" s="5" t="str">
        <f>_xlfn.XLOOKUP(Orders[[#This Row],[Customer ID]],customers!$A$2:$A$1001,customers!$I$2:$I$1001,"",0)</f>
        <v>No</v>
      </c>
    </row>
    <row r="317" spans="1:16" x14ac:dyDescent="0.3">
      <c r="A317" s="2" t="s">
        <v>2267</v>
      </c>
      <c r="B317" s="8">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5" t="str">
        <f t="shared" si="13"/>
        <v>Excelsa</v>
      </c>
      <c r="O317" s="5" t="str">
        <f t="shared" si="14"/>
        <v>Light</v>
      </c>
      <c r="P317" s="5" t="str">
        <f>_xlfn.XLOOKUP(Orders[[#This Row],[Customer ID]],customers!$A$2:$A$1001,customers!$I$2:$I$1001,"",0)</f>
        <v>Yes</v>
      </c>
    </row>
    <row r="318" spans="1:16" x14ac:dyDescent="0.3">
      <c r="A318" s="2" t="s">
        <v>2273</v>
      </c>
      <c r="B318" s="8">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s="5" t="str">
        <f>INDEX(products!$A$1:$G$49,MATCH(orders!$D318,products!$A$1:$A$49,0),MATCH(orders!I$1,products!$A$1:$G$1,0))</f>
        <v>Exc</v>
      </c>
      <c r="J318" s="5"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5" t="str">
        <f t="shared" si="13"/>
        <v>Excelsa</v>
      </c>
      <c r="O318" s="5" t="str">
        <f t="shared" si="14"/>
        <v>Light</v>
      </c>
      <c r="P318" s="5" t="str">
        <f>_xlfn.XLOOKUP(Orders[[#This Row],[Customer ID]],customers!$A$2:$A$1001,customers!$I$2:$I$1001,"",0)</f>
        <v>No</v>
      </c>
    </row>
    <row r="319" spans="1:16" x14ac:dyDescent="0.3">
      <c r="A319" s="2" t="s">
        <v>2279</v>
      </c>
      <c r="B319" s="8">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5" t="str">
        <f t="shared" si="13"/>
        <v>Excelsa</v>
      </c>
      <c r="O319" s="5" t="str">
        <f t="shared" si="14"/>
        <v>Dark</v>
      </c>
      <c r="P319" s="5" t="str">
        <f>_xlfn.XLOOKUP(Orders[[#This Row],[Customer ID]],customers!$A$2:$A$1001,customers!$I$2:$I$1001,"",0)</f>
        <v>No</v>
      </c>
    </row>
    <row r="320" spans="1:16" x14ac:dyDescent="0.3">
      <c r="A320" s="2" t="s">
        <v>2285</v>
      </c>
      <c r="B320" s="8">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5" t="str">
        <f t="shared" si="13"/>
        <v>Arabia</v>
      </c>
      <c r="O320" s="5" t="str">
        <f t="shared" si="14"/>
        <v>Medium</v>
      </c>
      <c r="P320" s="5" t="str">
        <f>_xlfn.XLOOKUP(Orders[[#This Row],[Customer ID]],customers!$A$2:$A$1001,customers!$I$2:$I$1001,"",0)</f>
        <v>Yes</v>
      </c>
    </row>
    <row r="321" spans="1:16" x14ac:dyDescent="0.3">
      <c r="A321" s="2" t="s">
        <v>2291</v>
      </c>
      <c r="B321" s="8">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5" t="str">
        <f t="shared" si="13"/>
        <v>Excelsa</v>
      </c>
      <c r="O321" s="5" t="str">
        <f t="shared" si="14"/>
        <v>Medium</v>
      </c>
      <c r="P321" s="5" t="str">
        <f>_xlfn.XLOOKUP(Orders[[#This Row],[Customer ID]],customers!$A$2:$A$1001,customers!$I$2:$I$1001,"",0)</f>
        <v>Yes</v>
      </c>
    </row>
    <row r="322" spans="1:16" x14ac:dyDescent="0.3">
      <c r="A322" s="2" t="s">
        <v>2291</v>
      </c>
      <c r="B322" s="8">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5" t="str">
        <f t="shared" si="13"/>
        <v>Arabia</v>
      </c>
      <c r="O322" s="5" t="str">
        <f t="shared" si="14"/>
        <v>Light</v>
      </c>
      <c r="P322" s="5" t="str">
        <f>_xlfn.XLOOKUP(Orders[[#This Row],[Customer ID]],customers!$A$2:$A$1001,customers!$I$2:$I$1001,"",0)</f>
        <v>Yes</v>
      </c>
    </row>
    <row r="323" spans="1:16" x14ac:dyDescent="0.3">
      <c r="A323" s="2" t="s">
        <v>2301</v>
      </c>
      <c r="B323" s="8">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s="5" t="str">
        <f>INDEX(products!$A$1:$G$49,MATCH(orders!$D323,products!$A$1:$A$49,0),MATCH(orders!I$1,products!$A$1:$G$1,0))</f>
        <v>Ara</v>
      </c>
      <c r="J323" s="5"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E323*L323</f>
        <v>20.25</v>
      </c>
      <c r="N323" s="5" t="str">
        <f t="shared" ref="N323:N386" si="16">IF(I323="Rob","Robusta",IF(I323="Exc","Excelsa",IF(I323="Ara","Arabia",IF(I323="Lib","Librica",""))))</f>
        <v>Arabia</v>
      </c>
      <c r="O323" s="5" t="str">
        <f t="shared" ref="O323:O386" si="17">IF(J323="M","Medium",IF(J323="L", "Light", IF(J323="D", "Dark","")))</f>
        <v>Medium</v>
      </c>
      <c r="P323" s="5" t="str">
        <f>_xlfn.XLOOKUP(Orders[[#This Row],[Customer ID]],customers!$A$2:$A$1001,customers!$I$2:$I$1001,"",0)</f>
        <v>Yes</v>
      </c>
    </row>
    <row r="324" spans="1:16" x14ac:dyDescent="0.3">
      <c r="A324" s="2" t="s">
        <v>2307</v>
      </c>
      <c r="B324" s="8">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s="5" t="str">
        <f>INDEX(products!$A$1:$G$49,MATCH(orders!$D324,products!$A$1:$A$49,0),MATCH(orders!I$1,products!$A$1:$G$1,0))</f>
        <v>Lib</v>
      </c>
      <c r="J324" s="5"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5" t="str">
        <f t="shared" si="16"/>
        <v>Librica</v>
      </c>
      <c r="O324" s="5" t="str">
        <f t="shared" si="17"/>
        <v>Dark</v>
      </c>
      <c r="P324" s="5" t="str">
        <f>_xlfn.XLOOKUP(Orders[[#This Row],[Customer ID]],customers!$A$2:$A$1001,customers!$I$2:$I$1001,"",0)</f>
        <v>No</v>
      </c>
    </row>
    <row r="325" spans="1:16" x14ac:dyDescent="0.3">
      <c r="A325" s="2" t="s">
        <v>2313</v>
      </c>
      <c r="B325" s="8">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5" t="str">
        <f t="shared" si="16"/>
        <v>Excelsa</v>
      </c>
      <c r="O325" s="5" t="str">
        <f t="shared" si="17"/>
        <v>Dark</v>
      </c>
      <c r="P325" s="5" t="str">
        <f>_xlfn.XLOOKUP(Orders[[#This Row],[Customer ID]],customers!$A$2:$A$1001,customers!$I$2:$I$1001,"",0)</f>
        <v>Yes</v>
      </c>
    </row>
    <row r="326" spans="1:16" x14ac:dyDescent="0.3">
      <c r="A326" s="2" t="s">
        <v>2319</v>
      </c>
      <c r="B326" s="8">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5" t="str">
        <f t="shared" si="16"/>
        <v>Excelsa</v>
      </c>
      <c r="O326" s="5" t="str">
        <f t="shared" si="17"/>
        <v>Medium</v>
      </c>
      <c r="P326" s="5" t="str">
        <f>_xlfn.XLOOKUP(Orders[[#This Row],[Customer ID]],customers!$A$2:$A$1001,customers!$I$2:$I$1001,"",0)</f>
        <v>No</v>
      </c>
    </row>
    <row r="327" spans="1:16" x14ac:dyDescent="0.3">
      <c r="A327" s="2" t="s">
        <v>2324</v>
      </c>
      <c r="B327" s="8">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5" t="str">
        <f t="shared" si="16"/>
        <v>Arabia</v>
      </c>
      <c r="O327" s="5" t="str">
        <f t="shared" si="17"/>
        <v>Light</v>
      </c>
      <c r="P327" s="5" t="str">
        <f>_xlfn.XLOOKUP(Orders[[#This Row],[Customer ID]],customers!$A$2:$A$1001,customers!$I$2:$I$1001,"",0)</f>
        <v>Yes</v>
      </c>
    </row>
    <row r="328" spans="1:16" x14ac:dyDescent="0.3">
      <c r="A328" s="2" t="s">
        <v>2330</v>
      </c>
      <c r="B328" s="8">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5" t="str">
        <f t="shared" si="16"/>
        <v>Robusta</v>
      </c>
      <c r="O328" s="5" t="str">
        <f t="shared" si="17"/>
        <v>Dark</v>
      </c>
      <c r="P328" s="5" t="str">
        <f>_xlfn.XLOOKUP(Orders[[#This Row],[Customer ID]],customers!$A$2:$A$1001,customers!$I$2:$I$1001,"",0)</f>
        <v>No</v>
      </c>
    </row>
    <row r="329" spans="1:16" x14ac:dyDescent="0.3">
      <c r="A329" s="2" t="s">
        <v>2335</v>
      </c>
      <c r="B329" s="8">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5" t="str">
        <f t="shared" si="16"/>
        <v>Robusta</v>
      </c>
      <c r="O329" s="5" t="str">
        <f t="shared" si="17"/>
        <v>Dark</v>
      </c>
      <c r="P329" s="5" t="str">
        <f>_xlfn.XLOOKUP(Orders[[#This Row],[Customer ID]],customers!$A$2:$A$1001,customers!$I$2:$I$1001,"",0)</f>
        <v>Yes</v>
      </c>
    </row>
    <row r="330" spans="1:16" x14ac:dyDescent="0.3">
      <c r="A330" s="2" t="s">
        <v>2341</v>
      </c>
      <c r="B330" s="8">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5" t="str">
        <f t="shared" si="16"/>
        <v>Librica</v>
      </c>
      <c r="O330" s="5" t="str">
        <f t="shared" si="17"/>
        <v>Light</v>
      </c>
      <c r="P330" s="5" t="str">
        <f>_xlfn.XLOOKUP(Orders[[#This Row],[Customer ID]],customers!$A$2:$A$1001,customers!$I$2:$I$1001,"",0)</f>
        <v>Yes</v>
      </c>
    </row>
    <row r="331" spans="1:16" x14ac:dyDescent="0.3">
      <c r="A331" s="2" t="s">
        <v>2346</v>
      </c>
      <c r="B331" s="8">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5" t="str">
        <f t="shared" si="16"/>
        <v>Robusta</v>
      </c>
      <c r="O331" s="5" t="str">
        <f t="shared" si="17"/>
        <v>Dark</v>
      </c>
      <c r="P331" s="5" t="str">
        <f>_xlfn.XLOOKUP(Orders[[#This Row],[Customer ID]],customers!$A$2:$A$1001,customers!$I$2:$I$1001,"",0)</f>
        <v>Yes</v>
      </c>
    </row>
    <row r="332" spans="1:16" x14ac:dyDescent="0.3">
      <c r="A332" s="2" t="s">
        <v>2351</v>
      </c>
      <c r="B332" s="8">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5" t="str">
        <f t="shared" si="16"/>
        <v>Robusta</v>
      </c>
      <c r="O332" s="5" t="str">
        <f t="shared" si="17"/>
        <v>Dark</v>
      </c>
      <c r="P332" s="5" t="str">
        <f>_xlfn.XLOOKUP(Orders[[#This Row],[Customer ID]],customers!$A$2:$A$1001,customers!$I$2:$I$1001,"",0)</f>
        <v>No</v>
      </c>
    </row>
    <row r="333" spans="1:16" x14ac:dyDescent="0.3">
      <c r="A333" s="2" t="s">
        <v>2357</v>
      </c>
      <c r="B333" s="8">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5" t="str">
        <f t="shared" si="16"/>
        <v>Robusta</v>
      </c>
      <c r="O333" s="5" t="str">
        <f t="shared" si="17"/>
        <v>Medium</v>
      </c>
      <c r="P333" s="5" t="str">
        <f>_xlfn.XLOOKUP(Orders[[#This Row],[Customer ID]],customers!$A$2:$A$1001,customers!$I$2:$I$1001,"",0)</f>
        <v>Yes</v>
      </c>
    </row>
    <row r="334" spans="1:16" x14ac:dyDescent="0.3">
      <c r="A334" s="2" t="s">
        <v>2363</v>
      </c>
      <c r="B334" s="8">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5" t="str">
        <f t="shared" si="16"/>
        <v>Arabia</v>
      </c>
      <c r="O334" s="5" t="str">
        <f t="shared" si="17"/>
        <v>Dark</v>
      </c>
      <c r="P334" s="5" t="str">
        <f>_xlfn.XLOOKUP(Orders[[#This Row],[Customer ID]],customers!$A$2:$A$1001,customers!$I$2:$I$1001,"",0)</f>
        <v>Yes</v>
      </c>
    </row>
    <row r="335" spans="1:16" x14ac:dyDescent="0.3">
      <c r="A335" s="2" t="s">
        <v>2369</v>
      </c>
      <c r="B335" s="8">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5" t="str">
        <f t="shared" si="16"/>
        <v>Robusta</v>
      </c>
      <c r="O335" s="5" t="str">
        <f t="shared" si="17"/>
        <v>Medium</v>
      </c>
      <c r="P335" s="5" t="str">
        <f>_xlfn.XLOOKUP(Orders[[#This Row],[Customer ID]],customers!$A$2:$A$1001,customers!$I$2:$I$1001,"",0)</f>
        <v>Yes</v>
      </c>
    </row>
    <row r="336" spans="1:16" x14ac:dyDescent="0.3">
      <c r="A336" s="2" t="s">
        <v>2375</v>
      </c>
      <c r="B336" s="8">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5" t="str">
        <f t="shared" si="16"/>
        <v>Robusta</v>
      </c>
      <c r="O336" s="5" t="str">
        <f t="shared" si="17"/>
        <v>Light</v>
      </c>
      <c r="P336" s="5" t="str">
        <f>_xlfn.XLOOKUP(Orders[[#This Row],[Customer ID]],customers!$A$2:$A$1001,customers!$I$2:$I$1001,"",0)</f>
        <v>No</v>
      </c>
    </row>
    <row r="337" spans="1:16" x14ac:dyDescent="0.3">
      <c r="A337" s="2" t="s">
        <v>2379</v>
      </c>
      <c r="B337" s="8">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5" t="str">
        <f t="shared" si="16"/>
        <v>Librica</v>
      </c>
      <c r="O337" s="5" t="str">
        <f t="shared" si="17"/>
        <v>Light</v>
      </c>
      <c r="P337" s="5" t="str">
        <f>_xlfn.XLOOKUP(Orders[[#This Row],[Customer ID]],customers!$A$2:$A$1001,customers!$I$2:$I$1001,"",0)</f>
        <v>Yes</v>
      </c>
    </row>
    <row r="338" spans="1:16" x14ac:dyDescent="0.3">
      <c r="A338" s="2" t="s">
        <v>2385</v>
      </c>
      <c r="B338" s="8">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5" t="str">
        <f t="shared" si="16"/>
        <v>Arabia</v>
      </c>
      <c r="O338" s="5" t="str">
        <f t="shared" si="17"/>
        <v>Medium</v>
      </c>
      <c r="P338" s="5" t="str">
        <f>_xlfn.XLOOKUP(Orders[[#This Row],[Customer ID]],customers!$A$2:$A$1001,customers!$I$2:$I$1001,"",0)</f>
        <v>No</v>
      </c>
    </row>
    <row r="339" spans="1:16" x14ac:dyDescent="0.3">
      <c r="A339" s="2" t="s">
        <v>2391</v>
      </c>
      <c r="B339" s="8">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5" t="str">
        <f t="shared" si="16"/>
        <v>Excelsa</v>
      </c>
      <c r="O339" s="5" t="str">
        <f t="shared" si="17"/>
        <v>Dark</v>
      </c>
      <c r="P339" s="5" t="str">
        <f>_xlfn.XLOOKUP(Orders[[#This Row],[Customer ID]],customers!$A$2:$A$1001,customers!$I$2:$I$1001,"",0)</f>
        <v>No</v>
      </c>
    </row>
    <row r="340" spans="1:16" x14ac:dyDescent="0.3">
      <c r="A340" s="2" t="s">
        <v>2396</v>
      </c>
      <c r="B340" s="8">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5" t="str">
        <f t="shared" si="16"/>
        <v>Excelsa</v>
      </c>
      <c r="O340" s="5" t="str">
        <f t="shared" si="17"/>
        <v>Light</v>
      </c>
      <c r="P340" s="5" t="str">
        <f>_xlfn.XLOOKUP(Orders[[#This Row],[Customer ID]],customers!$A$2:$A$1001,customers!$I$2:$I$1001,"",0)</f>
        <v>No</v>
      </c>
    </row>
    <row r="341" spans="1:16" x14ac:dyDescent="0.3">
      <c r="A341" s="2" t="s">
        <v>2402</v>
      </c>
      <c r="B341" s="8">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5" t="str">
        <f t="shared" si="16"/>
        <v>Excelsa</v>
      </c>
      <c r="O341" s="5" t="str">
        <f t="shared" si="17"/>
        <v>Dark</v>
      </c>
      <c r="P341" s="5" t="str">
        <f>_xlfn.XLOOKUP(Orders[[#This Row],[Customer ID]],customers!$A$2:$A$1001,customers!$I$2:$I$1001,"",0)</f>
        <v>Yes</v>
      </c>
    </row>
    <row r="342" spans="1:16" x14ac:dyDescent="0.3">
      <c r="A342" s="2" t="s">
        <v>2408</v>
      </c>
      <c r="B342" s="8">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5" t="str">
        <f t="shared" si="16"/>
        <v>Excelsa</v>
      </c>
      <c r="O342" s="5" t="str">
        <f t="shared" si="17"/>
        <v>Dark</v>
      </c>
      <c r="P342" s="5" t="str">
        <f>_xlfn.XLOOKUP(Orders[[#This Row],[Customer ID]],customers!$A$2:$A$1001,customers!$I$2:$I$1001,"",0)</f>
        <v>Yes</v>
      </c>
    </row>
    <row r="343" spans="1:16" x14ac:dyDescent="0.3">
      <c r="A343" s="2" t="s">
        <v>2414</v>
      </c>
      <c r="B343" s="8">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5" t="str">
        <f t="shared" si="16"/>
        <v>Excelsa</v>
      </c>
      <c r="O343" s="5" t="str">
        <f t="shared" si="17"/>
        <v>Light</v>
      </c>
      <c r="P343" s="5" t="str">
        <f>_xlfn.XLOOKUP(Orders[[#This Row],[Customer ID]],customers!$A$2:$A$1001,customers!$I$2:$I$1001,"",0)</f>
        <v>No</v>
      </c>
    </row>
    <row r="344" spans="1:16" x14ac:dyDescent="0.3">
      <c r="A344" s="2" t="s">
        <v>2414</v>
      </c>
      <c r="B344" s="8">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5" t="str">
        <f t="shared" si="16"/>
        <v>Librica</v>
      </c>
      <c r="O344" s="5" t="str">
        <f t="shared" si="17"/>
        <v>Dark</v>
      </c>
      <c r="P344" s="5" t="str">
        <f>_xlfn.XLOOKUP(Orders[[#This Row],[Customer ID]],customers!$A$2:$A$1001,customers!$I$2:$I$1001,"",0)</f>
        <v>No</v>
      </c>
    </row>
    <row r="345" spans="1:16" x14ac:dyDescent="0.3">
      <c r="A345" s="2" t="s">
        <v>2424</v>
      </c>
      <c r="B345" s="8">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5" t="str">
        <f t="shared" si="16"/>
        <v>Robusta</v>
      </c>
      <c r="O345" s="5" t="str">
        <f t="shared" si="17"/>
        <v>Dark</v>
      </c>
      <c r="P345" s="5" t="str">
        <f>_xlfn.XLOOKUP(Orders[[#This Row],[Customer ID]],customers!$A$2:$A$1001,customers!$I$2:$I$1001,"",0)</f>
        <v>No</v>
      </c>
    </row>
    <row r="346" spans="1:16" x14ac:dyDescent="0.3">
      <c r="A346" s="2" t="s">
        <v>2429</v>
      </c>
      <c r="B346" s="8">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s="5" t="str">
        <f>INDEX(products!$A$1:$G$49,MATCH(orders!$D346,products!$A$1:$A$49,0),MATCH(orders!I$1,products!$A$1:$G$1,0))</f>
        <v>Rob</v>
      </c>
      <c r="J346" s="5"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5" t="str">
        <f t="shared" si="16"/>
        <v>Robusta</v>
      </c>
      <c r="O346" s="5" t="str">
        <f t="shared" si="17"/>
        <v>Medium</v>
      </c>
      <c r="P346" s="5" t="str">
        <f>_xlfn.XLOOKUP(Orders[[#This Row],[Customer ID]],customers!$A$2:$A$1001,customers!$I$2:$I$1001,"",0)</f>
        <v>Yes</v>
      </c>
    </row>
    <row r="347" spans="1:16" x14ac:dyDescent="0.3">
      <c r="A347" s="2" t="s">
        <v>2434</v>
      </c>
      <c r="B347" s="8">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5" t="str">
        <f t="shared" si="16"/>
        <v>Robusta</v>
      </c>
      <c r="O347" s="5" t="str">
        <f t="shared" si="17"/>
        <v>Light</v>
      </c>
      <c r="P347" s="5" t="str">
        <f>_xlfn.XLOOKUP(Orders[[#This Row],[Customer ID]],customers!$A$2:$A$1001,customers!$I$2:$I$1001,"",0)</f>
        <v>No</v>
      </c>
    </row>
    <row r="348" spans="1:16" x14ac:dyDescent="0.3">
      <c r="A348" s="2" t="s">
        <v>2440</v>
      </c>
      <c r="B348" s="8">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5" t="str">
        <f t="shared" si="16"/>
        <v>Arabia</v>
      </c>
      <c r="O348" s="5" t="str">
        <f t="shared" si="17"/>
        <v>Light</v>
      </c>
      <c r="P348" s="5" t="str">
        <f>_xlfn.XLOOKUP(Orders[[#This Row],[Customer ID]],customers!$A$2:$A$1001,customers!$I$2:$I$1001,"",0)</f>
        <v>Yes</v>
      </c>
    </row>
    <row r="349" spans="1:16" x14ac:dyDescent="0.3">
      <c r="A349" s="2" t="s">
        <v>2446</v>
      </c>
      <c r="B349" s="8">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5" t="str">
        <f t="shared" si="16"/>
        <v>Librica</v>
      </c>
      <c r="O349" s="5" t="str">
        <f t="shared" si="17"/>
        <v>Medium</v>
      </c>
      <c r="P349" s="5" t="str">
        <f>_xlfn.XLOOKUP(Orders[[#This Row],[Customer ID]],customers!$A$2:$A$1001,customers!$I$2:$I$1001,"",0)</f>
        <v>No</v>
      </c>
    </row>
    <row r="350" spans="1:16" x14ac:dyDescent="0.3">
      <c r="A350" s="2" t="s">
        <v>2452</v>
      </c>
      <c r="B350" s="8">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5" t="str">
        <f t="shared" si="16"/>
        <v>Excelsa</v>
      </c>
      <c r="O350" s="5" t="str">
        <f t="shared" si="17"/>
        <v>Light</v>
      </c>
      <c r="P350" s="5" t="str">
        <f>_xlfn.XLOOKUP(Orders[[#This Row],[Customer ID]],customers!$A$2:$A$1001,customers!$I$2:$I$1001,"",0)</f>
        <v>No</v>
      </c>
    </row>
    <row r="351" spans="1:16" x14ac:dyDescent="0.3">
      <c r="A351" s="2" t="s">
        <v>2458</v>
      </c>
      <c r="B351" s="8">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5" t="str">
        <f t="shared" si="16"/>
        <v>Robusta</v>
      </c>
      <c r="O351" s="5" t="str">
        <f t="shared" si="17"/>
        <v>Light</v>
      </c>
      <c r="P351" s="5" t="str">
        <f>_xlfn.XLOOKUP(Orders[[#This Row],[Customer ID]],customers!$A$2:$A$1001,customers!$I$2:$I$1001,"",0)</f>
        <v>No</v>
      </c>
    </row>
    <row r="352" spans="1:16" x14ac:dyDescent="0.3">
      <c r="A352" s="2" t="s">
        <v>2464</v>
      </c>
      <c r="B352" s="8">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5" t="str">
        <f t="shared" si="16"/>
        <v>Arabia</v>
      </c>
      <c r="O352" s="5" t="str">
        <f t="shared" si="17"/>
        <v>Dark</v>
      </c>
      <c r="P352" s="5" t="str">
        <f>_xlfn.XLOOKUP(Orders[[#This Row],[Customer ID]],customers!$A$2:$A$1001,customers!$I$2:$I$1001,"",0)</f>
        <v>No</v>
      </c>
    </row>
    <row r="353" spans="1:16" x14ac:dyDescent="0.3">
      <c r="A353" s="2" t="s">
        <v>2470</v>
      </c>
      <c r="B353" s="8">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5" t="str">
        <f t="shared" si="16"/>
        <v>Arabia</v>
      </c>
      <c r="O353" s="5" t="str">
        <f t="shared" si="17"/>
        <v>Medium</v>
      </c>
      <c r="P353" s="5" t="str">
        <f>_xlfn.XLOOKUP(Orders[[#This Row],[Customer ID]],customers!$A$2:$A$1001,customers!$I$2:$I$1001,"",0)</f>
        <v>No</v>
      </c>
    </row>
    <row r="354" spans="1:16" x14ac:dyDescent="0.3">
      <c r="A354" s="2" t="s">
        <v>2476</v>
      </c>
      <c r="B354" s="8">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5" t="str">
        <f t="shared" si="16"/>
        <v>Excelsa</v>
      </c>
      <c r="O354" s="5" t="str">
        <f t="shared" si="17"/>
        <v>Dark</v>
      </c>
      <c r="P354" s="5" t="str">
        <f>_xlfn.XLOOKUP(Orders[[#This Row],[Customer ID]],customers!$A$2:$A$1001,customers!$I$2:$I$1001,"",0)</f>
        <v>No</v>
      </c>
    </row>
    <row r="355" spans="1:16" x14ac:dyDescent="0.3">
      <c r="A355" s="2" t="s">
        <v>2482</v>
      </c>
      <c r="B355" s="8">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5" t="str">
        <f t="shared" si="16"/>
        <v>Arabia</v>
      </c>
      <c r="O355" s="5" t="str">
        <f t="shared" si="17"/>
        <v>Medium</v>
      </c>
      <c r="P355" s="5" t="str">
        <f>_xlfn.XLOOKUP(Orders[[#This Row],[Customer ID]],customers!$A$2:$A$1001,customers!$I$2:$I$1001,"",0)</f>
        <v>Yes</v>
      </c>
    </row>
    <row r="356" spans="1:16" x14ac:dyDescent="0.3">
      <c r="A356" s="2" t="s">
        <v>2487</v>
      </c>
      <c r="B356" s="8">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5" t="str">
        <f t="shared" si="16"/>
        <v>Arabia</v>
      </c>
      <c r="O356" s="5" t="str">
        <f t="shared" si="17"/>
        <v>Medium</v>
      </c>
      <c r="P356" s="5" t="str">
        <f>_xlfn.XLOOKUP(Orders[[#This Row],[Customer ID]],customers!$A$2:$A$1001,customers!$I$2:$I$1001,"",0)</f>
        <v>No</v>
      </c>
    </row>
    <row r="357" spans="1:16" x14ac:dyDescent="0.3">
      <c r="A357" s="2" t="s">
        <v>2492</v>
      </c>
      <c r="B357" s="8">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5" t="str">
        <f t="shared" si="16"/>
        <v>Arabia</v>
      </c>
      <c r="O357" s="5" t="str">
        <f t="shared" si="17"/>
        <v>Dark</v>
      </c>
      <c r="P357" s="5" t="str">
        <f>_xlfn.XLOOKUP(Orders[[#This Row],[Customer ID]],customers!$A$2:$A$1001,customers!$I$2:$I$1001,"",0)</f>
        <v>Yes</v>
      </c>
    </row>
    <row r="358" spans="1:16" x14ac:dyDescent="0.3">
      <c r="A358" s="2" t="s">
        <v>2498</v>
      </c>
      <c r="B358" s="8">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5" t="str">
        <f t="shared" si="16"/>
        <v>Librica</v>
      </c>
      <c r="O358" s="5" t="str">
        <f t="shared" si="17"/>
        <v>Dark</v>
      </c>
      <c r="P358" s="5" t="str">
        <f>_xlfn.XLOOKUP(Orders[[#This Row],[Customer ID]],customers!$A$2:$A$1001,customers!$I$2:$I$1001,"",0)</f>
        <v>Yes</v>
      </c>
    </row>
    <row r="359" spans="1:16" x14ac:dyDescent="0.3">
      <c r="A359" s="2" t="s">
        <v>2504</v>
      </c>
      <c r="B359" s="8">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5" t="str">
        <f t="shared" si="16"/>
        <v>Arabia</v>
      </c>
      <c r="O359" s="5" t="str">
        <f t="shared" si="17"/>
        <v>Medium</v>
      </c>
      <c r="P359" s="5" t="str">
        <f>_xlfn.XLOOKUP(Orders[[#This Row],[Customer ID]],customers!$A$2:$A$1001,customers!$I$2:$I$1001,"",0)</f>
        <v>No</v>
      </c>
    </row>
    <row r="360" spans="1:16" x14ac:dyDescent="0.3">
      <c r="A360" s="2" t="s">
        <v>2509</v>
      </c>
      <c r="B360" s="8">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5" t="str">
        <f t="shared" si="16"/>
        <v>Arabia</v>
      </c>
      <c r="O360" s="5" t="str">
        <f t="shared" si="17"/>
        <v>Light</v>
      </c>
      <c r="P360" s="5" t="str">
        <f>_xlfn.XLOOKUP(Orders[[#This Row],[Customer ID]],customers!$A$2:$A$1001,customers!$I$2:$I$1001,"",0)</f>
        <v>No</v>
      </c>
    </row>
    <row r="361" spans="1:16" x14ac:dyDescent="0.3">
      <c r="A361" s="2" t="s">
        <v>2515</v>
      </c>
      <c r="B361" s="8">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5" t="str">
        <f t="shared" si="16"/>
        <v>Robusta</v>
      </c>
      <c r="O361" s="5" t="str">
        <f t="shared" si="17"/>
        <v>Light</v>
      </c>
      <c r="P361" s="5" t="str">
        <f>_xlfn.XLOOKUP(Orders[[#This Row],[Customer ID]],customers!$A$2:$A$1001,customers!$I$2:$I$1001,"",0)</f>
        <v>No</v>
      </c>
    </row>
    <row r="362" spans="1:16" x14ac:dyDescent="0.3">
      <c r="A362" s="2" t="s">
        <v>2521</v>
      </c>
      <c r="B362" s="8">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5" t="str">
        <f t="shared" si="16"/>
        <v>Robusta</v>
      </c>
      <c r="O362" s="5" t="str">
        <f t="shared" si="17"/>
        <v>Dark</v>
      </c>
      <c r="P362" s="5" t="str">
        <f>_xlfn.XLOOKUP(Orders[[#This Row],[Customer ID]],customers!$A$2:$A$1001,customers!$I$2:$I$1001,"",0)</f>
        <v>No</v>
      </c>
    </row>
    <row r="363" spans="1:16" x14ac:dyDescent="0.3">
      <c r="A363" s="2" t="s">
        <v>2521</v>
      </c>
      <c r="B363" s="8">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5" t="str">
        <f t="shared" si="16"/>
        <v>Robusta</v>
      </c>
      <c r="O363" s="5" t="str">
        <f t="shared" si="17"/>
        <v>Medium</v>
      </c>
      <c r="P363" s="5" t="str">
        <f>_xlfn.XLOOKUP(Orders[[#This Row],[Customer ID]],customers!$A$2:$A$1001,customers!$I$2:$I$1001,"",0)</f>
        <v>No</v>
      </c>
    </row>
    <row r="364" spans="1:16" x14ac:dyDescent="0.3">
      <c r="A364" s="2" t="s">
        <v>2532</v>
      </c>
      <c r="B364" s="8">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5" t="str">
        <f t="shared" si="16"/>
        <v>Excelsa</v>
      </c>
      <c r="O364" s="5" t="str">
        <f t="shared" si="17"/>
        <v>Light</v>
      </c>
      <c r="P364" s="5" t="str">
        <f>_xlfn.XLOOKUP(Orders[[#This Row],[Customer ID]],customers!$A$2:$A$1001,customers!$I$2:$I$1001,"",0)</f>
        <v>Yes</v>
      </c>
    </row>
    <row r="365" spans="1:16" x14ac:dyDescent="0.3">
      <c r="A365" s="2" t="s">
        <v>2538</v>
      </c>
      <c r="B365" s="8">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5" t="str">
        <f t="shared" si="16"/>
        <v>Librica</v>
      </c>
      <c r="O365" s="5" t="str">
        <f t="shared" si="17"/>
        <v>Medium</v>
      </c>
      <c r="P365" s="5" t="str">
        <f>_xlfn.XLOOKUP(Orders[[#This Row],[Customer ID]],customers!$A$2:$A$1001,customers!$I$2:$I$1001,"",0)</f>
        <v>No</v>
      </c>
    </row>
    <row r="366" spans="1:16" x14ac:dyDescent="0.3">
      <c r="A366" s="2" t="s">
        <v>2543</v>
      </c>
      <c r="B366" s="8">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5" t="str">
        <f t="shared" si="16"/>
        <v>Excelsa</v>
      </c>
      <c r="O366" s="5" t="str">
        <f t="shared" si="17"/>
        <v>Dark</v>
      </c>
      <c r="P366" s="5" t="str">
        <f>_xlfn.XLOOKUP(Orders[[#This Row],[Customer ID]],customers!$A$2:$A$1001,customers!$I$2:$I$1001,"",0)</f>
        <v>Yes</v>
      </c>
    </row>
    <row r="367" spans="1:16" x14ac:dyDescent="0.3">
      <c r="A367" s="2" t="s">
        <v>2549</v>
      </c>
      <c r="B367" s="8">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5" t="str">
        <f t="shared" si="16"/>
        <v>Librica</v>
      </c>
      <c r="O367" s="5" t="str">
        <f t="shared" si="17"/>
        <v>Dark</v>
      </c>
      <c r="P367" s="5" t="str">
        <f>_xlfn.XLOOKUP(Orders[[#This Row],[Customer ID]],customers!$A$2:$A$1001,customers!$I$2:$I$1001,"",0)</f>
        <v>No</v>
      </c>
    </row>
    <row r="368" spans="1:16" x14ac:dyDescent="0.3">
      <c r="A368" s="2" t="s">
        <v>2554</v>
      </c>
      <c r="B368" s="8">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5" t="str">
        <f t="shared" si="16"/>
        <v>Excelsa</v>
      </c>
      <c r="O368" s="5" t="str">
        <f t="shared" si="17"/>
        <v>Dark</v>
      </c>
      <c r="P368" s="5" t="str">
        <f>_xlfn.XLOOKUP(Orders[[#This Row],[Customer ID]],customers!$A$2:$A$1001,customers!$I$2:$I$1001,"",0)</f>
        <v>No</v>
      </c>
    </row>
    <row r="369" spans="1:16" x14ac:dyDescent="0.3">
      <c r="A369" s="2" t="s">
        <v>2559</v>
      </c>
      <c r="B369" s="8">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5" t="str">
        <f t="shared" si="16"/>
        <v>Librica</v>
      </c>
      <c r="O369" s="5" t="str">
        <f t="shared" si="17"/>
        <v>Medium</v>
      </c>
      <c r="P369" s="5" t="str">
        <f>_xlfn.XLOOKUP(Orders[[#This Row],[Customer ID]],customers!$A$2:$A$1001,customers!$I$2:$I$1001,"",0)</f>
        <v>Yes</v>
      </c>
    </row>
    <row r="370" spans="1:16" x14ac:dyDescent="0.3">
      <c r="A370" s="2" t="s">
        <v>2563</v>
      </c>
      <c r="B370" s="8">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5" t="str">
        <f t="shared" si="16"/>
        <v>Excelsa</v>
      </c>
      <c r="O370" s="5" t="str">
        <f t="shared" si="17"/>
        <v>Medium</v>
      </c>
      <c r="P370" s="5" t="str">
        <f>_xlfn.XLOOKUP(Orders[[#This Row],[Customer ID]],customers!$A$2:$A$1001,customers!$I$2:$I$1001,"",0)</f>
        <v>No</v>
      </c>
    </row>
    <row r="371" spans="1:16" x14ac:dyDescent="0.3">
      <c r="A371" s="2" t="s">
        <v>2569</v>
      </c>
      <c r="B371" s="8">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5" t="str">
        <f t="shared" si="16"/>
        <v>Excelsa</v>
      </c>
      <c r="O371" s="5" t="str">
        <f t="shared" si="17"/>
        <v>Light</v>
      </c>
      <c r="P371" s="5" t="str">
        <f>_xlfn.XLOOKUP(Orders[[#This Row],[Customer ID]],customers!$A$2:$A$1001,customers!$I$2:$I$1001,"",0)</f>
        <v>Yes</v>
      </c>
    </row>
    <row r="372" spans="1:16" x14ac:dyDescent="0.3">
      <c r="A372" s="2" t="s">
        <v>2573</v>
      </c>
      <c r="B372" s="8">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5" t="str">
        <f t="shared" si="16"/>
        <v>Excelsa</v>
      </c>
      <c r="O372" s="5" t="str">
        <f t="shared" si="17"/>
        <v>Dark</v>
      </c>
      <c r="P372" s="5" t="str">
        <f>_xlfn.XLOOKUP(Orders[[#This Row],[Customer ID]],customers!$A$2:$A$1001,customers!$I$2:$I$1001,"",0)</f>
        <v>Yes</v>
      </c>
    </row>
    <row r="373" spans="1:16" x14ac:dyDescent="0.3">
      <c r="A373" s="2" t="s">
        <v>2579</v>
      </c>
      <c r="B373" s="8">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5" t="str">
        <f t="shared" si="16"/>
        <v>Arabia</v>
      </c>
      <c r="O373" s="5" t="str">
        <f t="shared" si="17"/>
        <v>Light</v>
      </c>
      <c r="P373" s="5" t="str">
        <f>_xlfn.XLOOKUP(Orders[[#This Row],[Customer ID]],customers!$A$2:$A$1001,customers!$I$2:$I$1001,"",0)</f>
        <v>Yes</v>
      </c>
    </row>
    <row r="374" spans="1:16" x14ac:dyDescent="0.3">
      <c r="A374" s="2" t="s">
        <v>2585</v>
      </c>
      <c r="B374" s="8">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5" t="str">
        <f t="shared" si="16"/>
        <v>Robusta</v>
      </c>
      <c r="O374" s="5" t="str">
        <f t="shared" si="17"/>
        <v>Light</v>
      </c>
      <c r="P374" s="5" t="str">
        <f>_xlfn.XLOOKUP(Orders[[#This Row],[Customer ID]],customers!$A$2:$A$1001,customers!$I$2:$I$1001,"",0)</f>
        <v>No</v>
      </c>
    </row>
    <row r="375" spans="1:16" x14ac:dyDescent="0.3">
      <c r="A375" s="2" t="s">
        <v>2591</v>
      </c>
      <c r="B375" s="8">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s="5" t="str">
        <f>INDEX(products!$A$1:$G$49,MATCH(orders!$D375,products!$A$1:$A$49,0),MATCH(orders!I$1,products!$A$1:$G$1,0))</f>
        <v>Ara</v>
      </c>
      <c r="J375" s="5"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5" t="str">
        <f t="shared" si="16"/>
        <v>Arabia</v>
      </c>
      <c r="O375" s="5" t="str">
        <f t="shared" si="17"/>
        <v>Dark</v>
      </c>
      <c r="P375" s="5" t="str">
        <f>_xlfn.XLOOKUP(Orders[[#This Row],[Customer ID]],customers!$A$2:$A$1001,customers!$I$2:$I$1001,"",0)</f>
        <v>Yes</v>
      </c>
    </row>
    <row r="376" spans="1:16" x14ac:dyDescent="0.3">
      <c r="A376" s="2" t="s">
        <v>2597</v>
      </c>
      <c r="B376" s="8">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5" t="str">
        <f t="shared" si="16"/>
        <v>Librica</v>
      </c>
      <c r="O376" s="5" t="str">
        <f t="shared" si="17"/>
        <v>Light</v>
      </c>
      <c r="P376" s="5" t="str">
        <f>_xlfn.XLOOKUP(Orders[[#This Row],[Customer ID]],customers!$A$2:$A$1001,customers!$I$2:$I$1001,"",0)</f>
        <v>Yes</v>
      </c>
    </row>
    <row r="377" spans="1:16" x14ac:dyDescent="0.3">
      <c r="A377" s="2" t="s">
        <v>2603</v>
      </c>
      <c r="B377" s="8">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5" t="str">
        <f t="shared" si="16"/>
        <v>Arabia</v>
      </c>
      <c r="O377" s="5" t="str">
        <f t="shared" si="17"/>
        <v>Medium</v>
      </c>
      <c r="P377" s="5" t="str">
        <f>_xlfn.XLOOKUP(Orders[[#This Row],[Customer ID]],customers!$A$2:$A$1001,customers!$I$2:$I$1001,"",0)</f>
        <v>Yes</v>
      </c>
    </row>
    <row r="378" spans="1:16" x14ac:dyDescent="0.3">
      <c r="A378" s="2" t="s">
        <v>2609</v>
      </c>
      <c r="B378" s="8">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5" t="str">
        <f t="shared" si="16"/>
        <v>Robusta</v>
      </c>
      <c r="O378" s="5" t="str">
        <f t="shared" si="17"/>
        <v>Medium</v>
      </c>
      <c r="P378" s="5" t="str">
        <f>_xlfn.XLOOKUP(Orders[[#This Row],[Customer ID]],customers!$A$2:$A$1001,customers!$I$2:$I$1001,"",0)</f>
        <v>Yes</v>
      </c>
    </row>
    <row r="379" spans="1:16" x14ac:dyDescent="0.3">
      <c r="A379" s="2" t="s">
        <v>2615</v>
      </c>
      <c r="B379" s="8">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s="5" t="str">
        <f>INDEX(products!$A$1:$G$49,MATCH(orders!$D379,products!$A$1:$A$49,0),MATCH(orders!I$1,products!$A$1:$G$1,0))</f>
        <v>Rob</v>
      </c>
      <c r="J379" s="5"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5" t="str">
        <f t="shared" si="16"/>
        <v>Robusta</v>
      </c>
      <c r="O379" s="5" t="str">
        <f t="shared" si="17"/>
        <v>Dark</v>
      </c>
      <c r="P379" s="5" t="str">
        <f>_xlfn.XLOOKUP(Orders[[#This Row],[Customer ID]],customers!$A$2:$A$1001,customers!$I$2:$I$1001,"",0)</f>
        <v>No</v>
      </c>
    </row>
    <row r="380" spans="1:16" x14ac:dyDescent="0.3">
      <c r="A380" s="2" t="s">
        <v>2621</v>
      </c>
      <c r="B380" s="8">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s="5" t="str">
        <f>INDEX(products!$A$1:$G$49,MATCH(orders!$D380,products!$A$1:$A$49,0),MATCH(orders!I$1,products!$A$1:$G$1,0))</f>
        <v>Ara</v>
      </c>
      <c r="J380" s="5"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5" t="str">
        <f t="shared" si="16"/>
        <v>Arabia</v>
      </c>
      <c r="O380" s="5" t="str">
        <f t="shared" si="17"/>
        <v>Light</v>
      </c>
      <c r="P380" s="5" t="str">
        <f>_xlfn.XLOOKUP(Orders[[#This Row],[Customer ID]],customers!$A$2:$A$1001,customers!$I$2:$I$1001,"",0)</f>
        <v>Yes</v>
      </c>
    </row>
    <row r="381" spans="1:16" x14ac:dyDescent="0.3">
      <c r="A381" s="2" t="s">
        <v>2627</v>
      </c>
      <c r="B381" s="8">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5" t="str">
        <f t="shared" si="16"/>
        <v>Robusta</v>
      </c>
      <c r="O381" s="5" t="str">
        <f t="shared" si="17"/>
        <v>Light</v>
      </c>
      <c r="P381" s="5" t="str">
        <f>_xlfn.XLOOKUP(Orders[[#This Row],[Customer ID]],customers!$A$2:$A$1001,customers!$I$2:$I$1001,"",0)</f>
        <v>Yes</v>
      </c>
    </row>
    <row r="382" spans="1:16" x14ac:dyDescent="0.3">
      <c r="A382" s="2" t="s">
        <v>2632</v>
      </c>
      <c r="B382" s="8">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5" t="str">
        <f t="shared" si="16"/>
        <v>Librica</v>
      </c>
      <c r="O382" s="5" t="str">
        <f t="shared" si="17"/>
        <v>Dark</v>
      </c>
      <c r="P382" s="5" t="str">
        <f>_xlfn.XLOOKUP(Orders[[#This Row],[Customer ID]],customers!$A$2:$A$1001,customers!$I$2:$I$1001,"",0)</f>
        <v>No</v>
      </c>
    </row>
    <row r="383" spans="1:16" x14ac:dyDescent="0.3">
      <c r="A383" s="2" t="s">
        <v>2638</v>
      </c>
      <c r="B383" s="8">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5" t="str">
        <f t="shared" si="16"/>
        <v>Arabia</v>
      </c>
      <c r="O383" s="5" t="str">
        <f t="shared" si="17"/>
        <v>Dark</v>
      </c>
      <c r="P383" s="5" t="str">
        <f>_xlfn.XLOOKUP(Orders[[#This Row],[Customer ID]],customers!$A$2:$A$1001,customers!$I$2:$I$1001,"",0)</f>
        <v>Yes</v>
      </c>
    </row>
    <row r="384" spans="1:16" x14ac:dyDescent="0.3">
      <c r="A384" s="2" t="s">
        <v>2644</v>
      </c>
      <c r="B384" s="8">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5" t="str">
        <f t="shared" si="16"/>
        <v>Excelsa</v>
      </c>
      <c r="O384" s="5" t="str">
        <f t="shared" si="17"/>
        <v>Dark</v>
      </c>
      <c r="P384" s="5" t="str">
        <f>_xlfn.XLOOKUP(Orders[[#This Row],[Customer ID]],customers!$A$2:$A$1001,customers!$I$2:$I$1001,"",0)</f>
        <v>No</v>
      </c>
    </row>
    <row r="385" spans="1:16" x14ac:dyDescent="0.3">
      <c r="A385" s="2" t="s">
        <v>2650</v>
      </c>
      <c r="B385" s="8">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5" t="str">
        <f t="shared" si="16"/>
        <v>Excelsa</v>
      </c>
      <c r="O385" s="5" t="str">
        <f t="shared" si="17"/>
        <v>Light</v>
      </c>
      <c r="P385" s="5" t="str">
        <f>_xlfn.XLOOKUP(Orders[[#This Row],[Customer ID]],customers!$A$2:$A$1001,customers!$I$2:$I$1001,"",0)</f>
        <v>Yes</v>
      </c>
    </row>
    <row r="386" spans="1:16" x14ac:dyDescent="0.3">
      <c r="A386" s="2" t="s">
        <v>2655</v>
      </c>
      <c r="B386" s="8">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5" t="str">
        <f t="shared" si="16"/>
        <v>Arabia</v>
      </c>
      <c r="O386" s="5" t="str">
        <f t="shared" si="17"/>
        <v>Light</v>
      </c>
      <c r="P386" s="5" t="str">
        <f>_xlfn.XLOOKUP(Orders[[#This Row],[Customer ID]],customers!$A$2:$A$1001,customers!$I$2:$I$1001,"",0)</f>
        <v>No</v>
      </c>
    </row>
    <row r="387" spans="1:16" x14ac:dyDescent="0.3">
      <c r="A387" s="2" t="s">
        <v>2660</v>
      </c>
      <c r="B387" s="8">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E387*L387</f>
        <v>43.650000000000006</v>
      </c>
      <c r="N387" s="5" t="str">
        <f t="shared" ref="N387:N450" si="19">IF(I387="Rob","Robusta",IF(I387="Exc","Excelsa",IF(I387="Ara","Arabia",IF(I387="Lib","Librica",""))))</f>
        <v>Librica</v>
      </c>
      <c r="O387" s="5" t="str">
        <f t="shared" ref="O387:O450" si="20">IF(J387="M","Medium",IF(J387="L", "Light", IF(J387="D", "Dark","")))</f>
        <v>Medium</v>
      </c>
      <c r="P387" s="5" t="str">
        <f>_xlfn.XLOOKUP(Orders[[#This Row],[Customer ID]],customers!$A$2:$A$1001,customers!$I$2:$I$1001,"",0)</f>
        <v>Yes</v>
      </c>
    </row>
    <row r="388" spans="1:16" x14ac:dyDescent="0.3">
      <c r="A388" s="2" t="s">
        <v>2666</v>
      </c>
      <c r="B388" s="8">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5" t="str">
        <f t="shared" si="19"/>
        <v>Arabia</v>
      </c>
      <c r="O388" s="5" t="str">
        <f t="shared" si="20"/>
        <v>Dark</v>
      </c>
      <c r="P388" s="5" t="str">
        <f>_xlfn.XLOOKUP(Orders[[#This Row],[Customer ID]],customers!$A$2:$A$1001,customers!$I$2:$I$1001,"",0)</f>
        <v>Yes</v>
      </c>
    </row>
    <row r="389" spans="1:16" x14ac:dyDescent="0.3">
      <c r="A389" s="2" t="s">
        <v>2671</v>
      </c>
      <c r="B389" s="8">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5" t="str">
        <f t="shared" si="19"/>
        <v>Excelsa</v>
      </c>
      <c r="O389" s="5" t="str">
        <f t="shared" si="20"/>
        <v>Light</v>
      </c>
      <c r="P389" s="5" t="str">
        <f>_xlfn.XLOOKUP(Orders[[#This Row],[Customer ID]],customers!$A$2:$A$1001,customers!$I$2:$I$1001,"",0)</f>
        <v>Yes</v>
      </c>
    </row>
    <row r="390" spans="1:16" x14ac:dyDescent="0.3">
      <c r="A390" s="2" t="s">
        <v>2677</v>
      </c>
      <c r="B390" s="8">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5" t="str">
        <f t="shared" si="19"/>
        <v>Librica</v>
      </c>
      <c r="O390" s="5" t="str">
        <f t="shared" si="20"/>
        <v>Dark</v>
      </c>
      <c r="P390" s="5" t="str">
        <f>_xlfn.XLOOKUP(Orders[[#This Row],[Customer ID]],customers!$A$2:$A$1001,customers!$I$2:$I$1001,"",0)</f>
        <v>Yes</v>
      </c>
    </row>
    <row r="391" spans="1:16" x14ac:dyDescent="0.3">
      <c r="A391" s="2" t="s">
        <v>2683</v>
      </c>
      <c r="B391" s="8">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5" t="str">
        <f t="shared" si="19"/>
        <v>Librica</v>
      </c>
      <c r="O391" s="5" t="str">
        <f t="shared" si="20"/>
        <v>Dark</v>
      </c>
      <c r="P391" s="5" t="str">
        <f>_xlfn.XLOOKUP(Orders[[#This Row],[Customer ID]],customers!$A$2:$A$1001,customers!$I$2:$I$1001,"",0)</f>
        <v>Yes</v>
      </c>
    </row>
    <row r="392" spans="1:16" x14ac:dyDescent="0.3">
      <c r="A392" s="2" t="s">
        <v>2689</v>
      </c>
      <c r="B392" s="8">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5" t="str">
        <f t="shared" si="19"/>
        <v>Excelsa</v>
      </c>
      <c r="O392" s="5" t="str">
        <f t="shared" si="20"/>
        <v>Dark</v>
      </c>
      <c r="P392" s="5" t="str">
        <f>_xlfn.XLOOKUP(Orders[[#This Row],[Customer ID]],customers!$A$2:$A$1001,customers!$I$2:$I$1001,"",0)</f>
        <v>Yes</v>
      </c>
    </row>
    <row r="393" spans="1:16" x14ac:dyDescent="0.3">
      <c r="A393" s="2" t="s">
        <v>2694</v>
      </c>
      <c r="B393" s="8">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5" t="str">
        <f t="shared" si="19"/>
        <v>Arabia</v>
      </c>
      <c r="O393" s="5" t="str">
        <f t="shared" si="20"/>
        <v>Medium</v>
      </c>
      <c r="P393" s="5" t="str">
        <f>_xlfn.XLOOKUP(Orders[[#This Row],[Customer ID]],customers!$A$2:$A$1001,customers!$I$2:$I$1001,"",0)</f>
        <v>No</v>
      </c>
    </row>
    <row r="394" spans="1:16" x14ac:dyDescent="0.3">
      <c r="A394" s="2" t="s">
        <v>2699</v>
      </c>
      <c r="B394" s="8">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5" t="str">
        <f t="shared" si="19"/>
        <v>Excelsa</v>
      </c>
      <c r="O394" s="5" t="str">
        <f t="shared" si="20"/>
        <v>Light</v>
      </c>
      <c r="P394" s="5" t="str">
        <f>_xlfn.XLOOKUP(Orders[[#This Row],[Customer ID]],customers!$A$2:$A$1001,customers!$I$2:$I$1001,"",0)</f>
        <v>No</v>
      </c>
    </row>
    <row r="395" spans="1:16" x14ac:dyDescent="0.3">
      <c r="A395" s="2" t="s">
        <v>2699</v>
      </c>
      <c r="B395" s="8">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5" t="str">
        <f t="shared" si="19"/>
        <v>Arabia</v>
      </c>
      <c r="O395" s="5" t="str">
        <f t="shared" si="20"/>
        <v>Light</v>
      </c>
      <c r="P395" s="5" t="str">
        <f>_xlfn.XLOOKUP(Orders[[#This Row],[Customer ID]],customers!$A$2:$A$1001,customers!$I$2:$I$1001,"",0)</f>
        <v>No</v>
      </c>
    </row>
    <row r="396" spans="1:16" x14ac:dyDescent="0.3">
      <c r="A396" s="2" t="s">
        <v>2710</v>
      </c>
      <c r="B396" s="8">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5" t="str">
        <f t="shared" si="19"/>
        <v>Robusta</v>
      </c>
      <c r="O396" s="5" t="str">
        <f t="shared" si="20"/>
        <v>Light</v>
      </c>
      <c r="P396" s="5" t="str">
        <f>_xlfn.XLOOKUP(Orders[[#This Row],[Customer ID]],customers!$A$2:$A$1001,customers!$I$2:$I$1001,"",0)</f>
        <v>No</v>
      </c>
    </row>
    <row r="397" spans="1:16" x14ac:dyDescent="0.3">
      <c r="A397" s="2" t="s">
        <v>2716</v>
      </c>
      <c r="B397" s="8">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5" t="str">
        <f t="shared" si="19"/>
        <v>Librica</v>
      </c>
      <c r="O397" s="5" t="str">
        <f t="shared" si="20"/>
        <v>Dark</v>
      </c>
      <c r="P397" s="5" t="str">
        <f>_xlfn.XLOOKUP(Orders[[#This Row],[Customer ID]],customers!$A$2:$A$1001,customers!$I$2:$I$1001,"",0)</f>
        <v>Yes</v>
      </c>
    </row>
    <row r="398" spans="1:16" x14ac:dyDescent="0.3">
      <c r="A398" s="2" t="s">
        <v>2721</v>
      </c>
      <c r="B398" s="8">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5" t="str">
        <f t="shared" si="19"/>
        <v>Arabia</v>
      </c>
      <c r="O398" s="5" t="str">
        <f t="shared" si="20"/>
        <v>Light</v>
      </c>
      <c r="P398" s="5" t="str">
        <f>_xlfn.XLOOKUP(Orders[[#This Row],[Customer ID]],customers!$A$2:$A$1001,customers!$I$2:$I$1001,"",0)</f>
        <v>No</v>
      </c>
    </row>
    <row r="399" spans="1:16" x14ac:dyDescent="0.3">
      <c r="A399" s="2" t="s">
        <v>2727</v>
      </c>
      <c r="B399" s="8">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5" t="str">
        <f t="shared" si="19"/>
        <v>Librica</v>
      </c>
      <c r="O399" s="5" t="str">
        <f t="shared" si="20"/>
        <v>Dark</v>
      </c>
      <c r="P399" s="5" t="str">
        <f>_xlfn.XLOOKUP(Orders[[#This Row],[Customer ID]],customers!$A$2:$A$1001,customers!$I$2:$I$1001,"",0)</f>
        <v>Yes</v>
      </c>
    </row>
    <row r="400" spans="1:16" x14ac:dyDescent="0.3">
      <c r="A400" s="2" t="s">
        <v>2733</v>
      </c>
      <c r="B400" s="8">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5" t="str">
        <f t="shared" si="19"/>
        <v>Arabia</v>
      </c>
      <c r="O400" s="5" t="str">
        <f t="shared" si="20"/>
        <v>Dark</v>
      </c>
      <c r="P400" s="5" t="str">
        <f>_xlfn.XLOOKUP(Orders[[#This Row],[Customer ID]],customers!$A$2:$A$1001,customers!$I$2:$I$1001,"",0)</f>
        <v>Yes</v>
      </c>
    </row>
    <row r="401" spans="1:16" x14ac:dyDescent="0.3">
      <c r="A401" s="2" t="s">
        <v>2739</v>
      </c>
      <c r="B401" s="8">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5" t="str">
        <f t="shared" si="19"/>
        <v>Excelsa</v>
      </c>
      <c r="O401" s="5" t="str">
        <f t="shared" si="20"/>
        <v>Dark</v>
      </c>
      <c r="P401" s="5" t="str">
        <f>_xlfn.XLOOKUP(Orders[[#This Row],[Customer ID]],customers!$A$2:$A$1001,customers!$I$2:$I$1001,"",0)</f>
        <v>No</v>
      </c>
    </row>
    <row r="402" spans="1:16" x14ac:dyDescent="0.3">
      <c r="A402" s="2" t="s">
        <v>2745</v>
      </c>
      <c r="B402" s="8">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5" t="str">
        <f t="shared" si="19"/>
        <v>Librica</v>
      </c>
      <c r="O402" s="5" t="str">
        <f t="shared" si="20"/>
        <v>Light</v>
      </c>
      <c r="P402" s="5" t="str">
        <f>_xlfn.XLOOKUP(Orders[[#This Row],[Customer ID]],customers!$A$2:$A$1001,customers!$I$2:$I$1001,"",0)</f>
        <v>No</v>
      </c>
    </row>
    <row r="403" spans="1:16" x14ac:dyDescent="0.3">
      <c r="A403" s="2" t="s">
        <v>2751</v>
      </c>
      <c r="B403" s="8">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5" t="str">
        <f t="shared" si="19"/>
        <v>Librica</v>
      </c>
      <c r="O403" s="5" t="str">
        <f t="shared" si="20"/>
        <v>Medium</v>
      </c>
      <c r="P403" s="5" t="str">
        <f>_xlfn.XLOOKUP(Orders[[#This Row],[Customer ID]],customers!$A$2:$A$1001,customers!$I$2:$I$1001,"",0)</f>
        <v>Yes</v>
      </c>
    </row>
    <row r="404" spans="1:16" x14ac:dyDescent="0.3">
      <c r="A404" s="2" t="s">
        <v>2757</v>
      </c>
      <c r="B404" s="8">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5" t="str">
        <f t="shared" si="19"/>
        <v>Robusta</v>
      </c>
      <c r="O404" s="5" t="str">
        <f t="shared" si="20"/>
        <v>Dark</v>
      </c>
      <c r="P404" s="5" t="str">
        <f>_xlfn.XLOOKUP(Orders[[#This Row],[Customer ID]],customers!$A$2:$A$1001,customers!$I$2:$I$1001,"",0)</f>
        <v>Yes</v>
      </c>
    </row>
    <row r="405" spans="1:16" x14ac:dyDescent="0.3">
      <c r="A405" s="2" t="s">
        <v>2763</v>
      </c>
      <c r="B405" s="8">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5" t="str">
        <f t="shared" si="19"/>
        <v>Librica</v>
      </c>
      <c r="O405" s="5" t="str">
        <f t="shared" si="20"/>
        <v>Light</v>
      </c>
      <c r="P405" s="5" t="str">
        <f>_xlfn.XLOOKUP(Orders[[#This Row],[Customer ID]],customers!$A$2:$A$1001,customers!$I$2:$I$1001,"",0)</f>
        <v>No</v>
      </c>
    </row>
    <row r="406" spans="1:16" x14ac:dyDescent="0.3">
      <c r="A406" s="2" t="s">
        <v>2769</v>
      </c>
      <c r="B406" s="8">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s="5" t="str">
        <f>INDEX(products!$A$1:$G$49,MATCH(orders!$D406,products!$A$1:$A$49,0),MATCH(orders!I$1,products!$A$1:$G$1,0))</f>
        <v>Ara</v>
      </c>
      <c r="J406" s="5"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5" t="str">
        <f t="shared" si="19"/>
        <v>Arabia</v>
      </c>
      <c r="O406" s="5" t="str">
        <f t="shared" si="20"/>
        <v>Dark</v>
      </c>
      <c r="P406" s="5" t="str">
        <f>_xlfn.XLOOKUP(Orders[[#This Row],[Customer ID]],customers!$A$2:$A$1001,customers!$I$2:$I$1001,"",0)</f>
        <v>No</v>
      </c>
    </row>
    <row r="407" spans="1:16" x14ac:dyDescent="0.3">
      <c r="A407" s="2" t="s">
        <v>2775</v>
      </c>
      <c r="B407" s="8">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5" t="str">
        <f t="shared" si="19"/>
        <v>Excelsa</v>
      </c>
      <c r="O407" s="5" t="str">
        <f t="shared" si="20"/>
        <v>Medium</v>
      </c>
      <c r="P407" s="5" t="str">
        <f>_xlfn.XLOOKUP(Orders[[#This Row],[Customer ID]],customers!$A$2:$A$1001,customers!$I$2:$I$1001,"",0)</f>
        <v>Yes</v>
      </c>
    </row>
    <row r="408" spans="1:16" x14ac:dyDescent="0.3">
      <c r="A408" s="2" t="s">
        <v>2781</v>
      </c>
      <c r="B408" s="8">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5" t="str">
        <f t="shared" si="19"/>
        <v>Excelsa</v>
      </c>
      <c r="O408" s="5" t="str">
        <f t="shared" si="20"/>
        <v>Medium</v>
      </c>
      <c r="P408" s="5" t="str">
        <f>_xlfn.XLOOKUP(Orders[[#This Row],[Customer ID]],customers!$A$2:$A$1001,customers!$I$2:$I$1001,"",0)</f>
        <v>Yes</v>
      </c>
    </row>
    <row r="409" spans="1:16" x14ac:dyDescent="0.3">
      <c r="A409" s="2" t="s">
        <v>2787</v>
      </c>
      <c r="B409" s="8">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s="5" t="str">
        <f>INDEX(products!$A$1:$G$49,MATCH(orders!$D409,products!$A$1:$A$49,0),MATCH(orders!I$1,products!$A$1:$G$1,0))</f>
        <v>Exc</v>
      </c>
      <c r="J409" s="5"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5" t="str">
        <f t="shared" si="19"/>
        <v>Excelsa</v>
      </c>
      <c r="O409" s="5" t="str">
        <f t="shared" si="20"/>
        <v>Medium</v>
      </c>
      <c r="P409" s="5" t="str">
        <f>_xlfn.XLOOKUP(Orders[[#This Row],[Customer ID]],customers!$A$2:$A$1001,customers!$I$2:$I$1001,"",0)</f>
        <v>No</v>
      </c>
    </row>
    <row r="410" spans="1:16" x14ac:dyDescent="0.3">
      <c r="A410" s="2" t="s">
        <v>2792</v>
      </c>
      <c r="B410" s="8">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5" t="str">
        <f t="shared" si="19"/>
        <v>Arabia</v>
      </c>
      <c r="O410" s="5" t="str">
        <f t="shared" si="20"/>
        <v>Medium</v>
      </c>
      <c r="P410" s="5" t="str">
        <f>_xlfn.XLOOKUP(Orders[[#This Row],[Customer ID]],customers!$A$2:$A$1001,customers!$I$2:$I$1001,"",0)</f>
        <v>Yes</v>
      </c>
    </row>
    <row r="411" spans="1:16" x14ac:dyDescent="0.3">
      <c r="A411" s="2" t="s">
        <v>2798</v>
      </c>
      <c r="B411" s="8">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s="5" t="str">
        <f>INDEX(products!$A$1:$G$49,MATCH(orders!$D411,products!$A$1:$A$49,0),MATCH(orders!I$1,products!$A$1:$G$1,0))</f>
        <v>Lib</v>
      </c>
      <c r="J411" s="5"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5" t="str">
        <f t="shared" si="19"/>
        <v>Librica</v>
      </c>
      <c r="O411" s="5" t="str">
        <f t="shared" si="20"/>
        <v>Light</v>
      </c>
      <c r="P411" s="5" t="str">
        <f>_xlfn.XLOOKUP(Orders[[#This Row],[Customer ID]],customers!$A$2:$A$1001,customers!$I$2:$I$1001,"",0)</f>
        <v>Yes</v>
      </c>
    </row>
    <row r="412" spans="1:16" x14ac:dyDescent="0.3">
      <c r="A412" s="2" t="s">
        <v>2803</v>
      </c>
      <c r="B412" s="8">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5" t="str">
        <f t="shared" si="19"/>
        <v>Arabia</v>
      </c>
      <c r="O412" s="5" t="str">
        <f t="shared" si="20"/>
        <v>Light</v>
      </c>
      <c r="P412" s="5" t="str">
        <f>_xlfn.XLOOKUP(Orders[[#This Row],[Customer ID]],customers!$A$2:$A$1001,customers!$I$2:$I$1001,"",0)</f>
        <v>No</v>
      </c>
    </row>
    <row r="413" spans="1:16" x14ac:dyDescent="0.3">
      <c r="A413" s="2" t="s">
        <v>2808</v>
      </c>
      <c r="B413" s="8">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5" t="str">
        <f t="shared" si="19"/>
        <v>Librica</v>
      </c>
      <c r="O413" s="5" t="str">
        <f t="shared" si="20"/>
        <v>Medium</v>
      </c>
      <c r="P413" s="5" t="str">
        <f>_xlfn.XLOOKUP(Orders[[#This Row],[Customer ID]],customers!$A$2:$A$1001,customers!$I$2:$I$1001,"",0)</f>
        <v>Yes</v>
      </c>
    </row>
    <row r="414" spans="1:16" x14ac:dyDescent="0.3">
      <c r="A414" s="2" t="s">
        <v>2813</v>
      </c>
      <c r="B414" s="8">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5" t="str">
        <f t="shared" si="19"/>
        <v>Arabia</v>
      </c>
      <c r="O414" s="5" t="str">
        <f t="shared" si="20"/>
        <v>Medium</v>
      </c>
      <c r="P414" s="5" t="str">
        <f>_xlfn.XLOOKUP(Orders[[#This Row],[Customer ID]],customers!$A$2:$A$1001,customers!$I$2:$I$1001,"",0)</f>
        <v>Yes</v>
      </c>
    </row>
    <row r="415" spans="1:16" x14ac:dyDescent="0.3">
      <c r="A415" s="2" t="s">
        <v>2818</v>
      </c>
      <c r="B415" s="8">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5" t="str">
        <f t="shared" si="19"/>
        <v>Librica</v>
      </c>
      <c r="O415" s="5" t="str">
        <f t="shared" si="20"/>
        <v>Light</v>
      </c>
      <c r="P415" s="5" t="str">
        <f>_xlfn.XLOOKUP(Orders[[#This Row],[Customer ID]],customers!$A$2:$A$1001,customers!$I$2:$I$1001,"",0)</f>
        <v>Yes</v>
      </c>
    </row>
    <row r="416" spans="1:16" x14ac:dyDescent="0.3">
      <c r="A416" s="2" t="s">
        <v>2824</v>
      </c>
      <c r="B416" s="8">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5" t="str">
        <f t="shared" si="19"/>
        <v>Robusta</v>
      </c>
      <c r="O416" s="5" t="str">
        <f t="shared" si="20"/>
        <v>Light</v>
      </c>
      <c r="P416" s="5" t="str">
        <f>_xlfn.XLOOKUP(Orders[[#This Row],[Customer ID]],customers!$A$2:$A$1001,customers!$I$2:$I$1001,"",0)</f>
        <v>Yes</v>
      </c>
    </row>
    <row r="417" spans="1:16" x14ac:dyDescent="0.3">
      <c r="A417" s="2" t="s">
        <v>2829</v>
      </c>
      <c r="B417" s="8">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5" t="str">
        <f t="shared" si="19"/>
        <v>Robusta</v>
      </c>
      <c r="O417" s="5" t="str">
        <f t="shared" si="20"/>
        <v>Medium</v>
      </c>
      <c r="P417" s="5" t="str">
        <f>_xlfn.XLOOKUP(Orders[[#This Row],[Customer ID]],customers!$A$2:$A$1001,customers!$I$2:$I$1001,"",0)</f>
        <v>No</v>
      </c>
    </row>
    <row r="418" spans="1:16" x14ac:dyDescent="0.3">
      <c r="A418" s="2" t="s">
        <v>2834</v>
      </c>
      <c r="B418" s="8">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5" t="str">
        <f t="shared" si="19"/>
        <v>Arabia</v>
      </c>
      <c r="O418" s="5" t="str">
        <f t="shared" si="20"/>
        <v>Light</v>
      </c>
      <c r="P418" s="5" t="str">
        <f>_xlfn.XLOOKUP(Orders[[#This Row],[Customer ID]],customers!$A$2:$A$1001,customers!$I$2:$I$1001,"",0)</f>
        <v>Yes</v>
      </c>
    </row>
    <row r="419" spans="1:16" x14ac:dyDescent="0.3">
      <c r="A419" s="2" t="s">
        <v>2839</v>
      </c>
      <c r="B419" s="8">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5" t="str">
        <f t="shared" si="19"/>
        <v>Arabia</v>
      </c>
      <c r="O419" s="5" t="str">
        <f t="shared" si="20"/>
        <v>Light</v>
      </c>
      <c r="P419" s="5" t="str">
        <f>_xlfn.XLOOKUP(Orders[[#This Row],[Customer ID]],customers!$A$2:$A$1001,customers!$I$2:$I$1001,"",0)</f>
        <v>Yes</v>
      </c>
    </row>
    <row r="420" spans="1:16" x14ac:dyDescent="0.3">
      <c r="A420" s="2" t="s">
        <v>2844</v>
      </c>
      <c r="B420" s="8">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5" t="str">
        <f t="shared" si="19"/>
        <v>Arabia</v>
      </c>
      <c r="O420" s="5" t="str">
        <f t="shared" si="20"/>
        <v>Light</v>
      </c>
      <c r="P420" s="5" t="str">
        <f>_xlfn.XLOOKUP(Orders[[#This Row],[Customer ID]],customers!$A$2:$A$1001,customers!$I$2:$I$1001,"",0)</f>
        <v>Yes</v>
      </c>
    </row>
    <row r="421" spans="1:16" x14ac:dyDescent="0.3">
      <c r="A421" s="2" t="s">
        <v>2849</v>
      </c>
      <c r="B421" s="8">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5" t="str">
        <f t="shared" si="19"/>
        <v>Librica</v>
      </c>
      <c r="O421" s="5" t="str">
        <f t="shared" si="20"/>
        <v>Medium</v>
      </c>
      <c r="P421" s="5" t="str">
        <f>_xlfn.XLOOKUP(Orders[[#This Row],[Customer ID]],customers!$A$2:$A$1001,customers!$I$2:$I$1001,"",0)</f>
        <v>Yes</v>
      </c>
    </row>
    <row r="422" spans="1:16" x14ac:dyDescent="0.3">
      <c r="A422" s="2" t="s">
        <v>2855</v>
      </c>
      <c r="B422" s="8">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5" t="str">
        <f t="shared" si="19"/>
        <v>Librica</v>
      </c>
      <c r="O422" s="5" t="str">
        <f t="shared" si="20"/>
        <v>Dark</v>
      </c>
      <c r="P422" s="5" t="str">
        <f>_xlfn.XLOOKUP(Orders[[#This Row],[Customer ID]],customers!$A$2:$A$1001,customers!$I$2:$I$1001,"",0)</f>
        <v>No</v>
      </c>
    </row>
    <row r="423" spans="1:16" x14ac:dyDescent="0.3">
      <c r="A423" s="2" t="s">
        <v>2855</v>
      </c>
      <c r="B423" s="8">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5" t="str">
        <f t="shared" si="19"/>
        <v>Arabia</v>
      </c>
      <c r="O423" s="5" t="str">
        <f t="shared" si="20"/>
        <v>Dark</v>
      </c>
      <c r="P423" s="5" t="str">
        <f>_xlfn.XLOOKUP(Orders[[#This Row],[Customer ID]],customers!$A$2:$A$1001,customers!$I$2:$I$1001,"",0)</f>
        <v>No</v>
      </c>
    </row>
    <row r="424" spans="1:16" x14ac:dyDescent="0.3">
      <c r="A424" s="2" t="s">
        <v>2866</v>
      </c>
      <c r="B424" s="8">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5" t="str">
        <f t="shared" si="19"/>
        <v>Arabia</v>
      </c>
      <c r="O424" s="5" t="str">
        <f t="shared" si="20"/>
        <v>Dark</v>
      </c>
      <c r="P424" s="5" t="str">
        <f>_xlfn.XLOOKUP(Orders[[#This Row],[Customer ID]],customers!$A$2:$A$1001,customers!$I$2:$I$1001,"",0)</f>
        <v>No</v>
      </c>
    </row>
    <row r="425" spans="1:16" x14ac:dyDescent="0.3">
      <c r="A425" s="2" t="s">
        <v>2871</v>
      </c>
      <c r="B425" s="8">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5" t="str">
        <f t="shared" si="19"/>
        <v>Robusta</v>
      </c>
      <c r="O425" s="5" t="str">
        <f t="shared" si="20"/>
        <v>Medium</v>
      </c>
      <c r="P425" s="5" t="str">
        <f>_xlfn.XLOOKUP(Orders[[#This Row],[Customer ID]],customers!$A$2:$A$1001,customers!$I$2:$I$1001,"",0)</f>
        <v>No</v>
      </c>
    </row>
    <row r="426" spans="1:16" x14ac:dyDescent="0.3">
      <c r="A426" s="2" t="s">
        <v>2876</v>
      </c>
      <c r="B426" s="8">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5" t="str">
        <f t="shared" si="19"/>
        <v>Excelsa</v>
      </c>
      <c r="O426" s="5" t="str">
        <f t="shared" si="20"/>
        <v>Light</v>
      </c>
      <c r="P426" s="5" t="str">
        <f>_xlfn.XLOOKUP(Orders[[#This Row],[Customer ID]],customers!$A$2:$A$1001,customers!$I$2:$I$1001,"",0)</f>
        <v>Yes</v>
      </c>
    </row>
    <row r="427" spans="1:16" x14ac:dyDescent="0.3">
      <c r="A427" s="2" t="s">
        <v>2882</v>
      </c>
      <c r="B427" s="8">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5" t="str">
        <f t="shared" si="19"/>
        <v>Robusta</v>
      </c>
      <c r="O427" s="5" t="str">
        <f t="shared" si="20"/>
        <v>Dark</v>
      </c>
      <c r="P427" s="5" t="str">
        <f>_xlfn.XLOOKUP(Orders[[#This Row],[Customer ID]],customers!$A$2:$A$1001,customers!$I$2:$I$1001,"",0)</f>
        <v>No</v>
      </c>
    </row>
    <row r="428" spans="1:16" x14ac:dyDescent="0.3">
      <c r="A428" s="2" t="s">
        <v>2888</v>
      </c>
      <c r="B428" s="8">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s="5" t="str">
        <f>INDEX(products!$A$1:$G$49,MATCH(orders!$D428,products!$A$1:$A$49,0),MATCH(orders!I$1,products!$A$1:$G$1,0))</f>
        <v>Rob</v>
      </c>
      <c r="J428" s="5"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5" t="str">
        <f t="shared" si="19"/>
        <v>Robusta</v>
      </c>
      <c r="O428" s="5" t="str">
        <f t="shared" si="20"/>
        <v>Light</v>
      </c>
      <c r="P428" s="5" t="str">
        <f>_xlfn.XLOOKUP(Orders[[#This Row],[Customer ID]],customers!$A$2:$A$1001,customers!$I$2:$I$1001,"",0)</f>
        <v>Yes</v>
      </c>
    </row>
    <row r="429" spans="1:16" x14ac:dyDescent="0.3">
      <c r="A429" s="2" t="s">
        <v>2894</v>
      </c>
      <c r="B429" s="8">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5" t="str">
        <f t="shared" si="19"/>
        <v>Arabia</v>
      </c>
      <c r="O429" s="5" t="str">
        <f t="shared" si="20"/>
        <v>Medium</v>
      </c>
      <c r="P429" s="5" t="str">
        <f>_xlfn.XLOOKUP(Orders[[#This Row],[Customer ID]],customers!$A$2:$A$1001,customers!$I$2:$I$1001,"",0)</f>
        <v>Yes</v>
      </c>
    </row>
    <row r="430" spans="1:16" x14ac:dyDescent="0.3">
      <c r="A430" s="2" t="s">
        <v>2899</v>
      </c>
      <c r="B430" s="8">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5" t="str">
        <f t="shared" si="19"/>
        <v>Robusta</v>
      </c>
      <c r="O430" s="5" t="str">
        <f t="shared" si="20"/>
        <v>Light</v>
      </c>
      <c r="P430" s="5" t="str">
        <f>_xlfn.XLOOKUP(Orders[[#This Row],[Customer ID]],customers!$A$2:$A$1001,customers!$I$2:$I$1001,"",0)</f>
        <v>No</v>
      </c>
    </row>
    <row r="431" spans="1:16" x14ac:dyDescent="0.3">
      <c r="A431" s="2" t="s">
        <v>2905</v>
      </c>
      <c r="B431" s="8">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5" t="str">
        <f t="shared" si="19"/>
        <v>Arabia</v>
      </c>
      <c r="O431" s="5" t="str">
        <f t="shared" si="20"/>
        <v>Light</v>
      </c>
      <c r="P431" s="5" t="str">
        <f>_xlfn.XLOOKUP(Orders[[#This Row],[Customer ID]],customers!$A$2:$A$1001,customers!$I$2:$I$1001,"",0)</f>
        <v>No</v>
      </c>
    </row>
    <row r="432" spans="1:16" x14ac:dyDescent="0.3">
      <c r="A432" s="2" t="s">
        <v>2911</v>
      </c>
      <c r="B432" s="8">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5" t="str">
        <f t="shared" si="19"/>
        <v>Robusta</v>
      </c>
      <c r="O432" s="5" t="str">
        <f t="shared" si="20"/>
        <v>Dark</v>
      </c>
      <c r="P432" s="5" t="str">
        <f>_xlfn.XLOOKUP(Orders[[#This Row],[Customer ID]],customers!$A$2:$A$1001,customers!$I$2:$I$1001,"",0)</f>
        <v>Yes</v>
      </c>
    </row>
    <row r="433" spans="1:16" x14ac:dyDescent="0.3">
      <c r="A433" s="2" t="s">
        <v>2917</v>
      </c>
      <c r="B433" s="8">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s="5" t="str">
        <f>INDEX(products!$A$1:$G$49,MATCH(orders!$D433,products!$A$1:$A$49,0),MATCH(orders!I$1,products!$A$1:$G$1,0))</f>
        <v>Exc</v>
      </c>
      <c r="J433" s="5"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5" t="str">
        <f t="shared" si="19"/>
        <v>Excelsa</v>
      </c>
      <c r="O433" s="5" t="str">
        <f t="shared" si="20"/>
        <v>Dark</v>
      </c>
      <c r="P433" s="5" t="str">
        <f>_xlfn.XLOOKUP(Orders[[#This Row],[Customer ID]],customers!$A$2:$A$1001,customers!$I$2:$I$1001,"",0)</f>
        <v>Yes</v>
      </c>
    </row>
    <row r="434" spans="1:16" x14ac:dyDescent="0.3">
      <c r="A434" s="2" t="s">
        <v>2923</v>
      </c>
      <c r="B434" s="8">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5" t="str">
        <f t="shared" si="19"/>
        <v>Arabia</v>
      </c>
      <c r="O434" s="5" t="str">
        <f t="shared" si="20"/>
        <v>Medium</v>
      </c>
      <c r="P434" s="5" t="str">
        <f>_xlfn.XLOOKUP(Orders[[#This Row],[Customer ID]],customers!$A$2:$A$1001,customers!$I$2:$I$1001,"",0)</f>
        <v>No</v>
      </c>
    </row>
    <row r="435" spans="1:16" x14ac:dyDescent="0.3">
      <c r="A435" s="2" t="s">
        <v>2928</v>
      </c>
      <c r="B435" s="8">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5" t="str">
        <f t="shared" si="19"/>
        <v>Librica</v>
      </c>
      <c r="O435" s="5" t="str">
        <f t="shared" si="20"/>
        <v>Medium</v>
      </c>
      <c r="P435" s="5" t="str">
        <f>_xlfn.XLOOKUP(Orders[[#This Row],[Customer ID]],customers!$A$2:$A$1001,customers!$I$2:$I$1001,"",0)</f>
        <v>Yes</v>
      </c>
    </row>
    <row r="436" spans="1:16" x14ac:dyDescent="0.3">
      <c r="A436" s="2" t="s">
        <v>2934</v>
      </c>
      <c r="B436" s="8">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5" t="str">
        <f t="shared" si="19"/>
        <v>Arabia</v>
      </c>
      <c r="O436" s="5" t="str">
        <f t="shared" si="20"/>
        <v>Medium</v>
      </c>
      <c r="P436" s="5" t="str">
        <f>_xlfn.XLOOKUP(Orders[[#This Row],[Customer ID]],customers!$A$2:$A$1001,customers!$I$2:$I$1001,"",0)</f>
        <v>No</v>
      </c>
    </row>
    <row r="437" spans="1:16" x14ac:dyDescent="0.3">
      <c r="A437" s="2" t="s">
        <v>2939</v>
      </c>
      <c r="B437" s="8">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5" t="str">
        <f t="shared" si="19"/>
        <v>Excelsa</v>
      </c>
      <c r="O437" s="5" t="str">
        <f t="shared" si="20"/>
        <v>Medium</v>
      </c>
      <c r="P437" s="5" t="str">
        <f>_xlfn.XLOOKUP(Orders[[#This Row],[Customer ID]],customers!$A$2:$A$1001,customers!$I$2:$I$1001,"",0)</f>
        <v>No</v>
      </c>
    </row>
    <row r="438" spans="1:16" x14ac:dyDescent="0.3">
      <c r="A438" s="2" t="s">
        <v>2945</v>
      </c>
      <c r="B438" s="8">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5" t="str">
        <f t="shared" si="19"/>
        <v>Librica</v>
      </c>
      <c r="O438" s="5" t="str">
        <f t="shared" si="20"/>
        <v>Light</v>
      </c>
      <c r="P438" s="5" t="str">
        <f>_xlfn.XLOOKUP(Orders[[#This Row],[Customer ID]],customers!$A$2:$A$1001,customers!$I$2:$I$1001,"",0)</f>
        <v>Yes</v>
      </c>
    </row>
    <row r="439" spans="1:16" x14ac:dyDescent="0.3">
      <c r="A439" s="2" t="s">
        <v>2951</v>
      </c>
      <c r="B439" s="8">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5" t="str">
        <f t="shared" si="19"/>
        <v>Librica</v>
      </c>
      <c r="O439" s="5" t="str">
        <f t="shared" si="20"/>
        <v>Dark</v>
      </c>
      <c r="P439" s="5" t="str">
        <f>_xlfn.XLOOKUP(Orders[[#This Row],[Customer ID]],customers!$A$2:$A$1001,customers!$I$2:$I$1001,"",0)</f>
        <v>No</v>
      </c>
    </row>
    <row r="440" spans="1:16" x14ac:dyDescent="0.3">
      <c r="A440" s="2" t="s">
        <v>2956</v>
      </c>
      <c r="B440" s="8">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5" t="str">
        <f t="shared" si="19"/>
        <v>Librica</v>
      </c>
      <c r="O440" s="5" t="str">
        <f t="shared" si="20"/>
        <v>Dark</v>
      </c>
      <c r="P440" s="5" t="str">
        <f>_xlfn.XLOOKUP(Orders[[#This Row],[Customer ID]],customers!$A$2:$A$1001,customers!$I$2:$I$1001,"",0)</f>
        <v>No</v>
      </c>
    </row>
    <row r="441" spans="1:16" x14ac:dyDescent="0.3">
      <c r="A441" s="2" t="s">
        <v>2962</v>
      </c>
      <c r="B441" s="8">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s="5" t="str">
        <f>INDEX(products!$A$1:$G$49,MATCH(orders!$D441,products!$A$1:$A$49,0),MATCH(orders!I$1,products!$A$1:$G$1,0))</f>
        <v>Exc</v>
      </c>
      <c r="J441" s="5"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5" t="str">
        <f t="shared" si="19"/>
        <v>Excelsa</v>
      </c>
      <c r="O441" s="5" t="str">
        <f t="shared" si="20"/>
        <v>Light</v>
      </c>
      <c r="P441" s="5" t="str">
        <f>_xlfn.XLOOKUP(Orders[[#This Row],[Customer ID]],customers!$A$2:$A$1001,customers!$I$2:$I$1001,"",0)</f>
        <v>No</v>
      </c>
    </row>
    <row r="442" spans="1:16" x14ac:dyDescent="0.3">
      <c r="A442" s="2" t="s">
        <v>2968</v>
      </c>
      <c r="B442" s="8">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5" t="str">
        <f t="shared" si="19"/>
        <v>Arabia</v>
      </c>
      <c r="O442" s="5" t="str">
        <f t="shared" si="20"/>
        <v>Medium</v>
      </c>
      <c r="P442" s="5" t="str">
        <f>_xlfn.XLOOKUP(Orders[[#This Row],[Customer ID]],customers!$A$2:$A$1001,customers!$I$2:$I$1001,"",0)</f>
        <v>Yes</v>
      </c>
    </row>
    <row r="443" spans="1:16" x14ac:dyDescent="0.3">
      <c r="A443" s="2" t="s">
        <v>2974</v>
      </c>
      <c r="B443" s="8">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s="5" t="str">
        <f>INDEX(products!$A$1:$G$49,MATCH(orders!$D443,products!$A$1:$A$49,0),MATCH(orders!I$1,products!$A$1:$G$1,0))</f>
        <v>Exc</v>
      </c>
      <c r="J443" s="5"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5" t="str">
        <f t="shared" si="19"/>
        <v>Excelsa</v>
      </c>
      <c r="O443" s="5" t="str">
        <f t="shared" si="20"/>
        <v>Dark</v>
      </c>
      <c r="P443" s="5" t="str">
        <f>_xlfn.XLOOKUP(Orders[[#This Row],[Customer ID]],customers!$A$2:$A$1001,customers!$I$2:$I$1001,"",0)</f>
        <v>Yes</v>
      </c>
    </row>
    <row r="444" spans="1:16" x14ac:dyDescent="0.3">
      <c r="A444" s="2" t="s">
        <v>2980</v>
      </c>
      <c r="B444" s="8">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5" t="str">
        <f t="shared" si="19"/>
        <v>Robusta</v>
      </c>
      <c r="O444" s="5" t="str">
        <f t="shared" si="20"/>
        <v>Light</v>
      </c>
      <c r="P444" s="5" t="str">
        <f>_xlfn.XLOOKUP(Orders[[#This Row],[Customer ID]],customers!$A$2:$A$1001,customers!$I$2:$I$1001,"",0)</f>
        <v>No</v>
      </c>
    </row>
    <row r="445" spans="1:16" x14ac:dyDescent="0.3">
      <c r="A445" s="2" t="s">
        <v>2986</v>
      </c>
      <c r="B445" s="8">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s="5" t="str">
        <f>INDEX(products!$A$1:$G$49,MATCH(orders!$D445,products!$A$1:$A$49,0),MATCH(orders!I$1,products!$A$1:$G$1,0))</f>
        <v>Exc</v>
      </c>
      <c r="J445" s="5"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5" t="str">
        <f t="shared" si="19"/>
        <v>Excelsa</v>
      </c>
      <c r="O445" s="5" t="str">
        <f t="shared" si="20"/>
        <v>Light</v>
      </c>
      <c r="P445" s="5" t="str">
        <f>_xlfn.XLOOKUP(Orders[[#This Row],[Customer ID]],customers!$A$2:$A$1001,customers!$I$2:$I$1001,"",0)</f>
        <v>Yes</v>
      </c>
    </row>
    <row r="446" spans="1:16" x14ac:dyDescent="0.3">
      <c r="A446" s="2" t="s">
        <v>2992</v>
      </c>
      <c r="B446" s="8">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s="5" t="str">
        <f>INDEX(products!$A$1:$G$49,MATCH(orders!$D446,products!$A$1:$A$49,0),MATCH(orders!I$1,products!$A$1:$G$1,0))</f>
        <v>Exc</v>
      </c>
      <c r="J446" s="5"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5" t="str">
        <f t="shared" si="19"/>
        <v>Excelsa</v>
      </c>
      <c r="O446" s="5" t="str">
        <f t="shared" si="20"/>
        <v>Medium</v>
      </c>
      <c r="P446" s="5" t="str">
        <f>_xlfn.XLOOKUP(Orders[[#This Row],[Customer ID]],customers!$A$2:$A$1001,customers!$I$2:$I$1001,"",0)</f>
        <v>No</v>
      </c>
    </row>
    <row r="447" spans="1:16" x14ac:dyDescent="0.3">
      <c r="A447" s="2" t="s">
        <v>2999</v>
      </c>
      <c r="B447" s="8">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s="5" t="str">
        <f>INDEX(products!$A$1:$G$49,MATCH(orders!$D447,products!$A$1:$A$49,0),MATCH(orders!I$1,products!$A$1:$G$1,0))</f>
        <v>Lib</v>
      </c>
      <c r="J447" s="5"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5" t="str">
        <f t="shared" si="19"/>
        <v>Librica</v>
      </c>
      <c r="O447" s="5" t="str">
        <f t="shared" si="20"/>
        <v>Medium</v>
      </c>
      <c r="P447" s="5" t="str">
        <f>_xlfn.XLOOKUP(Orders[[#This Row],[Customer ID]],customers!$A$2:$A$1001,customers!$I$2:$I$1001,"",0)</f>
        <v>Yes</v>
      </c>
    </row>
    <row r="448" spans="1:16" x14ac:dyDescent="0.3">
      <c r="A448" s="2" t="s">
        <v>3004</v>
      </c>
      <c r="B448" s="8">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5" t="str">
        <f t="shared" si="19"/>
        <v>Librica</v>
      </c>
      <c r="O448" s="5" t="str">
        <f t="shared" si="20"/>
        <v>Medium</v>
      </c>
      <c r="P448" s="5" t="str">
        <f>_xlfn.XLOOKUP(Orders[[#This Row],[Customer ID]],customers!$A$2:$A$1001,customers!$I$2:$I$1001,"",0)</f>
        <v>Yes</v>
      </c>
    </row>
    <row r="449" spans="1:16" x14ac:dyDescent="0.3">
      <c r="A449" s="2" t="s">
        <v>3010</v>
      </c>
      <c r="B449" s="8">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5" t="str">
        <f t="shared" si="19"/>
        <v>Robusta</v>
      </c>
      <c r="O449" s="5" t="str">
        <f t="shared" si="20"/>
        <v>Medium</v>
      </c>
      <c r="P449" s="5" t="str">
        <f>_xlfn.XLOOKUP(Orders[[#This Row],[Customer ID]],customers!$A$2:$A$1001,customers!$I$2:$I$1001,"",0)</f>
        <v>No</v>
      </c>
    </row>
    <row r="450" spans="1:16" x14ac:dyDescent="0.3">
      <c r="A450" s="2" t="s">
        <v>3015</v>
      </c>
      <c r="B450" s="8">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s="5" t="str">
        <f>INDEX(products!$A$1:$G$49,MATCH(orders!$D450,products!$A$1:$A$49,0),MATCH(orders!I$1,products!$A$1:$G$1,0))</f>
        <v>Rob</v>
      </c>
      <c r="J450" s="5"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5" t="str">
        <f t="shared" si="19"/>
        <v>Robusta</v>
      </c>
      <c r="O450" s="5" t="str">
        <f t="shared" si="20"/>
        <v>Light</v>
      </c>
      <c r="P450" s="5" t="str">
        <f>_xlfn.XLOOKUP(Orders[[#This Row],[Customer ID]],customers!$A$2:$A$1001,customers!$I$2:$I$1001,"",0)</f>
        <v>No</v>
      </c>
    </row>
    <row r="451" spans="1:16" x14ac:dyDescent="0.3">
      <c r="A451" s="2" t="s">
        <v>3021</v>
      </c>
      <c r="B451" s="8">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E451*L451</f>
        <v>5.3699999999999992</v>
      </c>
      <c r="N451" s="5" t="str">
        <f t="shared" ref="N451:N514" si="22">IF(I451="Rob","Robusta",IF(I451="Exc","Excelsa",IF(I451="Ara","Arabia",IF(I451="Lib","Librica",""))))</f>
        <v>Robusta</v>
      </c>
      <c r="O451" s="5" t="str">
        <f t="shared" ref="O451:O514" si="23">IF(J451="M","Medium",IF(J451="L", "Light", IF(J451="D", "Dark","")))</f>
        <v>Dark</v>
      </c>
      <c r="P451" s="5" t="str">
        <f>_xlfn.XLOOKUP(Orders[[#This Row],[Customer ID]],customers!$A$2:$A$1001,customers!$I$2:$I$1001,"",0)</f>
        <v>No</v>
      </c>
    </row>
    <row r="452" spans="1:16" x14ac:dyDescent="0.3">
      <c r="A452" s="2" t="s">
        <v>3027</v>
      </c>
      <c r="B452" s="8">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s="5" t="str">
        <f>INDEX(products!$A$1:$G$49,MATCH(orders!$D452,products!$A$1:$A$49,0),MATCH(orders!I$1,products!$A$1:$G$1,0))</f>
        <v>Lib</v>
      </c>
      <c r="J452" s="5"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5" t="str">
        <f t="shared" si="22"/>
        <v>Librica</v>
      </c>
      <c r="O452" s="5" t="str">
        <f t="shared" si="23"/>
        <v>Light</v>
      </c>
      <c r="P452" s="5" t="str">
        <f>_xlfn.XLOOKUP(Orders[[#This Row],[Customer ID]],customers!$A$2:$A$1001,customers!$I$2:$I$1001,"",0)</f>
        <v>No</v>
      </c>
    </row>
    <row r="453" spans="1:16" x14ac:dyDescent="0.3">
      <c r="A453" s="2" t="s">
        <v>3035</v>
      </c>
      <c r="B453" s="8">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5" t="str">
        <f t="shared" si="22"/>
        <v>Robusta</v>
      </c>
      <c r="O453" s="5" t="str">
        <f t="shared" si="23"/>
        <v>Dark</v>
      </c>
      <c r="P453" s="5" t="str">
        <f>_xlfn.XLOOKUP(Orders[[#This Row],[Customer ID]],customers!$A$2:$A$1001,customers!$I$2:$I$1001,"",0)</f>
        <v>Yes</v>
      </c>
    </row>
    <row r="454" spans="1:16" x14ac:dyDescent="0.3">
      <c r="A454" s="2" t="s">
        <v>3041</v>
      </c>
      <c r="B454" s="8">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5" t="str">
        <f t="shared" si="22"/>
        <v>Arabia</v>
      </c>
      <c r="O454" s="5" t="str">
        <f t="shared" si="23"/>
        <v>Light</v>
      </c>
      <c r="P454" s="5" t="str">
        <f>_xlfn.XLOOKUP(Orders[[#This Row],[Customer ID]],customers!$A$2:$A$1001,customers!$I$2:$I$1001,"",0)</f>
        <v>No</v>
      </c>
    </row>
    <row r="455" spans="1:16" x14ac:dyDescent="0.3">
      <c r="A455" s="2" t="s">
        <v>3047</v>
      </c>
      <c r="B455" s="8">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5" t="str">
        <f t="shared" si="22"/>
        <v>Librica</v>
      </c>
      <c r="O455" s="5" t="str">
        <f t="shared" si="23"/>
        <v>Light</v>
      </c>
      <c r="P455" s="5" t="str">
        <f>_xlfn.XLOOKUP(Orders[[#This Row],[Customer ID]],customers!$A$2:$A$1001,customers!$I$2:$I$1001,"",0)</f>
        <v>No</v>
      </c>
    </row>
    <row r="456" spans="1:16" x14ac:dyDescent="0.3">
      <c r="A456" s="2" t="s">
        <v>3053</v>
      </c>
      <c r="B456" s="8">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s="5" t="str">
        <f>INDEX(products!$A$1:$G$49,MATCH(orders!$D456,products!$A$1:$A$49,0),MATCH(orders!I$1,products!$A$1:$G$1,0))</f>
        <v>Rob</v>
      </c>
      <c r="J456" s="5"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5" t="str">
        <f t="shared" si="22"/>
        <v>Robusta</v>
      </c>
      <c r="O456" s="5" t="str">
        <f t="shared" si="23"/>
        <v>Dark</v>
      </c>
      <c r="P456" s="5" t="str">
        <f>_xlfn.XLOOKUP(Orders[[#This Row],[Customer ID]],customers!$A$2:$A$1001,customers!$I$2:$I$1001,"",0)</f>
        <v>Yes</v>
      </c>
    </row>
    <row r="457" spans="1:16" x14ac:dyDescent="0.3">
      <c r="A457" s="2" t="s">
        <v>3058</v>
      </c>
      <c r="B457" s="8">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s="5" t="str">
        <f>INDEX(products!$A$1:$G$49,MATCH(orders!$D457,products!$A$1:$A$49,0),MATCH(orders!I$1,products!$A$1:$G$1,0))</f>
        <v>Lib</v>
      </c>
      <c r="J457" s="5"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5" t="str">
        <f t="shared" si="22"/>
        <v>Librica</v>
      </c>
      <c r="O457" s="5" t="str">
        <f t="shared" si="23"/>
        <v>Light</v>
      </c>
      <c r="P457" s="5" t="str">
        <f>_xlfn.XLOOKUP(Orders[[#This Row],[Customer ID]],customers!$A$2:$A$1001,customers!$I$2:$I$1001,"",0)</f>
        <v>Yes</v>
      </c>
    </row>
    <row r="458" spans="1:16" x14ac:dyDescent="0.3">
      <c r="A458" s="2" t="s">
        <v>3064</v>
      </c>
      <c r="B458" s="8">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5" t="str">
        <f t="shared" si="22"/>
        <v>Robusta</v>
      </c>
      <c r="O458" s="5" t="str">
        <f t="shared" si="23"/>
        <v>Dark</v>
      </c>
      <c r="P458" s="5" t="str">
        <f>_xlfn.XLOOKUP(Orders[[#This Row],[Customer ID]],customers!$A$2:$A$1001,customers!$I$2:$I$1001,"",0)</f>
        <v>No</v>
      </c>
    </row>
    <row r="459" spans="1:16" x14ac:dyDescent="0.3">
      <c r="A459" s="2" t="s">
        <v>3070</v>
      </c>
      <c r="B459" s="8">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5" t="str">
        <f t="shared" si="22"/>
        <v>Librica</v>
      </c>
      <c r="O459" s="5" t="str">
        <f t="shared" si="23"/>
        <v>Light</v>
      </c>
      <c r="P459" s="5" t="str">
        <f>_xlfn.XLOOKUP(Orders[[#This Row],[Customer ID]],customers!$A$2:$A$1001,customers!$I$2:$I$1001,"",0)</f>
        <v>No</v>
      </c>
    </row>
    <row r="460" spans="1:16" x14ac:dyDescent="0.3">
      <c r="A460" s="2" t="s">
        <v>3076</v>
      </c>
      <c r="B460" s="8">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5" t="str">
        <f t="shared" si="22"/>
        <v>Arabia</v>
      </c>
      <c r="O460" s="5" t="str">
        <f t="shared" si="23"/>
        <v>Medium</v>
      </c>
      <c r="P460" s="5" t="str">
        <f>_xlfn.XLOOKUP(Orders[[#This Row],[Customer ID]],customers!$A$2:$A$1001,customers!$I$2:$I$1001,"",0)</f>
        <v>No</v>
      </c>
    </row>
    <row r="461" spans="1:16" x14ac:dyDescent="0.3">
      <c r="A461" s="2" t="s">
        <v>3082</v>
      </c>
      <c r="B461" s="8">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5" t="str">
        <f t="shared" si="22"/>
        <v>Librica</v>
      </c>
      <c r="O461" s="5" t="str">
        <f t="shared" si="23"/>
        <v>Light</v>
      </c>
      <c r="P461" s="5" t="str">
        <f>_xlfn.XLOOKUP(Orders[[#This Row],[Customer ID]],customers!$A$2:$A$1001,customers!$I$2:$I$1001,"",0)</f>
        <v>No</v>
      </c>
    </row>
    <row r="462" spans="1:16" x14ac:dyDescent="0.3">
      <c r="A462" s="2" t="s">
        <v>3088</v>
      </c>
      <c r="B462" s="8">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s="5" t="str">
        <f>INDEX(products!$A$1:$G$49,MATCH(orders!$D462,products!$A$1:$A$49,0),MATCH(orders!I$1,products!$A$1:$G$1,0))</f>
        <v>Rob</v>
      </c>
      <c r="J462" s="5"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5" t="str">
        <f t="shared" si="22"/>
        <v>Robusta</v>
      </c>
      <c r="O462" s="5" t="str">
        <f t="shared" si="23"/>
        <v>Dark</v>
      </c>
      <c r="P462" s="5" t="str">
        <f>_xlfn.XLOOKUP(Orders[[#This Row],[Customer ID]],customers!$A$2:$A$1001,customers!$I$2:$I$1001,"",0)</f>
        <v>Yes</v>
      </c>
    </row>
    <row r="463" spans="1:16" x14ac:dyDescent="0.3">
      <c r="A463" s="2" t="s">
        <v>3094</v>
      </c>
      <c r="B463" s="8">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5" t="str">
        <f t="shared" si="22"/>
        <v>Robusta</v>
      </c>
      <c r="O463" s="5" t="str">
        <f t="shared" si="23"/>
        <v>Dark</v>
      </c>
      <c r="P463" s="5" t="str">
        <f>_xlfn.XLOOKUP(Orders[[#This Row],[Customer ID]],customers!$A$2:$A$1001,customers!$I$2:$I$1001,"",0)</f>
        <v>Yes</v>
      </c>
    </row>
    <row r="464" spans="1:16" x14ac:dyDescent="0.3">
      <c r="A464" s="2" t="s">
        <v>3100</v>
      </c>
      <c r="B464" s="8">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5" t="str">
        <f t="shared" si="22"/>
        <v>Arabia</v>
      </c>
      <c r="O464" s="5" t="str">
        <f t="shared" si="23"/>
        <v>Dark</v>
      </c>
      <c r="P464" s="5" t="str">
        <f>_xlfn.XLOOKUP(Orders[[#This Row],[Customer ID]],customers!$A$2:$A$1001,customers!$I$2:$I$1001,"",0)</f>
        <v>Yes</v>
      </c>
    </row>
    <row r="465" spans="1:16" x14ac:dyDescent="0.3">
      <c r="A465" s="2" t="s">
        <v>3106</v>
      </c>
      <c r="B465" s="8">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s="5" t="str">
        <f>INDEX(products!$A$1:$G$49,MATCH(orders!$D465,products!$A$1:$A$49,0),MATCH(orders!I$1,products!$A$1:$G$1,0))</f>
        <v>Exc</v>
      </c>
      <c r="J465" s="5"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5" t="str">
        <f t="shared" si="22"/>
        <v>Excelsa</v>
      </c>
      <c r="O465" s="5" t="str">
        <f t="shared" si="23"/>
        <v>Medium</v>
      </c>
      <c r="P465" s="5" t="str">
        <f>_xlfn.XLOOKUP(Orders[[#This Row],[Customer ID]],customers!$A$2:$A$1001,customers!$I$2:$I$1001,"",0)</f>
        <v>No</v>
      </c>
    </row>
    <row r="466" spans="1:16" x14ac:dyDescent="0.3">
      <c r="A466" s="2" t="s">
        <v>3112</v>
      </c>
      <c r="B466" s="8">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5" t="str">
        <f t="shared" si="22"/>
        <v>Librica</v>
      </c>
      <c r="O466" s="5" t="str">
        <f t="shared" si="23"/>
        <v>Dark</v>
      </c>
      <c r="P466" s="5" t="str">
        <f>_xlfn.XLOOKUP(Orders[[#This Row],[Customer ID]],customers!$A$2:$A$1001,customers!$I$2:$I$1001,"",0)</f>
        <v>No</v>
      </c>
    </row>
    <row r="467" spans="1:16" x14ac:dyDescent="0.3">
      <c r="A467" s="2" t="s">
        <v>3118</v>
      </c>
      <c r="B467" s="8">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5" t="str">
        <f t="shared" si="22"/>
        <v>Robusta</v>
      </c>
      <c r="O467" s="5" t="str">
        <f t="shared" si="23"/>
        <v>Dark</v>
      </c>
      <c r="P467" s="5" t="str">
        <f>_xlfn.XLOOKUP(Orders[[#This Row],[Customer ID]],customers!$A$2:$A$1001,customers!$I$2:$I$1001,"",0)</f>
        <v>Yes</v>
      </c>
    </row>
    <row r="468" spans="1:16" x14ac:dyDescent="0.3">
      <c r="A468" s="2" t="s">
        <v>3124</v>
      </c>
      <c r="B468" s="8">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5" t="str">
        <f t="shared" si="22"/>
        <v>Arabia</v>
      </c>
      <c r="O468" s="5" t="str">
        <f t="shared" si="23"/>
        <v>Dark</v>
      </c>
      <c r="P468" s="5" t="str">
        <f>_xlfn.XLOOKUP(Orders[[#This Row],[Customer ID]],customers!$A$2:$A$1001,customers!$I$2:$I$1001,"",0)</f>
        <v>Yes</v>
      </c>
    </row>
    <row r="469" spans="1:16" x14ac:dyDescent="0.3">
      <c r="A469" s="2" t="s">
        <v>3130</v>
      </c>
      <c r="B469" s="8">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5" t="str">
        <f t="shared" si="22"/>
        <v>Arabia</v>
      </c>
      <c r="O469" s="5" t="str">
        <f t="shared" si="23"/>
        <v>Dark</v>
      </c>
      <c r="P469" s="5" t="str">
        <f>_xlfn.XLOOKUP(Orders[[#This Row],[Customer ID]],customers!$A$2:$A$1001,customers!$I$2:$I$1001,"",0)</f>
        <v>No</v>
      </c>
    </row>
    <row r="470" spans="1:16" x14ac:dyDescent="0.3">
      <c r="A470" s="2" t="s">
        <v>3136</v>
      </c>
      <c r="B470" s="8">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5" t="str">
        <f t="shared" si="22"/>
        <v>Excelsa</v>
      </c>
      <c r="O470" s="5" t="str">
        <f t="shared" si="23"/>
        <v>Medium</v>
      </c>
      <c r="P470" s="5" t="str">
        <f>_xlfn.XLOOKUP(Orders[[#This Row],[Customer ID]],customers!$A$2:$A$1001,customers!$I$2:$I$1001,"",0)</f>
        <v>Yes</v>
      </c>
    </row>
    <row r="471" spans="1:16" x14ac:dyDescent="0.3">
      <c r="A471" s="2" t="s">
        <v>3141</v>
      </c>
      <c r="B471" s="8">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5" t="str">
        <f t="shared" si="22"/>
        <v>Excelsa</v>
      </c>
      <c r="O471" s="5" t="str">
        <f t="shared" si="23"/>
        <v>Light</v>
      </c>
      <c r="P471" s="5" t="str">
        <f>_xlfn.XLOOKUP(Orders[[#This Row],[Customer ID]],customers!$A$2:$A$1001,customers!$I$2:$I$1001,"",0)</f>
        <v>Yes</v>
      </c>
    </row>
    <row r="472" spans="1:16" x14ac:dyDescent="0.3">
      <c r="A472" s="2" t="s">
        <v>3147</v>
      </c>
      <c r="B472" s="8">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5" t="str">
        <f t="shared" si="22"/>
        <v>Arabia</v>
      </c>
      <c r="O472" s="5" t="str">
        <f t="shared" si="23"/>
        <v>Medium</v>
      </c>
      <c r="P472" s="5" t="str">
        <f>_xlfn.XLOOKUP(Orders[[#This Row],[Customer ID]],customers!$A$2:$A$1001,customers!$I$2:$I$1001,"",0)</f>
        <v>Yes</v>
      </c>
    </row>
    <row r="473" spans="1:16" x14ac:dyDescent="0.3">
      <c r="A473" s="2" t="s">
        <v>3153</v>
      </c>
      <c r="B473" s="8">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5" t="str">
        <f t="shared" si="22"/>
        <v>Librica</v>
      </c>
      <c r="O473" s="5" t="str">
        <f t="shared" si="23"/>
        <v>Medium</v>
      </c>
      <c r="P473" s="5" t="str">
        <f>_xlfn.XLOOKUP(Orders[[#This Row],[Customer ID]],customers!$A$2:$A$1001,customers!$I$2:$I$1001,"",0)</f>
        <v>Yes</v>
      </c>
    </row>
    <row r="474" spans="1:16" x14ac:dyDescent="0.3">
      <c r="A474" s="2" t="s">
        <v>3158</v>
      </c>
      <c r="B474" s="8">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5" t="str">
        <f t="shared" si="22"/>
        <v>Arabia</v>
      </c>
      <c r="O474" s="5" t="str">
        <f t="shared" si="23"/>
        <v>Dark</v>
      </c>
      <c r="P474" s="5" t="str">
        <f>_xlfn.XLOOKUP(Orders[[#This Row],[Customer ID]],customers!$A$2:$A$1001,customers!$I$2:$I$1001,"",0)</f>
        <v>No</v>
      </c>
    </row>
    <row r="475" spans="1:16" x14ac:dyDescent="0.3">
      <c r="A475" s="2" t="s">
        <v>3164</v>
      </c>
      <c r="B475" s="8">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5" t="str">
        <f t="shared" si="22"/>
        <v>Arabia</v>
      </c>
      <c r="O475" s="5" t="str">
        <f t="shared" si="23"/>
        <v>Light</v>
      </c>
      <c r="P475" s="5" t="str">
        <f>_xlfn.XLOOKUP(Orders[[#This Row],[Customer ID]],customers!$A$2:$A$1001,customers!$I$2:$I$1001,"",0)</f>
        <v>No</v>
      </c>
    </row>
    <row r="476" spans="1:16" x14ac:dyDescent="0.3">
      <c r="A476" s="2" t="s">
        <v>3170</v>
      </c>
      <c r="B476" s="8">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s="5" t="str">
        <f>INDEX(products!$A$1:$G$49,MATCH(orders!$D476,products!$A$1:$A$49,0),MATCH(orders!I$1,products!$A$1:$G$1,0))</f>
        <v>Exc</v>
      </c>
      <c r="J476" s="5"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5" t="str">
        <f t="shared" si="22"/>
        <v>Excelsa</v>
      </c>
      <c r="O476" s="5" t="str">
        <f t="shared" si="23"/>
        <v>Medium</v>
      </c>
      <c r="P476" s="5" t="str">
        <f>_xlfn.XLOOKUP(Orders[[#This Row],[Customer ID]],customers!$A$2:$A$1001,customers!$I$2:$I$1001,"",0)</f>
        <v>Yes</v>
      </c>
    </row>
    <row r="477" spans="1:16" x14ac:dyDescent="0.3">
      <c r="A477" s="2" t="s">
        <v>3176</v>
      </c>
      <c r="B477" s="8">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5" t="str">
        <f t="shared" si="22"/>
        <v>Librica</v>
      </c>
      <c r="O477" s="5" t="str">
        <f t="shared" si="23"/>
        <v>Medium</v>
      </c>
      <c r="P477" s="5" t="str">
        <f>_xlfn.XLOOKUP(Orders[[#This Row],[Customer ID]],customers!$A$2:$A$1001,customers!$I$2:$I$1001,"",0)</f>
        <v>No</v>
      </c>
    </row>
    <row r="478" spans="1:16" x14ac:dyDescent="0.3">
      <c r="A478" s="2" t="s">
        <v>3181</v>
      </c>
      <c r="B478" s="8">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5" t="str">
        <f t="shared" si="22"/>
        <v>Excelsa</v>
      </c>
      <c r="O478" s="5" t="str">
        <f t="shared" si="23"/>
        <v>Light</v>
      </c>
      <c r="P478" s="5" t="str">
        <f>_xlfn.XLOOKUP(Orders[[#This Row],[Customer ID]],customers!$A$2:$A$1001,customers!$I$2:$I$1001,"",0)</f>
        <v>Yes</v>
      </c>
    </row>
    <row r="479" spans="1:16" x14ac:dyDescent="0.3">
      <c r="A479" s="2" t="s">
        <v>3187</v>
      </c>
      <c r="B479" s="8">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5" t="str">
        <f t="shared" si="22"/>
        <v>Librica</v>
      </c>
      <c r="O479" s="5" t="str">
        <f t="shared" si="23"/>
        <v>Medium</v>
      </c>
      <c r="P479" s="5" t="str">
        <f>_xlfn.XLOOKUP(Orders[[#This Row],[Customer ID]],customers!$A$2:$A$1001,customers!$I$2:$I$1001,"",0)</f>
        <v>No</v>
      </c>
    </row>
    <row r="480" spans="1:16" x14ac:dyDescent="0.3">
      <c r="A480" s="2" t="s">
        <v>3193</v>
      </c>
      <c r="B480" s="8">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5" t="str">
        <f t="shared" si="22"/>
        <v>Robusta</v>
      </c>
      <c r="O480" s="5" t="str">
        <f t="shared" si="23"/>
        <v>Dark</v>
      </c>
      <c r="P480" s="5" t="str">
        <f>_xlfn.XLOOKUP(Orders[[#This Row],[Customer ID]],customers!$A$2:$A$1001,customers!$I$2:$I$1001,"",0)</f>
        <v>Yes</v>
      </c>
    </row>
    <row r="481" spans="1:16" x14ac:dyDescent="0.3">
      <c r="A481" s="2" t="s">
        <v>3193</v>
      </c>
      <c r="B481" s="8">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5" t="str">
        <f t="shared" si="22"/>
        <v>Excelsa</v>
      </c>
      <c r="O481" s="5" t="str">
        <f t="shared" si="23"/>
        <v>Medium</v>
      </c>
      <c r="P481" s="5" t="str">
        <f>_xlfn.XLOOKUP(Orders[[#This Row],[Customer ID]],customers!$A$2:$A$1001,customers!$I$2:$I$1001,"",0)</f>
        <v>Yes</v>
      </c>
    </row>
    <row r="482" spans="1:16" x14ac:dyDescent="0.3">
      <c r="A482" s="2" t="s">
        <v>3193</v>
      </c>
      <c r="B482" s="8">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5" t="str">
        <f t="shared" si="22"/>
        <v>Excelsa</v>
      </c>
      <c r="O482" s="5" t="str">
        <f t="shared" si="23"/>
        <v>Medium</v>
      </c>
      <c r="P482" s="5" t="str">
        <f>_xlfn.XLOOKUP(Orders[[#This Row],[Customer ID]],customers!$A$2:$A$1001,customers!$I$2:$I$1001,"",0)</f>
        <v>Yes</v>
      </c>
    </row>
    <row r="483" spans="1:16" x14ac:dyDescent="0.3">
      <c r="A483" s="2" t="s">
        <v>3208</v>
      </c>
      <c r="B483" s="8">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5" t="str">
        <f t="shared" si="22"/>
        <v>Robusta</v>
      </c>
      <c r="O483" s="5" t="str">
        <f t="shared" si="23"/>
        <v>Light</v>
      </c>
      <c r="P483" s="5" t="str">
        <f>_xlfn.XLOOKUP(Orders[[#This Row],[Customer ID]],customers!$A$2:$A$1001,customers!$I$2:$I$1001,"",0)</f>
        <v>No</v>
      </c>
    </row>
    <row r="484" spans="1:16" x14ac:dyDescent="0.3">
      <c r="A484" s="2" t="s">
        <v>3214</v>
      </c>
      <c r="B484" s="8">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5" t="str">
        <f t="shared" si="22"/>
        <v>Excelsa</v>
      </c>
      <c r="O484" s="5" t="str">
        <f t="shared" si="23"/>
        <v>Dark</v>
      </c>
      <c r="P484" s="5" t="str">
        <f>_xlfn.XLOOKUP(Orders[[#This Row],[Customer ID]],customers!$A$2:$A$1001,customers!$I$2:$I$1001,"",0)</f>
        <v>Yes</v>
      </c>
    </row>
    <row r="485" spans="1:16" x14ac:dyDescent="0.3">
      <c r="A485" s="2" t="s">
        <v>3220</v>
      </c>
      <c r="B485" s="8">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5" t="str">
        <f t="shared" si="22"/>
        <v>Librica</v>
      </c>
      <c r="O485" s="5" t="str">
        <f t="shared" si="23"/>
        <v>Dark</v>
      </c>
      <c r="P485" s="5" t="str">
        <f>_xlfn.XLOOKUP(Orders[[#This Row],[Customer ID]],customers!$A$2:$A$1001,customers!$I$2:$I$1001,"",0)</f>
        <v>Yes</v>
      </c>
    </row>
    <row r="486" spans="1:16" x14ac:dyDescent="0.3">
      <c r="A486" s="2" t="s">
        <v>3225</v>
      </c>
      <c r="B486" s="8">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5" t="str">
        <f t="shared" si="22"/>
        <v>Librica</v>
      </c>
      <c r="O486" s="5" t="str">
        <f t="shared" si="23"/>
        <v>Light</v>
      </c>
      <c r="P486" s="5" t="str">
        <f>_xlfn.XLOOKUP(Orders[[#This Row],[Customer ID]],customers!$A$2:$A$1001,customers!$I$2:$I$1001,"",0)</f>
        <v>No</v>
      </c>
    </row>
    <row r="487" spans="1:16" x14ac:dyDescent="0.3">
      <c r="A487" s="2" t="s">
        <v>3230</v>
      </c>
      <c r="B487" s="8">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s="5" t="str">
        <f>INDEX(products!$A$1:$G$49,MATCH(orders!$D487,products!$A$1:$A$49,0),MATCH(orders!I$1,products!$A$1:$G$1,0))</f>
        <v>Rob</v>
      </c>
      <c r="J487" s="5"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5" t="str">
        <f t="shared" si="22"/>
        <v>Robusta</v>
      </c>
      <c r="O487" s="5" t="str">
        <f t="shared" si="23"/>
        <v>Light</v>
      </c>
      <c r="P487" s="5" t="str">
        <f>_xlfn.XLOOKUP(Orders[[#This Row],[Customer ID]],customers!$A$2:$A$1001,customers!$I$2:$I$1001,"",0)</f>
        <v>Yes</v>
      </c>
    </row>
    <row r="488" spans="1:16" x14ac:dyDescent="0.3">
      <c r="A488" s="2" t="s">
        <v>3236</v>
      </c>
      <c r="B488" s="8">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s="5" t="str">
        <f>INDEX(products!$A$1:$G$49,MATCH(orders!$D488,products!$A$1:$A$49,0),MATCH(orders!I$1,products!$A$1:$G$1,0))</f>
        <v>Lib</v>
      </c>
      <c r="J488" s="5"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5" t="str">
        <f t="shared" si="22"/>
        <v>Librica</v>
      </c>
      <c r="O488" s="5" t="str">
        <f t="shared" si="23"/>
        <v>Medium</v>
      </c>
      <c r="P488" s="5" t="str">
        <f>_xlfn.XLOOKUP(Orders[[#This Row],[Customer ID]],customers!$A$2:$A$1001,customers!$I$2:$I$1001,"",0)</f>
        <v>Yes</v>
      </c>
    </row>
    <row r="489" spans="1:16" x14ac:dyDescent="0.3">
      <c r="A489" s="2" t="s">
        <v>3242</v>
      </c>
      <c r="B489" s="8">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s="5" t="str">
        <f>INDEX(products!$A$1:$G$49,MATCH(orders!$D489,products!$A$1:$A$49,0),MATCH(orders!I$1,products!$A$1:$G$1,0))</f>
        <v>Exc</v>
      </c>
      <c r="J489" s="5"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5" t="str">
        <f t="shared" si="22"/>
        <v>Excelsa</v>
      </c>
      <c r="O489" s="5" t="str">
        <f t="shared" si="23"/>
        <v>Dark</v>
      </c>
      <c r="P489" s="5" t="str">
        <f>_xlfn.XLOOKUP(Orders[[#This Row],[Customer ID]],customers!$A$2:$A$1001,customers!$I$2:$I$1001,"",0)</f>
        <v>No</v>
      </c>
    </row>
    <row r="490" spans="1:16" x14ac:dyDescent="0.3">
      <c r="A490" s="2" t="s">
        <v>3248</v>
      </c>
      <c r="B490" s="8">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s="5" t="str">
        <f>INDEX(products!$A$1:$G$49,MATCH(orders!$D490,products!$A$1:$A$49,0),MATCH(orders!I$1,products!$A$1:$G$1,0))</f>
        <v>Rob</v>
      </c>
      <c r="J490" s="5"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5" t="str">
        <f t="shared" si="22"/>
        <v>Robusta</v>
      </c>
      <c r="O490" s="5" t="str">
        <f t="shared" si="23"/>
        <v>Medium</v>
      </c>
      <c r="P490" s="5" t="str">
        <f>_xlfn.XLOOKUP(Orders[[#This Row],[Customer ID]],customers!$A$2:$A$1001,customers!$I$2:$I$1001,"",0)</f>
        <v>Yes</v>
      </c>
    </row>
    <row r="491" spans="1:16" x14ac:dyDescent="0.3">
      <c r="A491" s="2" t="s">
        <v>3254</v>
      </c>
      <c r="B491" s="8">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5" t="str">
        <f t="shared" si="22"/>
        <v>Librica</v>
      </c>
      <c r="O491" s="5" t="str">
        <f t="shared" si="23"/>
        <v>Light</v>
      </c>
      <c r="P491" s="5" t="str">
        <f>_xlfn.XLOOKUP(Orders[[#This Row],[Customer ID]],customers!$A$2:$A$1001,customers!$I$2:$I$1001,"",0)</f>
        <v>No</v>
      </c>
    </row>
    <row r="492" spans="1:16" x14ac:dyDescent="0.3">
      <c r="A492" s="2" t="s">
        <v>3260</v>
      </c>
      <c r="B492" s="8">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5" t="str">
        <f t="shared" si="22"/>
        <v>Librica</v>
      </c>
      <c r="O492" s="5" t="str">
        <f t="shared" si="23"/>
        <v>Dark</v>
      </c>
      <c r="P492" s="5" t="str">
        <f>_xlfn.XLOOKUP(Orders[[#This Row],[Customer ID]],customers!$A$2:$A$1001,customers!$I$2:$I$1001,"",0)</f>
        <v>No</v>
      </c>
    </row>
    <row r="493" spans="1:16" x14ac:dyDescent="0.3">
      <c r="A493" s="2" t="s">
        <v>3266</v>
      </c>
      <c r="B493" s="8">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5" t="str">
        <f t="shared" si="22"/>
        <v>Librica</v>
      </c>
      <c r="O493" s="5" t="str">
        <f t="shared" si="23"/>
        <v>Dark</v>
      </c>
      <c r="P493" s="5" t="str">
        <f>_xlfn.XLOOKUP(Orders[[#This Row],[Customer ID]],customers!$A$2:$A$1001,customers!$I$2:$I$1001,"",0)</f>
        <v>No</v>
      </c>
    </row>
    <row r="494" spans="1:16" x14ac:dyDescent="0.3">
      <c r="A494" s="2" t="s">
        <v>3271</v>
      </c>
      <c r="B494" s="8">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5" t="str">
        <f t="shared" si="22"/>
        <v>Excelsa</v>
      </c>
      <c r="O494" s="5" t="str">
        <f t="shared" si="23"/>
        <v>Medium</v>
      </c>
      <c r="P494" s="5" t="str">
        <f>_xlfn.XLOOKUP(Orders[[#This Row],[Customer ID]],customers!$A$2:$A$1001,customers!$I$2:$I$1001,"",0)</f>
        <v>Yes</v>
      </c>
    </row>
    <row r="495" spans="1:16" x14ac:dyDescent="0.3">
      <c r="A495" s="2" t="s">
        <v>3277</v>
      </c>
      <c r="B495" s="8">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5" t="str">
        <f t="shared" si="22"/>
        <v>Robusta</v>
      </c>
      <c r="O495" s="5" t="str">
        <f t="shared" si="23"/>
        <v>Medium</v>
      </c>
      <c r="P495" s="5" t="str">
        <f>_xlfn.XLOOKUP(Orders[[#This Row],[Customer ID]],customers!$A$2:$A$1001,customers!$I$2:$I$1001,"",0)</f>
        <v>No</v>
      </c>
    </row>
    <row r="496" spans="1:16" x14ac:dyDescent="0.3">
      <c r="A496" s="2" t="s">
        <v>3283</v>
      </c>
      <c r="B496" s="8">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5" t="str">
        <f t="shared" si="22"/>
        <v>Librica</v>
      </c>
      <c r="O496" s="5" t="str">
        <f t="shared" si="23"/>
        <v>Light</v>
      </c>
      <c r="P496" s="5" t="str">
        <f>_xlfn.XLOOKUP(Orders[[#This Row],[Customer ID]],customers!$A$2:$A$1001,customers!$I$2:$I$1001,"",0)</f>
        <v>No</v>
      </c>
    </row>
    <row r="497" spans="1:16" x14ac:dyDescent="0.3">
      <c r="A497" s="2" t="s">
        <v>3289</v>
      </c>
      <c r="B497" s="8">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5" t="str">
        <f t="shared" si="22"/>
        <v>Librica</v>
      </c>
      <c r="O497" s="5" t="str">
        <f t="shared" si="23"/>
        <v>Light</v>
      </c>
      <c r="P497" s="5" t="str">
        <f>_xlfn.XLOOKUP(Orders[[#This Row],[Customer ID]],customers!$A$2:$A$1001,customers!$I$2:$I$1001,"",0)</f>
        <v>Yes</v>
      </c>
    </row>
    <row r="498" spans="1:16" x14ac:dyDescent="0.3">
      <c r="A498" s="2" t="s">
        <v>3294</v>
      </c>
      <c r="B498" s="8">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5" t="str">
        <f t="shared" si="22"/>
        <v>Excelsa</v>
      </c>
      <c r="O498" s="5" t="str">
        <f t="shared" si="23"/>
        <v>Dark</v>
      </c>
      <c r="P498" s="5" t="str">
        <f>_xlfn.XLOOKUP(Orders[[#This Row],[Customer ID]],customers!$A$2:$A$1001,customers!$I$2:$I$1001,"",0)</f>
        <v>No</v>
      </c>
    </row>
    <row r="499" spans="1:16" x14ac:dyDescent="0.3">
      <c r="A499" s="2" t="s">
        <v>3300</v>
      </c>
      <c r="B499" s="8">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s="5" t="str">
        <f>INDEX(products!$A$1:$G$49,MATCH(orders!$D499,products!$A$1:$A$49,0),MATCH(orders!I$1,products!$A$1:$G$1,0))</f>
        <v>Ara</v>
      </c>
      <c r="J499" s="5"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5" t="str">
        <f t="shared" si="22"/>
        <v>Arabia</v>
      </c>
      <c r="O499" s="5" t="str">
        <f t="shared" si="23"/>
        <v>Dark</v>
      </c>
      <c r="P499" s="5" t="str">
        <f>_xlfn.XLOOKUP(Orders[[#This Row],[Customer ID]],customers!$A$2:$A$1001,customers!$I$2:$I$1001,"",0)</f>
        <v>No</v>
      </c>
    </row>
    <row r="500" spans="1:16" x14ac:dyDescent="0.3">
      <c r="A500" s="2" t="s">
        <v>3307</v>
      </c>
      <c r="B500" s="8">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s="5" t="str">
        <f>INDEX(products!$A$1:$G$49,MATCH(orders!$D500,products!$A$1:$A$49,0),MATCH(orders!I$1,products!$A$1:$G$1,0))</f>
        <v>Rob</v>
      </c>
      <c r="J500" s="5"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5" t="str">
        <f t="shared" si="22"/>
        <v>Robusta</v>
      </c>
      <c r="O500" s="5" t="str">
        <f t="shared" si="23"/>
        <v>Medium</v>
      </c>
      <c r="P500" s="5" t="str">
        <f>_xlfn.XLOOKUP(Orders[[#This Row],[Customer ID]],customers!$A$2:$A$1001,customers!$I$2:$I$1001,"",0)</f>
        <v>Yes</v>
      </c>
    </row>
    <row r="501" spans="1:16" x14ac:dyDescent="0.3">
      <c r="A501" s="2" t="s">
        <v>3313</v>
      </c>
      <c r="B501" s="8">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s="5" t="str">
        <f>INDEX(products!$A$1:$G$49,MATCH(orders!$D501,products!$A$1:$A$49,0),MATCH(orders!I$1,products!$A$1:$G$1,0))</f>
        <v>Rob</v>
      </c>
      <c r="J501" s="5"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5" t="str">
        <f t="shared" si="22"/>
        <v>Robusta</v>
      </c>
      <c r="O501" s="5" t="str">
        <f t="shared" si="23"/>
        <v>Dark</v>
      </c>
      <c r="P501" s="5" t="str">
        <f>_xlfn.XLOOKUP(Orders[[#This Row],[Customer ID]],customers!$A$2:$A$1001,customers!$I$2:$I$1001,"",0)</f>
        <v>Yes</v>
      </c>
    </row>
    <row r="502" spans="1:16" x14ac:dyDescent="0.3">
      <c r="A502" s="2" t="s">
        <v>3318</v>
      </c>
      <c r="B502" s="8">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5" t="str">
        <f t="shared" si="22"/>
        <v>Robusta</v>
      </c>
      <c r="O502" s="5" t="str">
        <f t="shared" si="23"/>
        <v>Light</v>
      </c>
      <c r="P502" s="5" t="str">
        <f>_xlfn.XLOOKUP(Orders[[#This Row],[Customer ID]],customers!$A$2:$A$1001,customers!$I$2:$I$1001,"",0)</f>
        <v>No</v>
      </c>
    </row>
    <row r="503" spans="1:16" x14ac:dyDescent="0.3">
      <c r="A503" s="2" t="s">
        <v>3323</v>
      </c>
      <c r="B503" s="8">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5" t="str">
        <f t="shared" si="22"/>
        <v>Robusta</v>
      </c>
      <c r="O503" s="5" t="str">
        <f t="shared" si="23"/>
        <v>Medium</v>
      </c>
      <c r="P503" s="5" t="str">
        <f>_xlfn.XLOOKUP(Orders[[#This Row],[Customer ID]],customers!$A$2:$A$1001,customers!$I$2:$I$1001,"",0)</f>
        <v>No</v>
      </c>
    </row>
    <row r="504" spans="1:16" x14ac:dyDescent="0.3">
      <c r="A504" s="2" t="s">
        <v>3323</v>
      </c>
      <c r="B504" s="8">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5" t="str">
        <f t="shared" si="22"/>
        <v>Excelsa</v>
      </c>
      <c r="O504" s="5" t="str">
        <f t="shared" si="23"/>
        <v>Medium</v>
      </c>
      <c r="P504" s="5" t="str">
        <f>_xlfn.XLOOKUP(Orders[[#This Row],[Customer ID]],customers!$A$2:$A$1001,customers!$I$2:$I$1001,"",0)</f>
        <v>No</v>
      </c>
    </row>
    <row r="505" spans="1:16" x14ac:dyDescent="0.3">
      <c r="A505" s="2" t="s">
        <v>3323</v>
      </c>
      <c r="B505" s="8">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5" t="str">
        <f t="shared" si="22"/>
        <v>Librica</v>
      </c>
      <c r="O505" s="5" t="str">
        <f t="shared" si="23"/>
        <v>Dark</v>
      </c>
      <c r="P505" s="5" t="str">
        <f>_xlfn.XLOOKUP(Orders[[#This Row],[Customer ID]],customers!$A$2:$A$1001,customers!$I$2:$I$1001,"",0)</f>
        <v>No</v>
      </c>
    </row>
    <row r="506" spans="1:16" x14ac:dyDescent="0.3">
      <c r="A506" s="2" t="s">
        <v>3323</v>
      </c>
      <c r="B506" s="8">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5" t="str">
        <f t="shared" si="22"/>
        <v>Librica</v>
      </c>
      <c r="O506" s="5" t="str">
        <f t="shared" si="23"/>
        <v>Light</v>
      </c>
      <c r="P506" s="5" t="str">
        <f>_xlfn.XLOOKUP(Orders[[#This Row],[Customer ID]],customers!$A$2:$A$1001,customers!$I$2:$I$1001,"",0)</f>
        <v>No</v>
      </c>
    </row>
    <row r="507" spans="1:16" x14ac:dyDescent="0.3">
      <c r="A507" s="2" t="s">
        <v>3343</v>
      </c>
      <c r="B507" s="8">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5" t="str">
        <f t="shared" si="22"/>
        <v>Librica</v>
      </c>
      <c r="O507" s="5" t="str">
        <f t="shared" si="23"/>
        <v>Medium</v>
      </c>
      <c r="P507" s="5" t="str">
        <f>_xlfn.XLOOKUP(Orders[[#This Row],[Customer ID]],customers!$A$2:$A$1001,customers!$I$2:$I$1001,"",0)</f>
        <v>No</v>
      </c>
    </row>
    <row r="508" spans="1:16" x14ac:dyDescent="0.3">
      <c r="A508" s="2" t="s">
        <v>3349</v>
      </c>
      <c r="B508" s="8">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5" t="str">
        <f t="shared" si="22"/>
        <v>Arabia</v>
      </c>
      <c r="O508" s="5" t="str">
        <f t="shared" si="23"/>
        <v>Light</v>
      </c>
      <c r="P508" s="5" t="str">
        <f>_xlfn.XLOOKUP(Orders[[#This Row],[Customer ID]],customers!$A$2:$A$1001,customers!$I$2:$I$1001,"",0)</f>
        <v>Yes</v>
      </c>
    </row>
    <row r="509" spans="1:16" x14ac:dyDescent="0.3">
      <c r="A509" s="2" t="s">
        <v>3355</v>
      </c>
      <c r="B509" s="8">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5" t="str">
        <f t="shared" si="22"/>
        <v>Arabia</v>
      </c>
      <c r="O509" s="5" t="str">
        <f t="shared" si="23"/>
        <v>Light</v>
      </c>
      <c r="P509" s="5" t="str">
        <f>_xlfn.XLOOKUP(Orders[[#This Row],[Customer ID]],customers!$A$2:$A$1001,customers!$I$2:$I$1001,"",0)</f>
        <v>Yes</v>
      </c>
    </row>
    <row r="510" spans="1:16" x14ac:dyDescent="0.3">
      <c r="A510" s="2" t="s">
        <v>3361</v>
      </c>
      <c r="B510" s="8">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s="5" t="str">
        <f>INDEX(products!$A$1:$G$49,MATCH(orders!$D510,products!$A$1:$A$49,0),MATCH(orders!I$1,products!$A$1:$G$1,0))</f>
        <v>Lib</v>
      </c>
      <c r="J510" s="5"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5" t="str">
        <f t="shared" si="22"/>
        <v>Librica</v>
      </c>
      <c r="O510" s="5" t="str">
        <f t="shared" si="23"/>
        <v>Dark</v>
      </c>
      <c r="P510" s="5" t="str">
        <f>_xlfn.XLOOKUP(Orders[[#This Row],[Customer ID]],customers!$A$2:$A$1001,customers!$I$2:$I$1001,"",0)</f>
        <v>No</v>
      </c>
    </row>
    <row r="511" spans="1:16" x14ac:dyDescent="0.3">
      <c r="A511" s="2" t="s">
        <v>3367</v>
      </c>
      <c r="B511" s="8">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s="5" t="str">
        <f>INDEX(products!$A$1:$G$49,MATCH(orders!$D511,products!$A$1:$A$49,0),MATCH(orders!I$1,products!$A$1:$G$1,0))</f>
        <v>Ara</v>
      </c>
      <c r="J511" s="5"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5" t="str">
        <f t="shared" si="22"/>
        <v>Arabia</v>
      </c>
      <c r="O511" s="5" t="str">
        <f t="shared" si="23"/>
        <v>Dark</v>
      </c>
      <c r="P511" s="5" t="str">
        <f>_xlfn.XLOOKUP(Orders[[#This Row],[Customer ID]],customers!$A$2:$A$1001,customers!$I$2:$I$1001,"",0)</f>
        <v>Yes</v>
      </c>
    </row>
    <row r="512" spans="1:16" x14ac:dyDescent="0.3">
      <c r="A512" s="2" t="s">
        <v>3373</v>
      </c>
      <c r="B512" s="8">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s="5" t="str">
        <f>INDEX(products!$A$1:$G$49,MATCH(orders!$D512,products!$A$1:$A$49,0),MATCH(orders!I$1,products!$A$1:$G$1,0))</f>
        <v>Rob</v>
      </c>
      <c r="J512" s="5"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5" t="str">
        <f t="shared" si="22"/>
        <v>Robusta</v>
      </c>
      <c r="O512" s="5" t="str">
        <f t="shared" si="23"/>
        <v>Light</v>
      </c>
      <c r="P512" s="5" t="str">
        <f>_xlfn.XLOOKUP(Orders[[#This Row],[Customer ID]],customers!$A$2:$A$1001,customers!$I$2:$I$1001,"",0)</f>
        <v>Yes</v>
      </c>
    </row>
    <row r="513" spans="1:16" x14ac:dyDescent="0.3">
      <c r="A513" s="2" t="s">
        <v>3379</v>
      </c>
      <c r="B513" s="8">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5" t="str">
        <f t="shared" si="22"/>
        <v>Arabia</v>
      </c>
      <c r="O513" s="5" t="str">
        <f t="shared" si="23"/>
        <v>Medium</v>
      </c>
      <c r="P513" s="5" t="str">
        <f>_xlfn.XLOOKUP(Orders[[#This Row],[Customer ID]],customers!$A$2:$A$1001,customers!$I$2:$I$1001,"",0)</f>
        <v>Yes</v>
      </c>
    </row>
    <row r="514" spans="1:16" x14ac:dyDescent="0.3">
      <c r="A514" s="2" t="s">
        <v>3385</v>
      </c>
      <c r="B514" s="8">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5" t="str">
        <f t="shared" si="22"/>
        <v>Librica</v>
      </c>
      <c r="O514" s="5" t="str">
        <f t="shared" si="23"/>
        <v>Light</v>
      </c>
      <c r="P514" s="5" t="str">
        <f>_xlfn.XLOOKUP(Orders[[#This Row],[Customer ID]],customers!$A$2:$A$1001,customers!$I$2:$I$1001,"",0)</f>
        <v>No</v>
      </c>
    </row>
    <row r="515" spans="1:16" x14ac:dyDescent="0.3">
      <c r="A515" s="2" t="s">
        <v>3391</v>
      </c>
      <c r="B515" s="8">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E515*L515</f>
        <v>79.25</v>
      </c>
      <c r="N515" s="5" t="str">
        <f t="shared" ref="N515:N578" si="25">IF(I515="Rob","Robusta",IF(I515="Exc","Excelsa",IF(I515="Ara","Arabia",IF(I515="Lib","Librica",""))))</f>
        <v>Librica</v>
      </c>
      <c r="O515" s="5" t="str">
        <f t="shared" ref="O515:O578" si="26">IF(J515="M","Medium",IF(J515="L", "Light", IF(J515="D", "Dark","")))</f>
        <v>Light</v>
      </c>
      <c r="P515" s="5" t="str">
        <f>_xlfn.XLOOKUP(Orders[[#This Row],[Customer ID]],customers!$A$2:$A$1001,customers!$I$2:$I$1001,"",0)</f>
        <v>No</v>
      </c>
    </row>
    <row r="516" spans="1:16" x14ac:dyDescent="0.3">
      <c r="A516" s="2" t="s">
        <v>3396</v>
      </c>
      <c r="B516" s="8">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5" t="str">
        <f t="shared" si="25"/>
        <v>Librica</v>
      </c>
      <c r="O516" s="5" t="str">
        <f t="shared" si="26"/>
        <v>Medium</v>
      </c>
      <c r="P516" s="5" t="str">
        <f>_xlfn.XLOOKUP(Orders[[#This Row],[Customer ID]],customers!$A$2:$A$1001,customers!$I$2:$I$1001,"",0)</f>
        <v>Yes</v>
      </c>
    </row>
    <row r="517" spans="1:16" x14ac:dyDescent="0.3">
      <c r="A517" s="2" t="s">
        <v>3402</v>
      </c>
      <c r="B517" s="8">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5" t="str">
        <f t="shared" si="25"/>
        <v>Robusta</v>
      </c>
      <c r="O517" s="5" t="str">
        <f t="shared" si="26"/>
        <v>Light</v>
      </c>
      <c r="P517" s="5" t="str">
        <f>_xlfn.XLOOKUP(Orders[[#This Row],[Customer ID]],customers!$A$2:$A$1001,customers!$I$2:$I$1001,"",0)</f>
        <v>No</v>
      </c>
    </row>
    <row r="518" spans="1:16" x14ac:dyDescent="0.3">
      <c r="A518" s="2" t="s">
        <v>3408</v>
      </c>
      <c r="B518" s="8">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5" t="str">
        <f t="shared" si="25"/>
        <v>Robusta</v>
      </c>
      <c r="O518" s="5" t="str">
        <f t="shared" si="26"/>
        <v>Dark</v>
      </c>
      <c r="P518" s="5" t="str">
        <f>_xlfn.XLOOKUP(Orders[[#This Row],[Customer ID]],customers!$A$2:$A$1001,customers!$I$2:$I$1001,"",0)</f>
        <v>Yes</v>
      </c>
    </row>
    <row r="519" spans="1:16" x14ac:dyDescent="0.3">
      <c r="A519" s="2" t="s">
        <v>3413</v>
      </c>
      <c r="B519" s="8">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5" t="str">
        <f t="shared" si="25"/>
        <v>Librica</v>
      </c>
      <c r="O519" s="5" t="str">
        <f t="shared" si="26"/>
        <v>Dark</v>
      </c>
      <c r="P519" s="5" t="str">
        <f>_xlfn.XLOOKUP(Orders[[#This Row],[Customer ID]],customers!$A$2:$A$1001,customers!$I$2:$I$1001,"",0)</f>
        <v>No</v>
      </c>
    </row>
    <row r="520" spans="1:16" x14ac:dyDescent="0.3">
      <c r="A520" s="2" t="s">
        <v>3418</v>
      </c>
      <c r="B520" s="8">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5" t="str">
        <f t="shared" si="25"/>
        <v>Excelsa</v>
      </c>
      <c r="O520" s="5" t="str">
        <f t="shared" si="26"/>
        <v>Dark</v>
      </c>
      <c r="P520" s="5" t="str">
        <f>_xlfn.XLOOKUP(Orders[[#This Row],[Customer ID]],customers!$A$2:$A$1001,customers!$I$2:$I$1001,"",0)</f>
        <v>No</v>
      </c>
    </row>
    <row r="521" spans="1:16" x14ac:dyDescent="0.3">
      <c r="A521" s="2" t="s">
        <v>3424</v>
      </c>
      <c r="B521" s="8">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s="5" t="str">
        <f>INDEX(products!$A$1:$G$49,MATCH(orders!$D521,products!$A$1:$A$49,0),MATCH(orders!I$1,products!$A$1:$G$1,0))</f>
        <v>Ara</v>
      </c>
      <c r="J521" s="5"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5" t="str">
        <f t="shared" si="25"/>
        <v>Arabia</v>
      </c>
      <c r="O521" s="5" t="str">
        <f t="shared" si="26"/>
        <v>Dark</v>
      </c>
      <c r="P521" s="5" t="str">
        <f>_xlfn.XLOOKUP(Orders[[#This Row],[Customer ID]],customers!$A$2:$A$1001,customers!$I$2:$I$1001,"",0)</f>
        <v>Yes</v>
      </c>
    </row>
    <row r="522" spans="1:16" x14ac:dyDescent="0.3">
      <c r="A522" s="2" t="s">
        <v>3430</v>
      </c>
      <c r="B522" s="8">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5" t="str">
        <f t="shared" si="25"/>
        <v>Librica</v>
      </c>
      <c r="O522" s="5" t="str">
        <f t="shared" si="26"/>
        <v>Dark</v>
      </c>
      <c r="P522" s="5" t="str">
        <f>_xlfn.XLOOKUP(Orders[[#This Row],[Customer ID]],customers!$A$2:$A$1001,customers!$I$2:$I$1001,"",0)</f>
        <v>No</v>
      </c>
    </row>
    <row r="523" spans="1:16" x14ac:dyDescent="0.3">
      <c r="A523" s="2" t="s">
        <v>3430</v>
      </c>
      <c r="B523" s="8">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5" t="str">
        <f t="shared" si="25"/>
        <v>Robusta</v>
      </c>
      <c r="O523" s="5" t="str">
        <f t="shared" si="26"/>
        <v>Medium</v>
      </c>
      <c r="P523" s="5" t="str">
        <f>_xlfn.XLOOKUP(Orders[[#This Row],[Customer ID]],customers!$A$2:$A$1001,customers!$I$2:$I$1001,"",0)</f>
        <v>No</v>
      </c>
    </row>
    <row r="524" spans="1:16" x14ac:dyDescent="0.3">
      <c r="A524" s="2" t="s">
        <v>3441</v>
      </c>
      <c r="B524" s="8">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5" t="str">
        <f t="shared" si="25"/>
        <v>Robusta</v>
      </c>
      <c r="O524" s="5" t="str">
        <f t="shared" si="26"/>
        <v>Medium</v>
      </c>
      <c r="P524" s="5" t="str">
        <f>_xlfn.XLOOKUP(Orders[[#This Row],[Customer ID]],customers!$A$2:$A$1001,customers!$I$2:$I$1001,"",0)</f>
        <v>No</v>
      </c>
    </row>
    <row r="525" spans="1:16" x14ac:dyDescent="0.3">
      <c r="A525" s="2" t="s">
        <v>3447</v>
      </c>
      <c r="B525" s="8">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s="5" t="str">
        <f>INDEX(products!$A$1:$G$49,MATCH(orders!$D525,products!$A$1:$A$49,0),MATCH(orders!I$1,products!$A$1:$G$1,0))</f>
        <v>Lib</v>
      </c>
      <c r="J525" s="5"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5" t="str">
        <f t="shared" si="25"/>
        <v>Librica</v>
      </c>
      <c r="O525" s="5" t="str">
        <f t="shared" si="26"/>
        <v>Dark</v>
      </c>
      <c r="P525" s="5" t="str">
        <f>_xlfn.XLOOKUP(Orders[[#This Row],[Customer ID]],customers!$A$2:$A$1001,customers!$I$2:$I$1001,"",0)</f>
        <v>No</v>
      </c>
    </row>
    <row r="526" spans="1:16" x14ac:dyDescent="0.3">
      <c r="A526" s="2" t="s">
        <v>3453</v>
      </c>
      <c r="B526" s="8">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5" t="str">
        <f t="shared" si="25"/>
        <v>Librica</v>
      </c>
      <c r="O526" s="5" t="str">
        <f t="shared" si="26"/>
        <v>Light</v>
      </c>
      <c r="P526" s="5" t="str">
        <f>_xlfn.XLOOKUP(Orders[[#This Row],[Customer ID]],customers!$A$2:$A$1001,customers!$I$2:$I$1001,"",0)</f>
        <v>No</v>
      </c>
    </row>
    <row r="527" spans="1:16" x14ac:dyDescent="0.3">
      <c r="A527" s="2" t="s">
        <v>3458</v>
      </c>
      <c r="B527" s="8">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5" t="str">
        <f t="shared" si="25"/>
        <v>Robusta</v>
      </c>
      <c r="O527" s="5" t="str">
        <f t="shared" si="26"/>
        <v>Dark</v>
      </c>
      <c r="P527" s="5" t="str">
        <f>_xlfn.XLOOKUP(Orders[[#This Row],[Customer ID]],customers!$A$2:$A$1001,customers!$I$2:$I$1001,"",0)</f>
        <v>Yes</v>
      </c>
    </row>
    <row r="528" spans="1:16" x14ac:dyDescent="0.3">
      <c r="A528" s="2" t="s">
        <v>3463</v>
      </c>
      <c r="B528" s="8">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5" t="str">
        <f t="shared" si="25"/>
        <v>Excelsa</v>
      </c>
      <c r="O528" s="5" t="str">
        <f t="shared" si="26"/>
        <v>Medium</v>
      </c>
      <c r="P528" s="5" t="str">
        <f>_xlfn.XLOOKUP(Orders[[#This Row],[Customer ID]],customers!$A$2:$A$1001,customers!$I$2:$I$1001,"",0)</f>
        <v>Yes</v>
      </c>
    </row>
    <row r="529" spans="1:16" x14ac:dyDescent="0.3">
      <c r="A529" s="2" t="s">
        <v>3469</v>
      </c>
      <c r="B529" s="8">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5" t="str">
        <f t="shared" si="25"/>
        <v>Excelsa</v>
      </c>
      <c r="O529" s="5" t="str">
        <f t="shared" si="26"/>
        <v>Medium</v>
      </c>
      <c r="P529" s="5" t="str">
        <f>_xlfn.XLOOKUP(Orders[[#This Row],[Customer ID]],customers!$A$2:$A$1001,customers!$I$2:$I$1001,"",0)</f>
        <v>No</v>
      </c>
    </row>
    <row r="530" spans="1:16" x14ac:dyDescent="0.3">
      <c r="A530" s="2" t="s">
        <v>3475</v>
      </c>
      <c r="B530" s="8">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5" t="str">
        <f t="shared" si="25"/>
        <v>Excelsa</v>
      </c>
      <c r="O530" s="5" t="str">
        <f t="shared" si="26"/>
        <v>Light</v>
      </c>
      <c r="P530" s="5" t="str">
        <f>_xlfn.XLOOKUP(Orders[[#This Row],[Customer ID]],customers!$A$2:$A$1001,customers!$I$2:$I$1001,"",0)</f>
        <v>No</v>
      </c>
    </row>
    <row r="531" spans="1:16" x14ac:dyDescent="0.3">
      <c r="A531" s="2" t="s">
        <v>3481</v>
      </c>
      <c r="B531" s="8">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5" t="str">
        <f t="shared" si="25"/>
        <v>Robusta</v>
      </c>
      <c r="O531" s="5" t="str">
        <f t="shared" si="26"/>
        <v>Medium</v>
      </c>
      <c r="P531" s="5" t="str">
        <f>_xlfn.XLOOKUP(Orders[[#This Row],[Customer ID]],customers!$A$2:$A$1001,customers!$I$2:$I$1001,"",0)</f>
        <v>No</v>
      </c>
    </row>
    <row r="532" spans="1:16" x14ac:dyDescent="0.3">
      <c r="A532" s="2" t="s">
        <v>3487</v>
      </c>
      <c r="B532" s="8">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5" t="str">
        <f t="shared" si="25"/>
        <v>Robusta</v>
      </c>
      <c r="O532" s="5" t="str">
        <f t="shared" si="26"/>
        <v>Medium</v>
      </c>
      <c r="P532" s="5" t="str">
        <f>_xlfn.XLOOKUP(Orders[[#This Row],[Customer ID]],customers!$A$2:$A$1001,customers!$I$2:$I$1001,"",0)</f>
        <v>No</v>
      </c>
    </row>
    <row r="533" spans="1:16" x14ac:dyDescent="0.3">
      <c r="A533" s="2" t="s">
        <v>3493</v>
      </c>
      <c r="B533" s="8">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5" t="str">
        <f t="shared" si="25"/>
        <v>Robusta</v>
      </c>
      <c r="O533" s="5" t="str">
        <f t="shared" si="26"/>
        <v>Dark</v>
      </c>
      <c r="P533" s="5" t="str">
        <f>_xlfn.XLOOKUP(Orders[[#This Row],[Customer ID]],customers!$A$2:$A$1001,customers!$I$2:$I$1001,"",0)</f>
        <v>No</v>
      </c>
    </row>
    <row r="534" spans="1:16" x14ac:dyDescent="0.3">
      <c r="A534" s="2" t="s">
        <v>3499</v>
      </c>
      <c r="B534" s="8">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5" t="str">
        <f t="shared" si="25"/>
        <v>Excelsa</v>
      </c>
      <c r="O534" s="5" t="str">
        <f t="shared" si="26"/>
        <v>Medium</v>
      </c>
      <c r="P534" s="5" t="str">
        <f>_xlfn.XLOOKUP(Orders[[#This Row],[Customer ID]],customers!$A$2:$A$1001,customers!$I$2:$I$1001,"",0)</f>
        <v>Yes</v>
      </c>
    </row>
    <row r="535" spans="1:16" x14ac:dyDescent="0.3">
      <c r="A535" s="2" t="s">
        <v>3505</v>
      </c>
      <c r="B535" s="8">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5" t="str">
        <f t="shared" si="25"/>
        <v>Robusta</v>
      </c>
      <c r="O535" s="5" t="str">
        <f t="shared" si="26"/>
        <v>Dark</v>
      </c>
      <c r="P535" s="5" t="str">
        <f>_xlfn.XLOOKUP(Orders[[#This Row],[Customer ID]],customers!$A$2:$A$1001,customers!$I$2:$I$1001,"",0)</f>
        <v>No</v>
      </c>
    </row>
    <row r="536" spans="1:16" x14ac:dyDescent="0.3">
      <c r="A536" s="2" t="s">
        <v>3510</v>
      </c>
      <c r="B536" s="8">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s="5" t="str">
        <f>INDEX(products!$A$1:$G$49,MATCH(orders!$D536,products!$A$1:$A$49,0),MATCH(orders!I$1,products!$A$1:$G$1,0))</f>
        <v>Rob</v>
      </c>
      <c r="J536" s="5"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5" t="str">
        <f t="shared" si="25"/>
        <v>Robusta</v>
      </c>
      <c r="O536" s="5" t="str">
        <f t="shared" si="26"/>
        <v>Medium</v>
      </c>
      <c r="P536" s="5" t="str">
        <f>_xlfn.XLOOKUP(Orders[[#This Row],[Customer ID]],customers!$A$2:$A$1001,customers!$I$2:$I$1001,"",0)</f>
        <v>Yes</v>
      </c>
    </row>
    <row r="537" spans="1:16" x14ac:dyDescent="0.3">
      <c r="A537" s="2" t="s">
        <v>3516</v>
      </c>
      <c r="B537" s="8">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s="5" t="str">
        <f>INDEX(products!$A$1:$G$49,MATCH(orders!$D537,products!$A$1:$A$49,0),MATCH(orders!I$1,products!$A$1:$G$1,0))</f>
        <v>Lib</v>
      </c>
      <c r="J537" s="5"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5" t="str">
        <f t="shared" si="25"/>
        <v>Librica</v>
      </c>
      <c r="O537" s="5" t="str">
        <f t="shared" si="26"/>
        <v>Light</v>
      </c>
      <c r="P537" s="5" t="str">
        <f>_xlfn.XLOOKUP(Orders[[#This Row],[Customer ID]],customers!$A$2:$A$1001,customers!$I$2:$I$1001,"",0)</f>
        <v>No</v>
      </c>
    </row>
    <row r="538" spans="1:16" x14ac:dyDescent="0.3">
      <c r="A538" s="2" t="s">
        <v>3521</v>
      </c>
      <c r="B538" s="8">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s="5" t="str">
        <f>INDEX(products!$A$1:$G$49,MATCH(orders!$D538,products!$A$1:$A$49,0),MATCH(orders!I$1,products!$A$1:$G$1,0))</f>
        <v>Rob</v>
      </c>
      <c r="J538" s="5"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5" t="str">
        <f t="shared" si="25"/>
        <v>Robusta</v>
      </c>
      <c r="O538" s="5" t="str">
        <f t="shared" si="26"/>
        <v>Dark</v>
      </c>
      <c r="P538" s="5" t="str">
        <f>_xlfn.XLOOKUP(Orders[[#This Row],[Customer ID]],customers!$A$2:$A$1001,customers!$I$2:$I$1001,"",0)</f>
        <v>Yes</v>
      </c>
    </row>
    <row r="539" spans="1:16" x14ac:dyDescent="0.3">
      <c r="A539" s="2" t="s">
        <v>3527</v>
      </c>
      <c r="B539" s="8">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5" t="str">
        <f t="shared" si="25"/>
        <v>Excelsa</v>
      </c>
      <c r="O539" s="5" t="str">
        <f t="shared" si="26"/>
        <v>Dark</v>
      </c>
      <c r="P539" s="5" t="str">
        <f>_xlfn.XLOOKUP(Orders[[#This Row],[Customer ID]],customers!$A$2:$A$1001,customers!$I$2:$I$1001,"",0)</f>
        <v>Yes</v>
      </c>
    </row>
    <row r="540" spans="1:16" x14ac:dyDescent="0.3">
      <c r="A540" s="2" t="s">
        <v>3532</v>
      </c>
      <c r="B540" s="8">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5" t="str">
        <f t="shared" si="25"/>
        <v>Robusta</v>
      </c>
      <c r="O540" s="5" t="str">
        <f t="shared" si="26"/>
        <v>Dark</v>
      </c>
      <c r="P540" s="5" t="str">
        <f>_xlfn.XLOOKUP(Orders[[#This Row],[Customer ID]],customers!$A$2:$A$1001,customers!$I$2:$I$1001,"",0)</f>
        <v>Yes</v>
      </c>
    </row>
    <row r="541" spans="1:16" x14ac:dyDescent="0.3">
      <c r="A541" s="2" t="s">
        <v>3537</v>
      </c>
      <c r="B541" s="8">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5" t="str">
        <f t="shared" si="25"/>
        <v>Robusta</v>
      </c>
      <c r="O541" s="5" t="str">
        <f t="shared" si="26"/>
        <v>Dark</v>
      </c>
      <c r="P541" s="5" t="str">
        <f>_xlfn.XLOOKUP(Orders[[#This Row],[Customer ID]],customers!$A$2:$A$1001,customers!$I$2:$I$1001,"",0)</f>
        <v>No</v>
      </c>
    </row>
    <row r="542" spans="1:16" x14ac:dyDescent="0.3">
      <c r="A542" s="2" t="s">
        <v>3542</v>
      </c>
      <c r="B542" s="8">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5" t="str">
        <f t="shared" si="25"/>
        <v>Librica</v>
      </c>
      <c r="O542" s="5" t="str">
        <f t="shared" si="26"/>
        <v>Light</v>
      </c>
      <c r="P542" s="5" t="str">
        <f>_xlfn.XLOOKUP(Orders[[#This Row],[Customer ID]],customers!$A$2:$A$1001,customers!$I$2:$I$1001,"",0)</f>
        <v>Yes</v>
      </c>
    </row>
    <row r="543" spans="1:16" x14ac:dyDescent="0.3">
      <c r="A543" s="2" t="s">
        <v>3548</v>
      </c>
      <c r="B543" s="8">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s="5" t="str">
        <f>INDEX(products!$A$1:$G$49,MATCH(orders!$D543,products!$A$1:$A$49,0),MATCH(orders!I$1,products!$A$1:$G$1,0))</f>
        <v>Ara</v>
      </c>
      <c r="J543" s="5"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5" t="str">
        <f t="shared" si="25"/>
        <v>Arabia</v>
      </c>
      <c r="O543" s="5" t="str">
        <f t="shared" si="26"/>
        <v>Dark</v>
      </c>
      <c r="P543" s="5" t="str">
        <f>_xlfn.XLOOKUP(Orders[[#This Row],[Customer ID]],customers!$A$2:$A$1001,customers!$I$2:$I$1001,"",0)</f>
        <v>Yes</v>
      </c>
    </row>
    <row r="544" spans="1:16" x14ac:dyDescent="0.3">
      <c r="A544" s="2" t="s">
        <v>3553</v>
      </c>
      <c r="B544" s="8">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5" t="str">
        <f t="shared" si="25"/>
        <v>Arabia</v>
      </c>
      <c r="O544" s="5" t="str">
        <f t="shared" si="26"/>
        <v>Medium</v>
      </c>
      <c r="P544" s="5" t="str">
        <f>_xlfn.XLOOKUP(Orders[[#This Row],[Customer ID]],customers!$A$2:$A$1001,customers!$I$2:$I$1001,"",0)</f>
        <v>No</v>
      </c>
    </row>
    <row r="545" spans="1:16" x14ac:dyDescent="0.3">
      <c r="A545" s="2" t="s">
        <v>3559</v>
      </c>
      <c r="B545" s="8">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5" t="str">
        <f t="shared" si="25"/>
        <v>Robusta</v>
      </c>
      <c r="O545" s="5" t="str">
        <f t="shared" si="26"/>
        <v>Light</v>
      </c>
      <c r="P545" s="5" t="str">
        <f>_xlfn.XLOOKUP(Orders[[#This Row],[Customer ID]],customers!$A$2:$A$1001,customers!$I$2:$I$1001,"",0)</f>
        <v>No</v>
      </c>
    </row>
    <row r="546" spans="1:16" x14ac:dyDescent="0.3">
      <c r="A546" s="2" t="s">
        <v>3565</v>
      </c>
      <c r="B546" s="8">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5" t="str">
        <f t="shared" si="25"/>
        <v>Arabia</v>
      </c>
      <c r="O546" s="5" t="str">
        <f t="shared" si="26"/>
        <v>Light</v>
      </c>
      <c r="P546" s="5" t="str">
        <f>_xlfn.XLOOKUP(Orders[[#This Row],[Customer ID]],customers!$A$2:$A$1001,customers!$I$2:$I$1001,"",0)</f>
        <v>No</v>
      </c>
    </row>
    <row r="547" spans="1:16" x14ac:dyDescent="0.3">
      <c r="A547" s="2" t="s">
        <v>3571</v>
      </c>
      <c r="B547" s="8">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5" t="str">
        <f t="shared" si="25"/>
        <v>Librica</v>
      </c>
      <c r="O547" s="5" t="str">
        <f t="shared" si="26"/>
        <v>Dark</v>
      </c>
      <c r="P547" s="5" t="str">
        <f>_xlfn.XLOOKUP(Orders[[#This Row],[Customer ID]],customers!$A$2:$A$1001,customers!$I$2:$I$1001,"",0)</f>
        <v>No</v>
      </c>
    </row>
    <row r="548" spans="1:16" x14ac:dyDescent="0.3">
      <c r="A548" s="2" t="s">
        <v>3577</v>
      </c>
      <c r="B548" s="8">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s="5" t="str">
        <f>INDEX(products!$A$1:$G$49,MATCH(orders!$D548,products!$A$1:$A$49,0),MATCH(orders!I$1,products!$A$1:$G$1,0))</f>
        <v>Exc</v>
      </c>
      <c r="J548" s="5"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5" t="str">
        <f t="shared" si="25"/>
        <v>Excelsa</v>
      </c>
      <c r="O548" s="5" t="str">
        <f t="shared" si="26"/>
        <v>Dark</v>
      </c>
      <c r="P548" s="5" t="str">
        <f>_xlfn.XLOOKUP(Orders[[#This Row],[Customer ID]],customers!$A$2:$A$1001,customers!$I$2:$I$1001,"",0)</f>
        <v>No</v>
      </c>
    </row>
    <row r="549" spans="1:16" x14ac:dyDescent="0.3">
      <c r="A549" s="2" t="s">
        <v>3582</v>
      </c>
      <c r="B549" s="8">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5" t="str">
        <f t="shared" si="25"/>
        <v>Robusta</v>
      </c>
      <c r="O549" s="5" t="str">
        <f t="shared" si="26"/>
        <v>Light</v>
      </c>
      <c r="P549" s="5" t="str">
        <f>_xlfn.XLOOKUP(Orders[[#This Row],[Customer ID]],customers!$A$2:$A$1001,customers!$I$2:$I$1001,"",0)</f>
        <v>Yes</v>
      </c>
    </row>
    <row r="550" spans="1:16" x14ac:dyDescent="0.3">
      <c r="A550" s="2" t="s">
        <v>3587</v>
      </c>
      <c r="B550" s="8">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5" t="str">
        <f t="shared" si="25"/>
        <v>Excelsa</v>
      </c>
      <c r="O550" s="5" t="str">
        <f t="shared" si="26"/>
        <v>Light</v>
      </c>
      <c r="P550" s="5" t="str">
        <f>_xlfn.XLOOKUP(Orders[[#This Row],[Customer ID]],customers!$A$2:$A$1001,customers!$I$2:$I$1001,"",0)</f>
        <v>Yes</v>
      </c>
    </row>
    <row r="551" spans="1:16" x14ac:dyDescent="0.3">
      <c r="A551" s="2" t="s">
        <v>3593</v>
      </c>
      <c r="B551" s="8">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5" t="str">
        <f t="shared" si="25"/>
        <v>Excelsa</v>
      </c>
      <c r="O551" s="5" t="str">
        <f t="shared" si="26"/>
        <v>Light</v>
      </c>
      <c r="P551" s="5" t="str">
        <f>_xlfn.XLOOKUP(Orders[[#This Row],[Customer ID]],customers!$A$2:$A$1001,customers!$I$2:$I$1001,"",0)</f>
        <v>Yes</v>
      </c>
    </row>
    <row r="552" spans="1:16" x14ac:dyDescent="0.3">
      <c r="A552" s="2" t="s">
        <v>3599</v>
      </c>
      <c r="B552" s="8">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5" t="str">
        <f t="shared" si="25"/>
        <v>Librica</v>
      </c>
      <c r="O552" s="5" t="str">
        <f t="shared" si="26"/>
        <v>Dark</v>
      </c>
      <c r="P552" s="5" t="str">
        <f>_xlfn.XLOOKUP(Orders[[#This Row],[Customer ID]],customers!$A$2:$A$1001,customers!$I$2:$I$1001,"",0)</f>
        <v>Yes</v>
      </c>
    </row>
    <row r="553" spans="1:16" x14ac:dyDescent="0.3">
      <c r="A553" s="2" t="s">
        <v>3605</v>
      </c>
      <c r="B553" s="8">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5" t="str">
        <f t="shared" si="25"/>
        <v>Excelsa</v>
      </c>
      <c r="O553" s="5" t="str">
        <f t="shared" si="26"/>
        <v>Dark</v>
      </c>
      <c r="P553" s="5" t="str">
        <f>_xlfn.XLOOKUP(Orders[[#This Row],[Customer ID]],customers!$A$2:$A$1001,customers!$I$2:$I$1001,"",0)</f>
        <v>No</v>
      </c>
    </row>
    <row r="554" spans="1:16" x14ac:dyDescent="0.3">
      <c r="A554" s="2" t="s">
        <v>3611</v>
      </c>
      <c r="B554" s="8">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5" t="str">
        <f t="shared" si="25"/>
        <v>Excelsa</v>
      </c>
      <c r="O554" s="5" t="str">
        <f t="shared" si="26"/>
        <v>Light</v>
      </c>
      <c r="P554" s="5" t="str">
        <f>_xlfn.XLOOKUP(Orders[[#This Row],[Customer ID]],customers!$A$2:$A$1001,customers!$I$2:$I$1001,"",0)</f>
        <v>Yes</v>
      </c>
    </row>
    <row r="555" spans="1:16" x14ac:dyDescent="0.3">
      <c r="A555" s="2" t="s">
        <v>3617</v>
      </c>
      <c r="B555" s="8">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5" t="str">
        <f t="shared" si="25"/>
        <v>Excelsa</v>
      </c>
      <c r="O555" s="5" t="str">
        <f t="shared" si="26"/>
        <v>Medium</v>
      </c>
      <c r="P555" s="5" t="str">
        <f>_xlfn.XLOOKUP(Orders[[#This Row],[Customer ID]],customers!$A$2:$A$1001,customers!$I$2:$I$1001,"",0)</f>
        <v>No</v>
      </c>
    </row>
    <row r="556" spans="1:16" x14ac:dyDescent="0.3">
      <c r="A556" s="2" t="s">
        <v>3622</v>
      </c>
      <c r="B556" s="8">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5" t="str">
        <f t="shared" si="25"/>
        <v>Robusta</v>
      </c>
      <c r="O556" s="5" t="str">
        <f t="shared" si="26"/>
        <v>Light</v>
      </c>
      <c r="P556" s="5" t="str">
        <f>_xlfn.XLOOKUP(Orders[[#This Row],[Customer ID]],customers!$A$2:$A$1001,customers!$I$2:$I$1001,"",0)</f>
        <v>Yes</v>
      </c>
    </row>
    <row r="557" spans="1:16" x14ac:dyDescent="0.3">
      <c r="A557" s="2" t="s">
        <v>3627</v>
      </c>
      <c r="B557" s="8">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s="5" t="str">
        <f>INDEX(products!$A$1:$G$49,MATCH(orders!$D557,products!$A$1:$A$49,0),MATCH(orders!I$1,products!$A$1:$G$1,0))</f>
        <v>Exc</v>
      </c>
      <c r="J557" s="5"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5" t="str">
        <f t="shared" si="25"/>
        <v>Excelsa</v>
      </c>
      <c r="O557" s="5" t="str">
        <f t="shared" si="26"/>
        <v>Medium</v>
      </c>
      <c r="P557" s="5" t="str">
        <f>_xlfn.XLOOKUP(Orders[[#This Row],[Customer ID]],customers!$A$2:$A$1001,customers!$I$2:$I$1001,"",0)</f>
        <v>No</v>
      </c>
    </row>
    <row r="558" spans="1:16" x14ac:dyDescent="0.3">
      <c r="A558" s="2" t="s">
        <v>3633</v>
      </c>
      <c r="B558" s="8">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5" t="str">
        <f t="shared" si="25"/>
        <v>Librica</v>
      </c>
      <c r="O558" s="5" t="str">
        <f t="shared" si="26"/>
        <v>Medium</v>
      </c>
      <c r="P558" s="5" t="str">
        <f>_xlfn.XLOOKUP(Orders[[#This Row],[Customer ID]],customers!$A$2:$A$1001,customers!$I$2:$I$1001,"",0)</f>
        <v>Yes</v>
      </c>
    </row>
    <row r="559" spans="1:16" x14ac:dyDescent="0.3">
      <c r="A559" s="2" t="s">
        <v>3638</v>
      </c>
      <c r="B559" s="8">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s="5" t="str">
        <f>INDEX(products!$A$1:$G$49,MATCH(orders!$D559,products!$A$1:$A$49,0),MATCH(orders!I$1,products!$A$1:$G$1,0))</f>
        <v>Exc</v>
      </c>
      <c r="J559" s="5"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5" t="str">
        <f t="shared" si="25"/>
        <v>Excelsa</v>
      </c>
      <c r="O559" s="5" t="str">
        <f t="shared" si="26"/>
        <v>Light</v>
      </c>
      <c r="P559" s="5" t="str">
        <f>_xlfn.XLOOKUP(Orders[[#This Row],[Customer ID]],customers!$A$2:$A$1001,customers!$I$2:$I$1001,"",0)</f>
        <v>Yes</v>
      </c>
    </row>
    <row r="560" spans="1:16" x14ac:dyDescent="0.3">
      <c r="A560" s="2" t="s">
        <v>3643</v>
      </c>
      <c r="B560" s="8">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5" t="str">
        <f t="shared" si="25"/>
        <v>Librica</v>
      </c>
      <c r="O560" s="5" t="str">
        <f t="shared" si="26"/>
        <v>Dark</v>
      </c>
      <c r="P560" s="5" t="str">
        <f>_xlfn.XLOOKUP(Orders[[#This Row],[Customer ID]],customers!$A$2:$A$1001,customers!$I$2:$I$1001,"",0)</f>
        <v>Yes</v>
      </c>
    </row>
    <row r="561" spans="1:16" x14ac:dyDescent="0.3">
      <c r="A561" s="2" t="s">
        <v>3648</v>
      </c>
      <c r="B561" s="8">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5" t="str">
        <f t="shared" si="25"/>
        <v>Arabia</v>
      </c>
      <c r="O561" s="5" t="str">
        <f t="shared" si="26"/>
        <v>Light</v>
      </c>
      <c r="P561" s="5" t="str">
        <f>_xlfn.XLOOKUP(Orders[[#This Row],[Customer ID]],customers!$A$2:$A$1001,customers!$I$2:$I$1001,"",0)</f>
        <v>Yes</v>
      </c>
    </row>
    <row r="562" spans="1:16" x14ac:dyDescent="0.3">
      <c r="A562" s="2" t="s">
        <v>3654</v>
      </c>
      <c r="B562" s="8">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5" t="str">
        <f t="shared" si="25"/>
        <v>Excelsa</v>
      </c>
      <c r="O562" s="5" t="str">
        <f t="shared" si="26"/>
        <v>Medium</v>
      </c>
      <c r="P562" s="5" t="str">
        <f>_xlfn.XLOOKUP(Orders[[#This Row],[Customer ID]],customers!$A$2:$A$1001,customers!$I$2:$I$1001,"",0)</f>
        <v>Yes</v>
      </c>
    </row>
    <row r="563" spans="1:16" x14ac:dyDescent="0.3">
      <c r="A563" s="2" t="s">
        <v>3659</v>
      </c>
      <c r="B563" s="8">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s="5" t="str">
        <f>INDEX(products!$A$1:$G$49,MATCH(orders!$D563,products!$A$1:$A$49,0),MATCH(orders!I$1,products!$A$1:$G$1,0))</f>
        <v>Ara</v>
      </c>
      <c r="J563" s="5"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5" t="str">
        <f t="shared" si="25"/>
        <v>Arabia</v>
      </c>
      <c r="O563" s="5" t="str">
        <f t="shared" si="26"/>
        <v>Dark</v>
      </c>
      <c r="P563" s="5" t="str">
        <f>_xlfn.XLOOKUP(Orders[[#This Row],[Customer ID]],customers!$A$2:$A$1001,customers!$I$2:$I$1001,"",0)</f>
        <v>Yes</v>
      </c>
    </row>
    <row r="564" spans="1:16" x14ac:dyDescent="0.3">
      <c r="A564" s="2" t="s">
        <v>3665</v>
      </c>
      <c r="B564" s="8">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5" t="str">
        <f t="shared" si="25"/>
        <v>Librica</v>
      </c>
      <c r="O564" s="5" t="str">
        <f t="shared" si="26"/>
        <v>Light</v>
      </c>
      <c r="P564" s="5" t="str">
        <f>_xlfn.XLOOKUP(Orders[[#This Row],[Customer ID]],customers!$A$2:$A$1001,customers!$I$2:$I$1001,"",0)</f>
        <v>No</v>
      </c>
    </row>
    <row r="565" spans="1:16" x14ac:dyDescent="0.3">
      <c r="A565" s="2" t="s">
        <v>3671</v>
      </c>
      <c r="B565" s="8">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5" t="str">
        <f t="shared" si="25"/>
        <v>Excelsa</v>
      </c>
      <c r="O565" s="5" t="str">
        <f t="shared" si="26"/>
        <v>Medium</v>
      </c>
      <c r="P565" s="5" t="str">
        <f>_xlfn.XLOOKUP(Orders[[#This Row],[Customer ID]],customers!$A$2:$A$1001,customers!$I$2:$I$1001,"",0)</f>
        <v>No</v>
      </c>
    </row>
    <row r="566" spans="1:16" x14ac:dyDescent="0.3">
      <c r="A566" s="2" t="s">
        <v>3677</v>
      </c>
      <c r="B566" s="8">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5" t="str">
        <f t="shared" si="25"/>
        <v>Robusta</v>
      </c>
      <c r="O566" s="5" t="str">
        <f t="shared" si="26"/>
        <v>Light</v>
      </c>
      <c r="P566" s="5" t="str">
        <f>_xlfn.XLOOKUP(Orders[[#This Row],[Customer ID]],customers!$A$2:$A$1001,customers!$I$2:$I$1001,"",0)</f>
        <v>No</v>
      </c>
    </row>
    <row r="567" spans="1:16" x14ac:dyDescent="0.3">
      <c r="A567" s="2" t="s">
        <v>3683</v>
      </c>
      <c r="B567" s="8">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5" t="str">
        <f t="shared" si="25"/>
        <v>Robusta</v>
      </c>
      <c r="O567" s="5" t="str">
        <f t="shared" si="26"/>
        <v>Dark</v>
      </c>
      <c r="P567" s="5" t="str">
        <f>_xlfn.XLOOKUP(Orders[[#This Row],[Customer ID]],customers!$A$2:$A$1001,customers!$I$2:$I$1001,"",0)</f>
        <v>No</v>
      </c>
    </row>
    <row r="568" spans="1:16" x14ac:dyDescent="0.3">
      <c r="A568" s="2" t="s">
        <v>3689</v>
      </c>
      <c r="B568" s="8">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5" t="str">
        <f t="shared" si="25"/>
        <v>Arabia</v>
      </c>
      <c r="O568" s="5" t="str">
        <f t="shared" si="26"/>
        <v>Medium</v>
      </c>
      <c r="P568" s="5" t="str">
        <f>_xlfn.XLOOKUP(Orders[[#This Row],[Customer ID]],customers!$A$2:$A$1001,customers!$I$2:$I$1001,"",0)</f>
        <v>Yes</v>
      </c>
    </row>
    <row r="569" spans="1:16" x14ac:dyDescent="0.3">
      <c r="A569" s="2" t="s">
        <v>3695</v>
      </c>
      <c r="B569" s="8">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s="5" t="str">
        <f>INDEX(products!$A$1:$G$49,MATCH(orders!$D569,products!$A$1:$A$49,0),MATCH(orders!I$1,products!$A$1:$G$1,0))</f>
        <v>Rob</v>
      </c>
      <c r="J569" s="5"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5" t="str">
        <f t="shared" si="25"/>
        <v>Robusta</v>
      </c>
      <c r="O569" s="5" t="str">
        <f t="shared" si="26"/>
        <v>Light</v>
      </c>
      <c r="P569" s="5" t="str">
        <f>_xlfn.XLOOKUP(Orders[[#This Row],[Customer ID]],customers!$A$2:$A$1001,customers!$I$2:$I$1001,"",0)</f>
        <v>No</v>
      </c>
    </row>
    <row r="570" spans="1:16" x14ac:dyDescent="0.3">
      <c r="A570" s="2" t="s">
        <v>3700</v>
      </c>
      <c r="B570" s="8">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5" t="str">
        <f t="shared" si="25"/>
        <v>Librica</v>
      </c>
      <c r="O570" s="5" t="str">
        <f t="shared" si="26"/>
        <v>Light</v>
      </c>
      <c r="P570" s="5" t="str">
        <f>_xlfn.XLOOKUP(Orders[[#This Row],[Customer ID]],customers!$A$2:$A$1001,customers!$I$2:$I$1001,"",0)</f>
        <v>Yes</v>
      </c>
    </row>
    <row r="571" spans="1:16" x14ac:dyDescent="0.3">
      <c r="A571" s="2" t="s">
        <v>3706</v>
      </c>
      <c r="B571" s="8">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5" t="str">
        <f t="shared" si="25"/>
        <v>Arabia</v>
      </c>
      <c r="O571" s="5" t="str">
        <f t="shared" si="26"/>
        <v>Dark</v>
      </c>
      <c r="P571" s="5" t="str">
        <f>_xlfn.XLOOKUP(Orders[[#This Row],[Customer ID]],customers!$A$2:$A$1001,customers!$I$2:$I$1001,"",0)</f>
        <v>No</v>
      </c>
    </row>
    <row r="572" spans="1:16" x14ac:dyDescent="0.3">
      <c r="A572" s="2" t="s">
        <v>3712</v>
      </c>
      <c r="B572" s="8">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5" t="str">
        <f t="shared" si="25"/>
        <v>Arabia</v>
      </c>
      <c r="O572" s="5" t="str">
        <f t="shared" si="26"/>
        <v>Medium</v>
      </c>
      <c r="P572" s="5" t="str">
        <f>_xlfn.XLOOKUP(Orders[[#This Row],[Customer ID]],customers!$A$2:$A$1001,customers!$I$2:$I$1001,"",0)</f>
        <v>No</v>
      </c>
    </row>
    <row r="573" spans="1:16" x14ac:dyDescent="0.3">
      <c r="A573" s="2" t="s">
        <v>3718</v>
      </c>
      <c r="B573" s="8">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5" t="str">
        <f t="shared" si="25"/>
        <v>Excelsa</v>
      </c>
      <c r="O573" s="5" t="str">
        <f t="shared" si="26"/>
        <v>Light</v>
      </c>
      <c r="P573" s="5" t="str">
        <f>_xlfn.XLOOKUP(Orders[[#This Row],[Customer ID]],customers!$A$2:$A$1001,customers!$I$2:$I$1001,"",0)</f>
        <v>No</v>
      </c>
    </row>
    <row r="574" spans="1:16" x14ac:dyDescent="0.3">
      <c r="A574" s="2" t="s">
        <v>3724</v>
      </c>
      <c r="B574" s="8">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5" t="str">
        <f t="shared" si="25"/>
        <v>Arabia</v>
      </c>
      <c r="O574" s="5" t="str">
        <f t="shared" si="26"/>
        <v>Dark</v>
      </c>
      <c r="P574" s="5" t="str">
        <f>_xlfn.XLOOKUP(Orders[[#This Row],[Customer ID]],customers!$A$2:$A$1001,customers!$I$2:$I$1001,"",0)</f>
        <v>Yes</v>
      </c>
    </row>
    <row r="575" spans="1:16" x14ac:dyDescent="0.3">
      <c r="A575" s="2" t="s">
        <v>3728</v>
      </c>
      <c r="B575" s="8">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5" t="str">
        <f t="shared" si="25"/>
        <v>Arabia</v>
      </c>
      <c r="O575" s="5" t="str">
        <f t="shared" si="26"/>
        <v>Medium</v>
      </c>
      <c r="P575" s="5" t="str">
        <f>_xlfn.XLOOKUP(Orders[[#This Row],[Customer ID]],customers!$A$2:$A$1001,customers!$I$2:$I$1001,"",0)</f>
        <v>No</v>
      </c>
    </row>
    <row r="576" spans="1:16" x14ac:dyDescent="0.3">
      <c r="A576" s="2" t="s">
        <v>3734</v>
      </c>
      <c r="B576" s="8">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5" t="str">
        <f t="shared" si="25"/>
        <v>Robusta</v>
      </c>
      <c r="O576" s="5" t="str">
        <f t="shared" si="26"/>
        <v>Light</v>
      </c>
      <c r="P576" s="5" t="str">
        <f>_xlfn.XLOOKUP(Orders[[#This Row],[Customer ID]],customers!$A$2:$A$1001,customers!$I$2:$I$1001,"",0)</f>
        <v>Yes</v>
      </c>
    </row>
    <row r="577" spans="1:16" x14ac:dyDescent="0.3">
      <c r="A577" s="2" t="s">
        <v>3739</v>
      </c>
      <c r="B577" s="8">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5" t="str">
        <f t="shared" si="25"/>
        <v>Librica</v>
      </c>
      <c r="O577" s="5" t="str">
        <f t="shared" si="26"/>
        <v>Medium</v>
      </c>
      <c r="P577" s="5" t="str">
        <f>_xlfn.XLOOKUP(Orders[[#This Row],[Customer ID]],customers!$A$2:$A$1001,customers!$I$2:$I$1001,"",0)</f>
        <v>No</v>
      </c>
    </row>
    <row r="578" spans="1:16" x14ac:dyDescent="0.3">
      <c r="A578" s="2" t="s">
        <v>3745</v>
      </c>
      <c r="B578" s="8">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5" t="str">
        <f t="shared" si="25"/>
        <v>Arabia</v>
      </c>
      <c r="O578" s="5" t="str">
        <f t="shared" si="26"/>
        <v>Dark</v>
      </c>
      <c r="P578" s="5" t="str">
        <f>_xlfn.XLOOKUP(Orders[[#This Row],[Customer ID]],customers!$A$2:$A$1001,customers!$I$2:$I$1001,"",0)</f>
        <v>No</v>
      </c>
    </row>
    <row r="579" spans="1:16" x14ac:dyDescent="0.3">
      <c r="A579" s="2" t="s">
        <v>3751</v>
      </c>
      <c r="B579" s="8">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E579*L579</f>
        <v>58.2</v>
      </c>
      <c r="N579" s="5" t="str">
        <f t="shared" ref="N579:N642" si="28">IF(I579="Rob","Robusta",IF(I579="Exc","Excelsa",IF(I579="Ara","Arabia",IF(I579="Lib","Librica",""))))</f>
        <v>Librica</v>
      </c>
      <c r="O579" s="5" t="str">
        <f t="shared" ref="O579:O642" si="29">IF(J579="M","Medium",IF(J579="L", "Light", IF(J579="D", "Dark","")))</f>
        <v>Medium</v>
      </c>
      <c r="P579" s="5" t="str">
        <f>_xlfn.XLOOKUP(Orders[[#This Row],[Customer ID]],customers!$A$2:$A$1001,customers!$I$2:$I$1001,"",0)</f>
        <v>No</v>
      </c>
    </row>
    <row r="580" spans="1:16" x14ac:dyDescent="0.3">
      <c r="A580" s="2" t="s">
        <v>3756</v>
      </c>
      <c r="B580" s="8">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s="5" t="str">
        <f>INDEX(products!$A$1:$G$49,MATCH(orders!$D580,products!$A$1:$A$49,0),MATCH(orders!I$1,products!$A$1:$G$1,0))</f>
        <v>Exc</v>
      </c>
      <c r="J580" s="5"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5" t="str">
        <f t="shared" si="28"/>
        <v>Excelsa</v>
      </c>
      <c r="O580" s="5" t="str">
        <f t="shared" si="29"/>
        <v>Light</v>
      </c>
      <c r="P580" s="5" t="str">
        <f>_xlfn.XLOOKUP(Orders[[#This Row],[Customer ID]],customers!$A$2:$A$1001,customers!$I$2:$I$1001,"",0)</f>
        <v>No</v>
      </c>
    </row>
    <row r="581" spans="1:16" x14ac:dyDescent="0.3">
      <c r="A581" s="2" t="s">
        <v>3756</v>
      </c>
      <c r="B581" s="8">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s="5" t="str">
        <f>INDEX(products!$A$1:$G$49,MATCH(orders!$D581,products!$A$1:$A$49,0),MATCH(orders!I$1,products!$A$1:$G$1,0))</f>
        <v>Ara</v>
      </c>
      <c r="J581" s="5"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5" t="str">
        <f t="shared" si="28"/>
        <v>Arabia</v>
      </c>
      <c r="O581" s="5" t="str">
        <f t="shared" si="29"/>
        <v>Medium</v>
      </c>
      <c r="P581" s="5" t="str">
        <f>_xlfn.XLOOKUP(Orders[[#This Row],[Customer ID]],customers!$A$2:$A$1001,customers!$I$2:$I$1001,"",0)</f>
        <v>No</v>
      </c>
    </row>
    <row r="582" spans="1:16" x14ac:dyDescent="0.3">
      <c r="A582" s="2" t="s">
        <v>3767</v>
      </c>
      <c r="B582" s="8">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5" t="str">
        <f t="shared" si="28"/>
        <v>Excelsa</v>
      </c>
      <c r="O582" s="5" t="str">
        <f t="shared" si="29"/>
        <v>Light</v>
      </c>
      <c r="P582" s="5" t="str">
        <f>_xlfn.XLOOKUP(Orders[[#This Row],[Customer ID]],customers!$A$2:$A$1001,customers!$I$2:$I$1001,"",0)</f>
        <v>Yes</v>
      </c>
    </row>
    <row r="583" spans="1:16" x14ac:dyDescent="0.3">
      <c r="A583" s="2" t="s">
        <v>3773</v>
      </c>
      <c r="B583" s="8">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5" t="str">
        <f t="shared" si="28"/>
        <v>Excelsa</v>
      </c>
      <c r="O583" s="5" t="str">
        <f t="shared" si="29"/>
        <v>Light</v>
      </c>
      <c r="P583" s="5" t="str">
        <f>_xlfn.XLOOKUP(Orders[[#This Row],[Customer ID]],customers!$A$2:$A$1001,customers!$I$2:$I$1001,"",0)</f>
        <v>Yes</v>
      </c>
    </row>
    <row r="584" spans="1:16" x14ac:dyDescent="0.3">
      <c r="A584" s="2" t="s">
        <v>3778</v>
      </c>
      <c r="B584" s="8">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5" t="str">
        <f t="shared" si="28"/>
        <v>Excelsa</v>
      </c>
      <c r="O584" s="5" t="str">
        <f t="shared" si="29"/>
        <v>Dark</v>
      </c>
      <c r="P584" s="5" t="str">
        <f>_xlfn.XLOOKUP(Orders[[#This Row],[Customer ID]],customers!$A$2:$A$1001,customers!$I$2:$I$1001,"",0)</f>
        <v>No</v>
      </c>
    </row>
    <row r="585" spans="1:16" x14ac:dyDescent="0.3">
      <c r="A585" s="2" t="s">
        <v>3784</v>
      </c>
      <c r="B585" s="8">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5" t="str">
        <f t="shared" si="28"/>
        <v>Robusta</v>
      </c>
      <c r="O585" s="5" t="str">
        <f t="shared" si="29"/>
        <v>Light</v>
      </c>
      <c r="P585" s="5" t="str">
        <f>_xlfn.XLOOKUP(Orders[[#This Row],[Customer ID]],customers!$A$2:$A$1001,customers!$I$2:$I$1001,"",0)</f>
        <v>Yes</v>
      </c>
    </row>
    <row r="586" spans="1:16" x14ac:dyDescent="0.3">
      <c r="A586" s="2" t="s">
        <v>3790</v>
      </c>
      <c r="B586" s="8">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5" t="str">
        <f t="shared" si="28"/>
        <v>Robusta</v>
      </c>
      <c r="O586" s="5" t="str">
        <f t="shared" si="29"/>
        <v>Light</v>
      </c>
      <c r="P586" s="5" t="str">
        <f>_xlfn.XLOOKUP(Orders[[#This Row],[Customer ID]],customers!$A$2:$A$1001,customers!$I$2:$I$1001,"",0)</f>
        <v>No</v>
      </c>
    </row>
    <row r="587" spans="1:16" x14ac:dyDescent="0.3">
      <c r="A587" s="2" t="s">
        <v>3796</v>
      </c>
      <c r="B587" s="8">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5" t="str">
        <f t="shared" si="28"/>
        <v>Excelsa</v>
      </c>
      <c r="O587" s="5" t="str">
        <f t="shared" si="29"/>
        <v>Medium</v>
      </c>
      <c r="P587" s="5" t="str">
        <f>_xlfn.XLOOKUP(Orders[[#This Row],[Customer ID]],customers!$A$2:$A$1001,customers!$I$2:$I$1001,"",0)</f>
        <v>Yes</v>
      </c>
    </row>
    <row r="588" spans="1:16" x14ac:dyDescent="0.3">
      <c r="A588" s="2" t="s">
        <v>3802</v>
      </c>
      <c r="B588" s="8">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5" t="str">
        <f t="shared" si="28"/>
        <v>Robusta</v>
      </c>
      <c r="O588" s="5" t="str">
        <f t="shared" si="29"/>
        <v>Light</v>
      </c>
      <c r="P588" s="5" t="str">
        <f>_xlfn.XLOOKUP(Orders[[#This Row],[Customer ID]],customers!$A$2:$A$1001,customers!$I$2:$I$1001,"",0)</f>
        <v>No</v>
      </c>
    </row>
    <row r="589" spans="1:16" x14ac:dyDescent="0.3">
      <c r="A589" s="2" t="s">
        <v>3807</v>
      </c>
      <c r="B589" s="8">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5" t="str">
        <f t="shared" si="28"/>
        <v>Librica</v>
      </c>
      <c r="O589" s="5" t="str">
        <f t="shared" si="29"/>
        <v>Dark</v>
      </c>
      <c r="P589" s="5" t="str">
        <f>_xlfn.XLOOKUP(Orders[[#This Row],[Customer ID]],customers!$A$2:$A$1001,customers!$I$2:$I$1001,"",0)</f>
        <v>Yes</v>
      </c>
    </row>
    <row r="590" spans="1:16" x14ac:dyDescent="0.3">
      <c r="A590" s="2" t="s">
        <v>3812</v>
      </c>
      <c r="B590" s="8">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5" t="str">
        <f t="shared" si="28"/>
        <v>Robusta</v>
      </c>
      <c r="O590" s="5" t="str">
        <f t="shared" si="29"/>
        <v>Medium</v>
      </c>
      <c r="P590" s="5" t="str">
        <f>_xlfn.XLOOKUP(Orders[[#This Row],[Customer ID]],customers!$A$2:$A$1001,customers!$I$2:$I$1001,"",0)</f>
        <v>Yes</v>
      </c>
    </row>
    <row r="591" spans="1:16" x14ac:dyDescent="0.3">
      <c r="A591" s="2" t="s">
        <v>3818</v>
      </c>
      <c r="B591" s="8">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5" t="str">
        <f t="shared" si="28"/>
        <v>Excelsa</v>
      </c>
      <c r="O591" s="5" t="str">
        <f t="shared" si="29"/>
        <v>Light</v>
      </c>
      <c r="P591" s="5" t="str">
        <f>_xlfn.XLOOKUP(Orders[[#This Row],[Customer ID]],customers!$A$2:$A$1001,customers!$I$2:$I$1001,"",0)</f>
        <v>No</v>
      </c>
    </row>
    <row r="592" spans="1:16" x14ac:dyDescent="0.3">
      <c r="A592" s="2" t="s">
        <v>3823</v>
      </c>
      <c r="B592" s="8">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5" t="str">
        <f t="shared" si="28"/>
        <v>Excelsa</v>
      </c>
      <c r="O592" s="5" t="str">
        <f t="shared" si="29"/>
        <v>Medium</v>
      </c>
      <c r="P592" s="5" t="str">
        <f>_xlfn.XLOOKUP(Orders[[#This Row],[Customer ID]],customers!$A$2:$A$1001,customers!$I$2:$I$1001,"",0)</f>
        <v>Yes</v>
      </c>
    </row>
    <row r="593" spans="1:16" x14ac:dyDescent="0.3">
      <c r="A593" s="2" t="s">
        <v>3829</v>
      </c>
      <c r="B593" s="8">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5" t="str">
        <f t="shared" si="28"/>
        <v>Robusta</v>
      </c>
      <c r="O593" s="5" t="str">
        <f t="shared" si="29"/>
        <v>Dark</v>
      </c>
      <c r="P593" s="5" t="str">
        <f>_xlfn.XLOOKUP(Orders[[#This Row],[Customer ID]],customers!$A$2:$A$1001,customers!$I$2:$I$1001,"",0)</f>
        <v>Yes</v>
      </c>
    </row>
    <row r="594" spans="1:16" x14ac:dyDescent="0.3">
      <c r="A594" s="2" t="s">
        <v>3834</v>
      </c>
      <c r="B594" s="8">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5" t="str">
        <f t="shared" si="28"/>
        <v>Arabia</v>
      </c>
      <c r="O594" s="5" t="str">
        <f t="shared" si="29"/>
        <v>Medium</v>
      </c>
      <c r="P594" s="5" t="str">
        <f>_xlfn.XLOOKUP(Orders[[#This Row],[Customer ID]],customers!$A$2:$A$1001,customers!$I$2:$I$1001,"",0)</f>
        <v>No</v>
      </c>
    </row>
    <row r="595" spans="1:16" x14ac:dyDescent="0.3">
      <c r="A595" s="2" t="s">
        <v>3839</v>
      </c>
      <c r="B595" s="8">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5" t="str">
        <f t="shared" si="28"/>
        <v>Excelsa</v>
      </c>
      <c r="O595" s="5" t="str">
        <f t="shared" si="29"/>
        <v>Dark</v>
      </c>
      <c r="P595" s="5" t="str">
        <f>_xlfn.XLOOKUP(Orders[[#This Row],[Customer ID]],customers!$A$2:$A$1001,customers!$I$2:$I$1001,"",0)</f>
        <v>Yes</v>
      </c>
    </row>
    <row r="596" spans="1:16" x14ac:dyDescent="0.3">
      <c r="A596" s="2" t="s">
        <v>3844</v>
      </c>
      <c r="B596" s="8">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5" t="str">
        <f t="shared" si="28"/>
        <v>Arabia</v>
      </c>
      <c r="O596" s="5" t="str">
        <f t="shared" si="29"/>
        <v>Light</v>
      </c>
      <c r="P596" s="5" t="str">
        <f>_xlfn.XLOOKUP(Orders[[#This Row],[Customer ID]],customers!$A$2:$A$1001,customers!$I$2:$I$1001,"",0)</f>
        <v>No</v>
      </c>
    </row>
    <row r="597" spans="1:16" x14ac:dyDescent="0.3">
      <c r="A597" s="2" t="s">
        <v>3850</v>
      </c>
      <c r="B597" s="8">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5" t="str">
        <f t="shared" si="28"/>
        <v>Excelsa</v>
      </c>
      <c r="O597" s="5" t="str">
        <f t="shared" si="29"/>
        <v>Light</v>
      </c>
      <c r="P597" s="5" t="str">
        <f>_xlfn.XLOOKUP(Orders[[#This Row],[Customer ID]],customers!$A$2:$A$1001,customers!$I$2:$I$1001,"",0)</f>
        <v>No</v>
      </c>
    </row>
    <row r="598" spans="1:16" x14ac:dyDescent="0.3">
      <c r="A598" s="2" t="s">
        <v>3854</v>
      </c>
      <c r="B598" s="8">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5" t="str">
        <f t="shared" si="28"/>
        <v>Arabia</v>
      </c>
      <c r="O598" s="5" t="str">
        <f t="shared" si="29"/>
        <v>Medium</v>
      </c>
      <c r="P598" s="5" t="str">
        <f>_xlfn.XLOOKUP(Orders[[#This Row],[Customer ID]],customers!$A$2:$A$1001,customers!$I$2:$I$1001,"",0)</f>
        <v>No</v>
      </c>
    </row>
    <row r="599" spans="1:16" x14ac:dyDescent="0.3">
      <c r="A599" s="2" t="s">
        <v>3860</v>
      </c>
      <c r="B599" s="8">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5" t="str">
        <f t="shared" si="28"/>
        <v>Librica</v>
      </c>
      <c r="O599" s="5" t="str">
        <f t="shared" si="29"/>
        <v>Light</v>
      </c>
      <c r="P599" s="5" t="str">
        <f>_xlfn.XLOOKUP(Orders[[#This Row],[Customer ID]],customers!$A$2:$A$1001,customers!$I$2:$I$1001,"",0)</f>
        <v>Yes</v>
      </c>
    </row>
    <row r="600" spans="1:16" x14ac:dyDescent="0.3">
      <c r="A600" s="2" t="s">
        <v>3866</v>
      </c>
      <c r="B600" s="8">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5" t="str">
        <f t="shared" si="28"/>
        <v>Robusta</v>
      </c>
      <c r="O600" s="5" t="str">
        <f t="shared" si="29"/>
        <v>Medium</v>
      </c>
      <c r="P600" s="5" t="str">
        <f>_xlfn.XLOOKUP(Orders[[#This Row],[Customer ID]],customers!$A$2:$A$1001,customers!$I$2:$I$1001,"",0)</f>
        <v>Yes</v>
      </c>
    </row>
    <row r="601" spans="1:16" x14ac:dyDescent="0.3">
      <c r="A601" s="2" t="s">
        <v>3872</v>
      </c>
      <c r="B601" s="8">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5" t="str">
        <f t="shared" si="28"/>
        <v>Arabia</v>
      </c>
      <c r="O601" s="5" t="str">
        <f t="shared" si="29"/>
        <v>Dark</v>
      </c>
      <c r="P601" s="5" t="str">
        <f>_xlfn.XLOOKUP(Orders[[#This Row],[Customer ID]],customers!$A$2:$A$1001,customers!$I$2:$I$1001,"",0)</f>
        <v>Yes</v>
      </c>
    </row>
    <row r="602" spans="1:16" x14ac:dyDescent="0.3">
      <c r="A602" s="2" t="s">
        <v>3877</v>
      </c>
      <c r="B602" s="8">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5" t="str">
        <f t="shared" si="28"/>
        <v>Librica</v>
      </c>
      <c r="O602" s="5" t="str">
        <f t="shared" si="29"/>
        <v>Dark</v>
      </c>
      <c r="P602" s="5" t="str">
        <f>_xlfn.XLOOKUP(Orders[[#This Row],[Customer ID]],customers!$A$2:$A$1001,customers!$I$2:$I$1001,"",0)</f>
        <v>No</v>
      </c>
    </row>
    <row r="603" spans="1:16" x14ac:dyDescent="0.3">
      <c r="A603" s="2" t="s">
        <v>3883</v>
      </c>
      <c r="B603" s="8">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5" t="str">
        <f t="shared" si="28"/>
        <v>Robusta</v>
      </c>
      <c r="O603" s="5" t="str">
        <f t="shared" si="29"/>
        <v>Light</v>
      </c>
      <c r="P603" s="5" t="str">
        <f>_xlfn.XLOOKUP(Orders[[#This Row],[Customer ID]],customers!$A$2:$A$1001,customers!$I$2:$I$1001,"",0)</f>
        <v>Yes</v>
      </c>
    </row>
    <row r="604" spans="1:16" x14ac:dyDescent="0.3">
      <c r="A604" s="2" t="s">
        <v>3889</v>
      </c>
      <c r="B604" s="8">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5" t="str">
        <f t="shared" si="28"/>
        <v>Excelsa</v>
      </c>
      <c r="O604" s="5" t="str">
        <f t="shared" si="29"/>
        <v>Light</v>
      </c>
      <c r="P604" s="5" t="str">
        <f>_xlfn.XLOOKUP(Orders[[#This Row],[Customer ID]],customers!$A$2:$A$1001,customers!$I$2:$I$1001,"",0)</f>
        <v>Yes</v>
      </c>
    </row>
    <row r="605" spans="1:16" x14ac:dyDescent="0.3">
      <c r="A605" s="2" t="s">
        <v>3895</v>
      </c>
      <c r="B605" s="8">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5" t="str">
        <f t="shared" si="28"/>
        <v>Robusta</v>
      </c>
      <c r="O605" s="5" t="str">
        <f t="shared" si="29"/>
        <v>Medium</v>
      </c>
      <c r="P605" s="5" t="str">
        <f>_xlfn.XLOOKUP(Orders[[#This Row],[Customer ID]],customers!$A$2:$A$1001,customers!$I$2:$I$1001,"",0)</f>
        <v>No</v>
      </c>
    </row>
    <row r="606" spans="1:16" x14ac:dyDescent="0.3">
      <c r="A606" s="2" t="s">
        <v>3900</v>
      </c>
      <c r="B606" s="8">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s="5" t="str">
        <f>INDEX(products!$A$1:$G$49,MATCH(orders!$D606,products!$A$1:$A$49,0),MATCH(orders!I$1,products!$A$1:$G$1,0))</f>
        <v>Lib</v>
      </c>
      <c r="J606" s="5"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5" t="str">
        <f t="shared" si="28"/>
        <v>Librica</v>
      </c>
      <c r="O606" s="5" t="str">
        <f t="shared" si="29"/>
        <v>Dark</v>
      </c>
      <c r="P606" s="5" t="str">
        <f>_xlfn.XLOOKUP(Orders[[#This Row],[Customer ID]],customers!$A$2:$A$1001,customers!$I$2:$I$1001,"",0)</f>
        <v>No</v>
      </c>
    </row>
    <row r="607" spans="1:16" x14ac:dyDescent="0.3">
      <c r="A607" s="2" t="s">
        <v>3905</v>
      </c>
      <c r="B607" s="8">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5" t="str">
        <f t="shared" si="28"/>
        <v>Arabia</v>
      </c>
      <c r="O607" s="5" t="str">
        <f t="shared" si="29"/>
        <v>Light</v>
      </c>
      <c r="P607" s="5" t="str">
        <f>_xlfn.XLOOKUP(Orders[[#This Row],[Customer ID]],customers!$A$2:$A$1001,customers!$I$2:$I$1001,"",0)</f>
        <v>Yes</v>
      </c>
    </row>
    <row r="608" spans="1:16" x14ac:dyDescent="0.3">
      <c r="A608" s="2" t="s">
        <v>3911</v>
      </c>
      <c r="B608" s="8">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5" t="str">
        <f t="shared" si="28"/>
        <v>Librica</v>
      </c>
      <c r="O608" s="5" t="str">
        <f t="shared" si="29"/>
        <v>Light</v>
      </c>
      <c r="P608" s="5" t="str">
        <f>_xlfn.XLOOKUP(Orders[[#This Row],[Customer ID]],customers!$A$2:$A$1001,customers!$I$2:$I$1001,"",0)</f>
        <v>Yes</v>
      </c>
    </row>
    <row r="609" spans="1:16" x14ac:dyDescent="0.3">
      <c r="A609" s="2" t="s">
        <v>3917</v>
      </c>
      <c r="B609" s="8">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5" t="str">
        <f t="shared" si="28"/>
        <v>Excelsa</v>
      </c>
      <c r="O609" s="5" t="str">
        <f t="shared" si="29"/>
        <v>Dark</v>
      </c>
      <c r="P609" s="5" t="str">
        <f>_xlfn.XLOOKUP(Orders[[#This Row],[Customer ID]],customers!$A$2:$A$1001,customers!$I$2:$I$1001,"",0)</f>
        <v>Yes</v>
      </c>
    </row>
    <row r="610" spans="1:16" x14ac:dyDescent="0.3">
      <c r="A610" s="2" t="s">
        <v>3923</v>
      </c>
      <c r="B610" s="8">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5" t="str">
        <f t="shared" si="28"/>
        <v>Excelsa</v>
      </c>
      <c r="O610" s="5" t="str">
        <f t="shared" si="29"/>
        <v>Dark</v>
      </c>
      <c r="P610" s="5" t="str">
        <f>_xlfn.XLOOKUP(Orders[[#This Row],[Customer ID]],customers!$A$2:$A$1001,customers!$I$2:$I$1001,"",0)</f>
        <v>No</v>
      </c>
    </row>
    <row r="611" spans="1:16" x14ac:dyDescent="0.3">
      <c r="A611" s="2" t="s">
        <v>3927</v>
      </c>
      <c r="B611" s="8">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5" t="str">
        <f t="shared" si="28"/>
        <v>Librica</v>
      </c>
      <c r="O611" s="5" t="str">
        <f t="shared" si="29"/>
        <v>Medium</v>
      </c>
      <c r="P611" s="5" t="str">
        <f>_xlfn.XLOOKUP(Orders[[#This Row],[Customer ID]],customers!$A$2:$A$1001,customers!$I$2:$I$1001,"",0)</f>
        <v>Yes</v>
      </c>
    </row>
    <row r="612" spans="1:16" x14ac:dyDescent="0.3">
      <c r="A612" s="2" t="s">
        <v>3933</v>
      </c>
      <c r="B612" s="8">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5" t="str">
        <f t="shared" si="28"/>
        <v>Robusta</v>
      </c>
      <c r="O612" s="5" t="str">
        <f t="shared" si="29"/>
        <v>Medium</v>
      </c>
      <c r="P612" s="5" t="str">
        <f>_xlfn.XLOOKUP(Orders[[#This Row],[Customer ID]],customers!$A$2:$A$1001,customers!$I$2:$I$1001,"",0)</f>
        <v>No</v>
      </c>
    </row>
    <row r="613" spans="1:16" x14ac:dyDescent="0.3">
      <c r="A613" s="2" t="s">
        <v>3939</v>
      </c>
      <c r="B613" s="8">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5" t="str">
        <f t="shared" si="28"/>
        <v>Excelsa</v>
      </c>
      <c r="O613" s="5" t="str">
        <f t="shared" si="29"/>
        <v>Light</v>
      </c>
      <c r="P613" s="5" t="str">
        <f>_xlfn.XLOOKUP(Orders[[#This Row],[Customer ID]],customers!$A$2:$A$1001,customers!$I$2:$I$1001,"",0)</f>
        <v>No</v>
      </c>
    </row>
    <row r="614" spans="1:16" x14ac:dyDescent="0.3">
      <c r="A614" s="2" t="s">
        <v>3945</v>
      </c>
      <c r="B614" s="8">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s="5" t="str">
        <f>INDEX(products!$A$1:$G$49,MATCH(orders!$D614,products!$A$1:$A$49,0),MATCH(orders!I$1,products!$A$1:$G$1,0))</f>
        <v>Ara</v>
      </c>
      <c r="J614" s="5"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5" t="str">
        <f t="shared" si="28"/>
        <v>Arabia</v>
      </c>
      <c r="O614" s="5" t="str">
        <f t="shared" si="29"/>
        <v>Medium</v>
      </c>
      <c r="P614" s="5" t="str">
        <f>_xlfn.XLOOKUP(Orders[[#This Row],[Customer ID]],customers!$A$2:$A$1001,customers!$I$2:$I$1001,"",0)</f>
        <v>No</v>
      </c>
    </row>
    <row r="615" spans="1:16" x14ac:dyDescent="0.3">
      <c r="A615" s="2" t="s">
        <v>3950</v>
      </c>
      <c r="B615" s="8">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5" t="str">
        <f t="shared" si="28"/>
        <v>Robusta</v>
      </c>
      <c r="O615" s="5" t="str">
        <f t="shared" si="29"/>
        <v>Medium</v>
      </c>
      <c r="P615" s="5" t="str">
        <f>_xlfn.XLOOKUP(Orders[[#This Row],[Customer ID]],customers!$A$2:$A$1001,customers!$I$2:$I$1001,"",0)</f>
        <v>No</v>
      </c>
    </row>
    <row r="616" spans="1:16" x14ac:dyDescent="0.3">
      <c r="A616" s="2" t="s">
        <v>3955</v>
      </c>
      <c r="B616" s="8">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5" t="str">
        <f t="shared" si="28"/>
        <v>Robusta</v>
      </c>
      <c r="O616" s="5" t="str">
        <f t="shared" si="29"/>
        <v>Medium</v>
      </c>
      <c r="P616" s="5" t="str">
        <f>_xlfn.XLOOKUP(Orders[[#This Row],[Customer ID]],customers!$A$2:$A$1001,customers!$I$2:$I$1001,"",0)</f>
        <v>Yes</v>
      </c>
    </row>
    <row r="617" spans="1:16" x14ac:dyDescent="0.3">
      <c r="A617" s="2" t="s">
        <v>3960</v>
      </c>
      <c r="B617" s="8">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5" t="str">
        <f t="shared" si="28"/>
        <v>Librica</v>
      </c>
      <c r="O617" s="5" t="str">
        <f t="shared" si="29"/>
        <v>Light</v>
      </c>
      <c r="P617" s="5" t="str">
        <f>_xlfn.XLOOKUP(Orders[[#This Row],[Customer ID]],customers!$A$2:$A$1001,customers!$I$2:$I$1001,"",0)</f>
        <v>Yes</v>
      </c>
    </row>
    <row r="618" spans="1:16" x14ac:dyDescent="0.3">
      <c r="A618" s="2" t="s">
        <v>3966</v>
      </c>
      <c r="B618" s="8">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5" t="str">
        <f t="shared" si="28"/>
        <v>Excelsa</v>
      </c>
      <c r="O618" s="5" t="str">
        <f t="shared" si="29"/>
        <v>Medium</v>
      </c>
      <c r="P618" s="5" t="str">
        <f>_xlfn.XLOOKUP(Orders[[#This Row],[Customer ID]],customers!$A$2:$A$1001,customers!$I$2:$I$1001,"",0)</f>
        <v>No</v>
      </c>
    </row>
    <row r="619" spans="1:16" x14ac:dyDescent="0.3">
      <c r="A619" s="2" t="s">
        <v>3972</v>
      </c>
      <c r="B619" s="8">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5" t="str">
        <f t="shared" si="28"/>
        <v>Librica</v>
      </c>
      <c r="O619" s="5" t="str">
        <f t="shared" si="29"/>
        <v>Medium</v>
      </c>
      <c r="P619" s="5" t="str">
        <f>_xlfn.XLOOKUP(Orders[[#This Row],[Customer ID]],customers!$A$2:$A$1001,customers!$I$2:$I$1001,"",0)</f>
        <v>No</v>
      </c>
    </row>
    <row r="620" spans="1:16" x14ac:dyDescent="0.3">
      <c r="A620" s="2" t="s">
        <v>3978</v>
      </c>
      <c r="B620" s="8">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5" t="str">
        <f t="shared" si="28"/>
        <v>Excelsa</v>
      </c>
      <c r="O620" s="5" t="str">
        <f t="shared" si="29"/>
        <v>Dark</v>
      </c>
      <c r="P620" s="5" t="str">
        <f>_xlfn.XLOOKUP(Orders[[#This Row],[Customer ID]],customers!$A$2:$A$1001,customers!$I$2:$I$1001,"",0)</f>
        <v>Yes</v>
      </c>
    </row>
    <row r="621" spans="1:16" x14ac:dyDescent="0.3">
      <c r="A621" s="2" t="s">
        <v>3984</v>
      </c>
      <c r="B621" s="8">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5" t="str">
        <f t="shared" si="28"/>
        <v>Librica</v>
      </c>
      <c r="O621" s="5" t="str">
        <f t="shared" si="29"/>
        <v>Dark</v>
      </c>
      <c r="P621" s="5" t="str">
        <f>_xlfn.XLOOKUP(Orders[[#This Row],[Customer ID]],customers!$A$2:$A$1001,customers!$I$2:$I$1001,"",0)</f>
        <v>Yes</v>
      </c>
    </row>
    <row r="622" spans="1:16" x14ac:dyDescent="0.3">
      <c r="A622" s="2" t="s">
        <v>3990</v>
      </c>
      <c r="B622" s="8">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5" t="str">
        <f t="shared" si="28"/>
        <v>Arabia</v>
      </c>
      <c r="O622" s="5" t="str">
        <f t="shared" si="29"/>
        <v>Medium</v>
      </c>
      <c r="P622" s="5" t="str">
        <f>_xlfn.XLOOKUP(Orders[[#This Row],[Customer ID]],customers!$A$2:$A$1001,customers!$I$2:$I$1001,"",0)</f>
        <v>No</v>
      </c>
    </row>
    <row r="623" spans="1:16" x14ac:dyDescent="0.3">
      <c r="A623" s="2" t="s">
        <v>3996</v>
      </c>
      <c r="B623" s="8">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5" t="str">
        <f t="shared" si="28"/>
        <v>Arabia</v>
      </c>
      <c r="O623" s="5" t="str">
        <f t="shared" si="29"/>
        <v>Light</v>
      </c>
      <c r="P623" s="5" t="str">
        <f>_xlfn.XLOOKUP(Orders[[#This Row],[Customer ID]],customers!$A$2:$A$1001,customers!$I$2:$I$1001,"",0)</f>
        <v>No</v>
      </c>
    </row>
    <row r="624" spans="1:16" x14ac:dyDescent="0.3">
      <c r="A624" s="2" t="s">
        <v>4002</v>
      </c>
      <c r="B624" s="8">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5" t="str">
        <f t="shared" si="28"/>
        <v>Librica</v>
      </c>
      <c r="O624" s="5" t="str">
        <f t="shared" si="29"/>
        <v>Medium</v>
      </c>
      <c r="P624" s="5" t="str">
        <f>_xlfn.XLOOKUP(Orders[[#This Row],[Customer ID]],customers!$A$2:$A$1001,customers!$I$2:$I$1001,"",0)</f>
        <v>No</v>
      </c>
    </row>
    <row r="625" spans="1:16" x14ac:dyDescent="0.3">
      <c r="A625" s="2" t="s">
        <v>4007</v>
      </c>
      <c r="B625" s="8">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5" t="str">
        <f t="shared" si="28"/>
        <v>Excelsa</v>
      </c>
      <c r="O625" s="5" t="str">
        <f t="shared" si="29"/>
        <v>Dark</v>
      </c>
      <c r="P625" s="5" t="str">
        <f>_xlfn.XLOOKUP(Orders[[#This Row],[Customer ID]],customers!$A$2:$A$1001,customers!$I$2:$I$1001,"",0)</f>
        <v>No</v>
      </c>
    </row>
    <row r="626" spans="1:16" x14ac:dyDescent="0.3">
      <c r="A626" s="2" t="s">
        <v>4012</v>
      </c>
      <c r="B626" s="8">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s="5" t="str">
        <f>INDEX(products!$A$1:$G$49,MATCH(orders!$D626,products!$A$1:$A$49,0),MATCH(orders!I$1,products!$A$1:$G$1,0))</f>
        <v>Exc</v>
      </c>
      <c r="J626" s="5"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5" t="str">
        <f t="shared" si="28"/>
        <v>Excelsa</v>
      </c>
      <c r="O626" s="5" t="str">
        <f t="shared" si="29"/>
        <v>Medium</v>
      </c>
      <c r="P626" s="5" t="str">
        <f>_xlfn.XLOOKUP(Orders[[#This Row],[Customer ID]],customers!$A$2:$A$1001,customers!$I$2:$I$1001,"",0)</f>
        <v>Yes</v>
      </c>
    </row>
    <row r="627" spans="1:16" x14ac:dyDescent="0.3">
      <c r="A627" s="2" t="s">
        <v>4017</v>
      </c>
      <c r="B627" s="8">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5" t="str">
        <f t="shared" si="28"/>
        <v>Robusta</v>
      </c>
      <c r="O627" s="5" t="str">
        <f t="shared" si="29"/>
        <v>Light</v>
      </c>
      <c r="P627" s="5" t="str">
        <f>_xlfn.XLOOKUP(Orders[[#This Row],[Customer ID]],customers!$A$2:$A$1001,customers!$I$2:$I$1001,"",0)</f>
        <v>No</v>
      </c>
    </row>
    <row r="628" spans="1:16" x14ac:dyDescent="0.3">
      <c r="A628" s="2" t="s">
        <v>4023</v>
      </c>
      <c r="B628" s="8">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5" t="str">
        <f t="shared" si="28"/>
        <v>Arabia</v>
      </c>
      <c r="O628" s="5" t="str">
        <f t="shared" si="29"/>
        <v>Medium</v>
      </c>
      <c r="P628" s="5" t="str">
        <f>_xlfn.XLOOKUP(Orders[[#This Row],[Customer ID]],customers!$A$2:$A$1001,customers!$I$2:$I$1001,"",0)</f>
        <v>No</v>
      </c>
    </row>
    <row r="629" spans="1:16" x14ac:dyDescent="0.3">
      <c r="A629" s="2" t="s">
        <v>4029</v>
      </c>
      <c r="B629" s="8">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5" t="str">
        <f t="shared" si="28"/>
        <v>Excelsa</v>
      </c>
      <c r="O629" s="5" t="str">
        <f t="shared" si="29"/>
        <v>Medium</v>
      </c>
      <c r="P629" s="5" t="str">
        <f>_xlfn.XLOOKUP(Orders[[#This Row],[Customer ID]],customers!$A$2:$A$1001,customers!$I$2:$I$1001,"",0)</f>
        <v>Yes</v>
      </c>
    </row>
    <row r="630" spans="1:16" x14ac:dyDescent="0.3">
      <c r="A630" s="2" t="s">
        <v>4035</v>
      </c>
      <c r="B630" s="8">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s="5" t="str">
        <f>INDEX(products!$A$1:$G$49,MATCH(orders!$D630,products!$A$1:$A$49,0),MATCH(orders!I$1,products!$A$1:$G$1,0))</f>
        <v>Exc</v>
      </c>
      <c r="J630" s="5"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5" t="str">
        <f t="shared" si="28"/>
        <v>Excelsa</v>
      </c>
      <c r="O630" s="5" t="str">
        <f t="shared" si="29"/>
        <v>Light</v>
      </c>
      <c r="P630" s="5" t="str">
        <f>_xlfn.XLOOKUP(Orders[[#This Row],[Customer ID]],customers!$A$2:$A$1001,customers!$I$2:$I$1001,"",0)</f>
        <v>Yes</v>
      </c>
    </row>
    <row r="631" spans="1:16" x14ac:dyDescent="0.3">
      <c r="A631" s="2" t="s">
        <v>4035</v>
      </c>
      <c r="B631" s="8">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s="5" t="str">
        <f>INDEX(products!$A$1:$G$49,MATCH(orders!$D631,products!$A$1:$A$49,0),MATCH(orders!I$1,products!$A$1:$G$1,0))</f>
        <v>Lib</v>
      </c>
      <c r="J631" s="5"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5" t="str">
        <f t="shared" si="28"/>
        <v>Librica</v>
      </c>
      <c r="O631" s="5" t="str">
        <f t="shared" si="29"/>
        <v>Dark</v>
      </c>
      <c r="P631" s="5" t="str">
        <f>_xlfn.XLOOKUP(Orders[[#This Row],[Customer ID]],customers!$A$2:$A$1001,customers!$I$2:$I$1001,"",0)</f>
        <v>Yes</v>
      </c>
    </row>
    <row r="632" spans="1:16" x14ac:dyDescent="0.3">
      <c r="A632" s="2" t="s">
        <v>4035</v>
      </c>
      <c r="B632" s="8">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s="5" t="str">
        <f>INDEX(products!$A$1:$G$49,MATCH(orders!$D632,products!$A$1:$A$49,0),MATCH(orders!I$1,products!$A$1:$G$1,0))</f>
        <v>Ara</v>
      </c>
      <c r="J632" s="5"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5" t="str">
        <f t="shared" si="28"/>
        <v>Arabia</v>
      </c>
      <c r="O632" s="5" t="str">
        <f t="shared" si="29"/>
        <v>Dark</v>
      </c>
      <c r="P632" s="5" t="str">
        <f>_xlfn.XLOOKUP(Orders[[#This Row],[Customer ID]],customers!$A$2:$A$1001,customers!$I$2:$I$1001,"",0)</f>
        <v>Yes</v>
      </c>
    </row>
    <row r="633" spans="1:16" x14ac:dyDescent="0.3">
      <c r="A633" s="2" t="s">
        <v>4035</v>
      </c>
      <c r="B633" s="8">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s="5" t="str">
        <f>INDEX(products!$A$1:$G$49,MATCH(orders!$D633,products!$A$1:$A$49,0),MATCH(orders!I$1,products!$A$1:$G$1,0))</f>
        <v>Rob</v>
      </c>
      <c r="J633" s="5"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5" t="str">
        <f t="shared" si="28"/>
        <v>Robusta</v>
      </c>
      <c r="O633" s="5" t="str">
        <f t="shared" si="29"/>
        <v>Dark</v>
      </c>
      <c r="P633" s="5" t="str">
        <f>_xlfn.XLOOKUP(Orders[[#This Row],[Customer ID]],customers!$A$2:$A$1001,customers!$I$2:$I$1001,"",0)</f>
        <v>Yes</v>
      </c>
    </row>
    <row r="634" spans="1:16" x14ac:dyDescent="0.3">
      <c r="A634" s="2" t="s">
        <v>4056</v>
      </c>
      <c r="B634" s="8">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5" t="str">
        <f t="shared" si="28"/>
        <v>Excelsa</v>
      </c>
      <c r="O634" s="5" t="str">
        <f t="shared" si="29"/>
        <v>Light</v>
      </c>
      <c r="P634" s="5" t="str">
        <f>_xlfn.XLOOKUP(Orders[[#This Row],[Customer ID]],customers!$A$2:$A$1001,customers!$I$2:$I$1001,"",0)</f>
        <v>No</v>
      </c>
    </row>
    <row r="635" spans="1:16" x14ac:dyDescent="0.3">
      <c r="A635" s="2" t="s">
        <v>4062</v>
      </c>
      <c r="B635" s="8">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5" t="str">
        <f t="shared" si="28"/>
        <v>Robusta</v>
      </c>
      <c r="O635" s="5" t="str">
        <f t="shared" si="29"/>
        <v>Light</v>
      </c>
      <c r="P635" s="5" t="str">
        <f>_xlfn.XLOOKUP(Orders[[#This Row],[Customer ID]],customers!$A$2:$A$1001,customers!$I$2:$I$1001,"",0)</f>
        <v>No</v>
      </c>
    </row>
    <row r="636" spans="1:16" x14ac:dyDescent="0.3">
      <c r="A636" s="2" t="s">
        <v>4068</v>
      </c>
      <c r="B636" s="8">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5" t="str">
        <f t="shared" si="28"/>
        <v>Librica</v>
      </c>
      <c r="O636" s="5" t="str">
        <f t="shared" si="29"/>
        <v>Medium</v>
      </c>
      <c r="P636" s="5" t="str">
        <f>_xlfn.XLOOKUP(Orders[[#This Row],[Customer ID]],customers!$A$2:$A$1001,customers!$I$2:$I$1001,"",0)</f>
        <v>No</v>
      </c>
    </row>
    <row r="637" spans="1:16" x14ac:dyDescent="0.3">
      <c r="A637" s="2" t="s">
        <v>4074</v>
      </c>
      <c r="B637" s="8">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5" t="str">
        <f t="shared" si="28"/>
        <v>Excelsa</v>
      </c>
      <c r="O637" s="5" t="str">
        <f t="shared" si="29"/>
        <v>Light</v>
      </c>
      <c r="P637" s="5" t="str">
        <f>_xlfn.XLOOKUP(Orders[[#This Row],[Customer ID]],customers!$A$2:$A$1001,customers!$I$2:$I$1001,"",0)</f>
        <v>Yes</v>
      </c>
    </row>
    <row r="638" spans="1:16" x14ac:dyDescent="0.3">
      <c r="A638" s="2" t="s">
        <v>4080</v>
      </c>
      <c r="B638" s="8">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5" t="str">
        <f t="shared" si="28"/>
        <v>Librica</v>
      </c>
      <c r="O638" s="5" t="str">
        <f t="shared" si="29"/>
        <v>Light</v>
      </c>
      <c r="P638" s="5" t="str">
        <f>_xlfn.XLOOKUP(Orders[[#This Row],[Customer ID]],customers!$A$2:$A$1001,customers!$I$2:$I$1001,"",0)</f>
        <v>Yes</v>
      </c>
    </row>
    <row r="639" spans="1:16" x14ac:dyDescent="0.3">
      <c r="A639" s="2" t="s">
        <v>4086</v>
      </c>
      <c r="B639" s="8">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s="5" t="str">
        <f>INDEX(products!$A$1:$G$49,MATCH(orders!$D639,products!$A$1:$A$49,0),MATCH(orders!I$1,products!$A$1:$G$1,0))</f>
        <v>Exc</v>
      </c>
      <c r="J639" s="5"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5" t="str">
        <f t="shared" si="28"/>
        <v>Excelsa</v>
      </c>
      <c r="O639" s="5" t="str">
        <f t="shared" si="29"/>
        <v>Medium</v>
      </c>
      <c r="P639" s="5" t="str">
        <f>_xlfn.XLOOKUP(Orders[[#This Row],[Customer ID]],customers!$A$2:$A$1001,customers!$I$2:$I$1001,"",0)</f>
        <v>Yes</v>
      </c>
    </row>
    <row r="640" spans="1:16" x14ac:dyDescent="0.3">
      <c r="A640" s="2" t="s">
        <v>4093</v>
      </c>
      <c r="B640" s="8">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s="5" t="str">
        <f>INDEX(products!$A$1:$G$49,MATCH(orders!$D640,products!$A$1:$A$49,0),MATCH(orders!I$1,products!$A$1:$G$1,0))</f>
        <v>Ara</v>
      </c>
      <c r="J640" s="5"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5" t="str">
        <f t="shared" si="28"/>
        <v>Arabia</v>
      </c>
      <c r="O640" s="5" t="str">
        <f t="shared" si="29"/>
        <v>Medium</v>
      </c>
      <c r="P640" s="5" t="str">
        <f>_xlfn.XLOOKUP(Orders[[#This Row],[Customer ID]],customers!$A$2:$A$1001,customers!$I$2:$I$1001,"",0)</f>
        <v>Yes</v>
      </c>
    </row>
    <row r="641" spans="1:16" x14ac:dyDescent="0.3">
      <c r="A641" s="2" t="s">
        <v>4098</v>
      </c>
      <c r="B641" s="8">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5" t="str">
        <f t="shared" si="28"/>
        <v>Librica</v>
      </c>
      <c r="O641" s="5" t="str">
        <f t="shared" si="29"/>
        <v>Dark</v>
      </c>
      <c r="P641" s="5" t="str">
        <f>_xlfn.XLOOKUP(Orders[[#This Row],[Customer ID]],customers!$A$2:$A$1001,customers!$I$2:$I$1001,"",0)</f>
        <v>Yes</v>
      </c>
    </row>
    <row r="642" spans="1:16" x14ac:dyDescent="0.3">
      <c r="A642" s="2" t="s">
        <v>4104</v>
      </c>
      <c r="B642" s="8">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5" t="str">
        <f t="shared" si="28"/>
        <v>Robusta</v>
      </c>
      <c r="O642" s="5" t="str">
        <f t="shared" si="29"/>
        <v>Light</v>
      </c>
      <c r="P642" s="5" t="str">
        <f>_xlfn.XLOOKUP(Orders[[#This Row],[Customer ID]],customers!$A$2:$A$1001,customers!$I$2:$I$1001,"",0)</f>
        <v>No</v>
      </c>
    </row>
    <row r="643" spans="1:16" x14ac:dyDescent="0.3">
      <c r="A643" s="2" t="s">
        <v>4109</v>
      </c>
      <c r="B643" s="8">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E643*L643</f>
        <v>35.849999999999994</v>
      </c>
      <c r="N643" s="5" t="str">
        <f t="shared" ref="N643:N706" si="31">IF(I643="Rob","Robusta",IF(I643="Exc","Excelsa",IF(I643="Ara","Arabia",IF(I643="Lib","Librica",""))))</f>
        <v>Robusta</v>
      </c>
      <c r="O643" s="5" t="str">
        <f t="shared" ref="O643:O706" si="32">IF(J643="M","Medium",IF(J643="L", "Light", IF(J643="D", "Dark","")))</f>
        <v>Light</v>
      </c>
      <c r="P643" s="5" t="str">
        <f>_xlfn.XLOOKUP(Orders[[#This Row],[Customer ID]],customers!$A$2:$A$1001,customers!$I$2:$I$1001,"",0)</f>
        <v>Yes</v>
      </c>
    </row>
    <row r="644" spans="1:16" x14ac:dyDescent="0.3">
      <c r="A644" s="2" t="s">
        <v>4115</v>
      </c>
      <c r="B644" s="8">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5" t="str">
        <f t="shared" si="31"/>
        <v>Excelsa</v>
      </c>
      <c r="O644" s="5" t="str">
        <f t="shared" si="32"/>
        <v>Medium</v>
      </c>
      <c r="P644" s="5" t="str">
        <f>_xlfn.XLOOKUP(Orders[[#This Row],[Customer ID]],customers!$A$2:$A$1001,customers!$I$2:$I$1001,"",0)</f>
        <v>Yes</v>
      </c>
    </row>
    <row r="645" spans="1:16" x14ac:dyDescent="0.3">
      <c r="A645" s="2" t="s">
        <v>4123</v>
      </c>
      <c r="B645" s="8">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5" t="str">
        <f t="shared" si="31"/>
        <v>Excelsa</v>
      </c>
      <c r="O645" s="5" t="str">
        <f t="shared" si="32"/>
        <v>Light</v>
      </c>
      <c r="P645" s="5" t="str">
        <f>_xlfn.XLOOKUP(Orders[[#This Row],[Customer ID]],customers!$A$2:$A$1001,customers!$I$2:$I$1001,"",0)</f>
        <v>Yes</v>
      </c>
    </row>
    <row r="646" spans="1:16" x14ac:dyDescent="0.3">
      <c r="A646" s="2" t="s">
        <v>4128</v>
      </c>
      <c r="B646" s="8">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5" t="str">
        <f t="shared" si="31"/>
        <v>Robusta</v>
      </c>
      <c r="O646" s="5" t="str">
        <f t="shared" si="32"/>
        <v>Dark</v>
      </c>
      <c r="P646" s="5" t="str">
        <f>_xlfn.XLOOKUP(Orders[[#This Row],[Customer ID]],customers!$A$2:$A$1001,customers!$I$2:$I$1001,"",0)</f>
        <v>No</v>
      </c>
    </row>
    <row r="647" spans="1:16" x14ac:dyDescent="0.3">
      <c r="A647" s="2" t="s">
        <v>4133</v>
      </c>
      <c r="B647" s="8">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5" t="str">
        <f t="shared" si="31"/>
        <v>Arabia</v>
      </c>
      <c r="O647" s="5" t="str">
        <f t="shared" si="32"/>
        <v>Dark</v>
      </c>
      <c r="P647" s="5" t="str">
        <f>_xlfn.XLOOKUP(Orders[[#This Row],[Customer ID]],customers!$A$2:$A$1001,customers!$I$2:$I$1001,"",0)</f>
        <v>Yes</v>
      </c>
    </row>
    <row r="648" spans="1:16" x14ac:dyDescent="0.3">
      <c r="A648" s="2" t="s">
        <v>4139</v>
      </c>
      <c r="B648" s="8">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5" t="str">
        <f t="shared" si="31"/>
        <v>Arabia</v>
      </c>
      <c r="O648" s="5" t="str">
        <f t="shared" si="32"/>
        <v>Dark</v>
      </c>
      <c r="P648" s="5" t="str">
        <f>_xlfn.XLOOKUP(Orders[[#This Row],[Customer ID]],customers!$A$2:$A$1001,customers!$I$2:$I$1001,"",0)</f>
        <v>Yes</v>
      </c>
    </row>
    <row r="649" spans="1:16" x14ac:dyDescent="0.3">
      <c r="A649" s="2" t="s">
        <v>4145</v>
      </c>
      <c r="B649" s="8">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5" t="str">
        <f t="shared" si="31"/>
        <v>Librica</v>
      </c>
      <c r="O649" s="5" t="str">
        <f t="shared" si="32"/>
        <v>Light</v>
      </c>
      <c r="P649" s="5" t="str">
        <f>_xlfn.XLOOKUP(Orders[[#This Row],[Customer ID]],customers!$A$2:$A$1001,customers!$I$2:$I$1001,"",0)</f>
        <v>Yes</v>
      </c>
    </row>
    <row r="650" spans="1:16" x14ac:dyDescent="0.3">
      <c r="A650" s="2" t="s">
        <v>4151</v>
      </c>
      <c r="B650" s="8">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5" t="str">
        <f t="shared" si="31"/>
        <v>Robusta</v>
      </c>
      <c r="O650" s="5" t="str">
        <f t="shared" si="32"/>
        <v>Dark</v>
      </c>
      <c r="P650" s="5" t="str">
        <f>_xlfn.XLOOKUP(Orders[[#This Row],[Customer ID]],customers!$A$2:$A$1001,customers!$I$2:$I$1001,"",0)</f>
        <v>No</v>
      </c>
    </row>
    <row r="651" spans="1:16" x14ac:dyDescent="0.3">
      <c r="A651" s="2" t="s">
        <v>4157</v>
      </c>
      <c r="B651" s="8">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5" t="str">
        <f t="shared" si="31"/>
        <v>Librica</v>
      </c>
      <c r="O651" s="5" t="str">
        <f t="shared" si="32"/>
        <v>Light</v>
      </c>
      <c r="P651" s="5" t="str">
        <f>_xlfn.XLOOKUP(Orders[[#This Row],[Customer ID]],customers!$A$2:$A$1001,customers!$I$2:$I$1001,"",0)</f>
        <v>No</v>
      </c>
    </row>
    <row r="652" spans="1:16" x14ac:dyDescent="0.3">
      <c r="A652" s="2" t="s">
        <v>4163</v>
      </c>
      <c r="B652" s="8">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5" t="str">
        <f t="shared" si="31"/>
        <v>Robusta</v>
      </c>
      <c r="O652" s="5" t="str">
        <f t="shared" si="32"/>
        <v>Dark</v>
      </c>
      <c r="P652" s="5" t="str">
        <f>_xlfn.XLOOKUP(Orders[[#This Row],[Customer ID]],customers!$A$2:$A$1001,customers!$I$2:$I$1001,"",0)</f>
        <v>Yes</v>
      </c>
    </row>
    <row r="653" spans="1:16" x14ac:dyDescent="0.3">
      <c r="A653" s="2" t="s">
        <v>4169</v>
      </c>
      <c r="B653" s="8">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5" t="str">
        <f t="shared" si="31"/>
        <v>Robusta</v>
      </c>
      <c r="O653" s="5" t="str">
        <f t="shared" si="32"/>
        <v>Light</v>
      </c>
      <c r="P653" s="5" t="str">
        <f>_xlfn.XLOOKUP(Orders[[#This Row],[Customer ID]],customers!$A$2:$A$1001,customers!$I$2:$I$1001,"",0)</f>
        <v>No</v>
      </c>
    </row>
    <row r="654" spans="1:16" x14ac:dyDescent="0.3">
      <c r="A654" s="2" t="s">
        <v>4174</v>
      </c>
      <c r="B654" s="8">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s="5" t="str">
        <f>INDEX(products!$A$1:$G$49,MATCH(orders!$D654,products!$A$1:$A$49,0),MATCH(orders!I$1,products!$A$1:$G$1,0))</f>
        <v>Lib</v>
      </c>
      <c r="J654" s="5"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5" t="str">
        <f t="shared" si="31"/>
        <v>Librica</v>
      </c>
      <c r="O654" s="5" t="str">
        <f t="shared" si="32"/>
        <v>Light</v>
      </c>
      <c r="P654" s="5" t="str">
        <f>_xlfn.XLOOKUP(Orders[[#This Row],[Customer ID]],customers!$A$2:$A$1001,customers!$I$2:$I$1001,"",0)</f>
        <v>No</v>
      </c>
    </row>
    <row r="655" spans="1:16" x14ac:dyDescent="0.3">
      <c r="A655" s="2" t="s">
        <v>4179</v>
      </c>
      <c r="B655" s="8">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5" t="str">
        <f t="shared" si="31"/>
        <v>Arabia</v>
      </c>
      <c r="O655" s="5" t="str">
        <f t="shared" si="32"/>
        <v>Medium</v>
      </c>
      <c r="P655" s="5" t="str">
        <f>_xlfn.XLOOKUP(Orders[[#This Row],[Customer ID]],customers!$A$2:$A$1001,customers!$I$2:$I$1001,"",0)</f>
        <v>No</v>
      </c>
    </row>
    <row r="656" spans="1:16" x14ac:dyDescent="0.3">
      <c r="A656" s="2" t="s">
        <v>4185</v>
      </c>
      <c r="B656" s="8">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5" t="str">
        <f t="shared" si="31"/>
        <v>Arabia</v>
      </c>
      <c r="O656" s="5" t="str">
        <f t="shared" si="32"/>
        <v>Dark</v>
      </c>
      <c r="P656" s="5" t="str">
        <f>_xlfn.XLOOKUP(Orders[[#This Row],[Customer ID]],customers!$A$2:$A$1001,customers!$I$2:$I$1001,"",0)</f>
        <v>No</v>
      </c>
    </row>
    <row r="657" spans="1:16" x14ac:dyDescent="0.3">
      <c r="A657" s="2" t="s">
        <v>4191</v>
      </c>
      <c r="B657" s="8">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5" t="str">
        <f t="shared" si="31"/>
        <v>Robusta</v>
      </c>
      <c r="O657" s="5" t="str">
        <f t="shared" si="32"/>
        <v>Medium</v>
      </c>
      <c r="P657" s="5" t="str">
        <f>_xlfn.XLOOKUP(Orders[[#This Row],[Customer ID]],customers!$A$2:$A$1001,customers!$I$2:$I$1001,"",0)</f>
        <v>Yes</v>
      </c>
    </row>
    <row r="658" spans="1:16" x14ac:dyDescent="0.3">
      <c r="A658" s="2" t="s">
        <v>4196</v>
      </c>
      <c r="B658" s="8">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5" t="str">
        <f t="shared" si="31"/>
        <v>Librica</v>
      </c>
      <c r="O658" s="5" t="str">
        <f t="shared" si="32"/>
        <v>Dark</v>
      </c>
      <c r="P658" s="5" t="str">
        <f>_xlfn.XLOOKUP(Orders[[#This Row],[Customer ID]],customers!$A$2:$A$1001,customers!$I$2:$I$1001,"",0)</f>
        <v>No</v>
      </c>
    </row>
    <row r="659" spans="1:16" x14ac:dyDescent="0.3">
      <c r="A659" s="2" t="s">
        <v>4201</v>
      </c>
      <c r="B659" s="8">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5" t="str">
        <f t="shared" si="31"/>
        <v>Arabia</v>
      </c>
      <c r="O659" s="5" t="str">
        <f t="shared" si="32"/>
        <v>Medium</v>
      </c>
      <c r="P659" s="5" t="str">
        <f>_xlfn.XLOOKUP(Orders[[#This Row],[Customer ID]],customers!$A$2:$A$1001,customers!$I$2:$I$1001,"",0)</f>
        <v>Yes</v>
      </c>
    </row>
    <row r="660" spans="1:16" x14ac:dyDescent="0.3">
      <c r="A660" s="2" t="s">
        <v>4207</v>
      </c>
      <c r="B660" s="8">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5" t="str">
        <f t="shared" si="31"/>
        <v>Excelsa</v>
      </c>
      <c r="O660" s="5" t="str">
        <f t="shared" si="32"/>
        <v>Medium</v>
      </c>
      <c r="P660" s="5" t="str">
        <f>_xlfn.XLOOKUP(Orders[[#This Row],[Customer ID]],customers!$A$2:$A$1001,customers!$I$2:$I$1001,"",0)</f>
        <v>Yes</v>
      </c>
    </row>
    <row r="661" spans="1:16" x14ac:dyDescent="0.3">
      <c r="A661" s="2" t="s">
        <v>4211</v>
      </c>
      <c r="B661" s="8">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s="5" t="str">
        <f>INDEX(products!$A$1:$G$49,MATCH(orders!$D661,products!$A$1:$A$49,0),MATCH(orders!I$1,products!$A$1:$G$1,0))</f>
        <v>Ara</v>
      </c>
      <c r="J661" s="5"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5" t="str">
        <f t="shared" si="31"/>
        <v>Arabia</v>
      </c>
      <c r="O661" s="5" t="str">
        <f t="shared" si="32"/>
        <v>Dark</v>
      </c>
      <c r="P661" s="5" t="str">
        <f>_xlfn.XLOOKUP(Orders[[#This Row],[Customer ID]],customers!$A$2:$A$1001,customers!$I$2:$I$1001,"",0)</f>
        <v>Yes</v>
      </c>
    </row>
    <row r="662" spans="1:16" x14ac:dyDescent="0.3">
      <c r="A662" s="2" t="s">
        <v>4217</v>
      </c>
      <c r="B662" s="8">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5" t="str">
        <f t="shared" si="31"/>
        <v>Excelsa</v>
      </c>
      <c r="O662" s="5" t="str">
        <f t="shared" si="32"/>
        <v>Light</v>
      </c>
      <c r="P662" s="5" t="str">
        <f>_xlfn.XLOOKUP(Orders[[#This Row],[Customer ID]],customers!$A$2:$A$1001,customers!$I$2:$I$1001,"",0)</f>
        <v>No</v>
      </c>
    </row>
    <row r="663" spans="1:16" x14ac:dyDescent="0.3">
      <c r="A663" s="2" t="s">
        <v>4223</v>
      </c>
      <c r="B663" s="8">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5" t="str">
        <f t="shared" si="31"/>
        <v>Arabia</v>
      </c>
      <c r="O663" s="5" t="str">
        <f t="shared" si="32"/>
        <v>Medium</v>
      </c>
      <c r="P663" s="5" t="str">
        <f>_xlfn.XLOOKUP(Orders[[#This Row],[Customer ID]],customers!$A$2:$A$1001,customers!$I$2:$I$1001,"",0)</f>
        <v>Yes</v>
      </c>
    </row>
    <row r="664" spans="1:16" x14ac:dyDescent="0.3">
      <c r="A664" s="2" t="s">
        <v>4229</v>
      </c>
      <c r="B664" s="8">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5" t="str">
        <f t="shared" si="31"/>
        <v>Librica</v>
      </c>
      <c r="O664" s="5" t="str">
        <f t="shared" si="32"/>
        <v>Dark</v>
      </c>
      <c r="P664" s="5" t="str">
        <f>_xlfn.XLOOKUP(Orders[[#This Row],[Customer ID]],customers!$A$2:$A$1001,customers!$I$2:$I$1001,"",0)</f>
        <v>No</v>
      </c>
    </row>
    <row r="665" spans="1:16" x14ac:dyDescent="0.3">
      <c r="A665" s="2" t="s">
        <v>4234</v>
      </c>
      <c r="B665" s="8">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5" t="str">
        <f t="shared" si="31"/>
        <v>Arabia</v>
      </c>
      <c r="O665" s="5" t="str">
        <f t="shared" si="32"/>
        <v>Medium</v>
      </c>
      <c r="P665" s="5" t="str">
        <f>_xlfn.XLOOKUP(Orders[[#This Row],[Customer ID]],customers!$A$2:$A$1001,customers!$I$2:$I$1001,"",0)</f>
        <v>No</v>
      </c>
    </row>
    <row r="666" spans="1:16" x14ac:dyDescent="0.3">
      <c r="A666" s="2" t="s">
        <v>4239</v>
      </c>
      <c r="B666" s="8">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5" t="str">
        <f t="shared" si="31"/>
        <v>Excelsa</v>
      </c>
      <c r="O666" s="5" t="str">
        <f t="shared" si="32"/>
        <v>Dark</v>
      </c>
      <c r="P666" s="5" t="str">
        <f>_xlfn.XLOOKUP(Orders[[#This Row],[Customer ID]],customers!$A$2:$A$1001,customers!$I$2:$I$1001,"",0)</f>
        <v>No</v>
      </c>
    </row>
    <row r="667" spans="1:16" x14ac:dyDescent="0.3">
      <c r="A667" s="2" t="s">
        <v>4239</v>
      </c>
      <c r="B667" s="8">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5" t="str">
        <f t="shared" si="31"/>
        <v>Librica</v>
      </c>
      <c r="O667" s="5" t="str">
        <f t="shared" si="32"/>
        <v>Dark</v>
      </c>
      <c r="P667" s="5" t="str">
        <f>_xlfn.XLOOKUP(Orders[[#This Row],[Customer ID]],customers!$A$2:$A$1001,customers!$I$2:$I$1001,"",0)</f>
        <v>No</v>
      </c>
    </row>
    <row r="668" spans="1:16" x14ac:dyDescent="0.3">
      <c r="A668" s="2" t="s">
        <v>4250</v>
      </c>
      <c r="B668" s="8">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5" t="str">
        <f t="shared" si="31"/>
        <v>Arabia</v>
      </c>
      <c r="O668" s="5" t="str">
        <f t="shared" si="32"/>
        <v>Dark</v>
      </c>
      <c r="P668" s="5" t="str">
        <f>_xlfn.XLOOKUP(Orders[[#This Row],[Customer ID]],customers!$A$2:$A$1001,customers!$I$2:$I$1001,"",0)</f>
        <v>No</v>
      </c>
    </row>
    <row r="669" spans="1:16" x14ac:dyDescent="0.3">
      <c r="A669" s="2" t="s">
        <v>4256</v>
      </c>
      <c r="B669" s="8">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s="5" t="str">
        <f>INDEX(products!$A$1:$G$49,MATCH(orders!$D669,products!$A$1:$A$49,0),MATCH(orders!I$1,products!$A$1:$G$1,0))</f>
        <v>Ara</v>
      </c>
      <c r="J669" s="5"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5" t="str">
        <f t="shared" si="31"/>
        <v>Arabia</v>
      </c>
      <c r="O669" s="5" t="str">
        <f t="shared" si="32"/>
        <v>Dark</v>
      </c>
      <c r="P669" s="5" t="str">
        <f>_xlfn.XLOOKUP(Orders[[#This Row],[Customer ID]],customers!$A$2:$A$1001,customers!$I$2:$I$1001,"",0)</f>
        <v>No</v>
      </c>
    </row>
    <row r="670" spans="1:16" x14ac:dyDescent="0.3">
      <c r="A670" s="2" t="s">
        <v>4262</v>
      </c>
      <c r="B670" s="8">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5" t="str">
        <f t="shared" si="31"/>
        <v>Robusta</v>
      </c>
      <c r="O670" s="5" t="str">
        <f t="shared" si="32"/>
        <v>Light</v>
      </c>
      <c r="P670" s="5" t="str">
        <f>_xlfn.XLOOKUP(Orders[[#This Row],[Customer ID]],customers!$A$2:$A$1001,customers!$I$2:$I$1001,"",0)</f>
        <v>Yes</v>
      </c>
    </row>
    <row r="671" spans="1:16" x14ac:dyDescent="0.3">
      <c r="A671" s="2" t="s">
        <v>4268</v>
      </c>
      <c r="B671" s="8">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5" t="str">
        <f t="shared" si="31"/>
        <v>Librica</v>
      </c>
      <c r="O671" s="5" t="str">
        <f t="shared" si="32"/>
        <v>Medium</v>
      </c>
      <c r="P671" s="5" t="str">
        <f>_xlfn.XLOOKUP(Orders[[#This Row],[Customer ID]],customers!$A$2:$A$1001,customers!$I$2:$I$1001,"",0)</f>
        <v>No</v>
      </c>
    </row>
    <row r="672" spans="1:16" x14ac:dyDescent="0.3">
      <c r="A672" s="2" t="s">
        <v>4274</v>
      </c>
      <c r="B672" s="8">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5" t="str">
        <f t="shared" si="31"/>
        <v>Librica</v>
      </c>
      <c r="O672" s="5" t="str">
        <f t="shared" si="32"/>
        <v>Medium</v>
      </c>
      <c r="P672" s="5" t="str">
        <f>_xlfn.XLOOKUP(Orders[[#This Row],[Customer ID]],customers!$A$2:$A$1001,customers!$I$2:$I$1001,"",0)</f>
        <v>Yes</v>
      </c>
    </row>
    <row r="673" spans="1:16" x14ac:dyDescent="0.3">
      <c r="A673" s="2" t="s">
        <v>4280</v>
      </c>
      <c r="B673" s="8">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5" t="str">
        <f t="shared" si="31"/>
        <v>Robusta</v>
      </c>
      <c r="O673" s="5" t="str">
        <f t="shared" si="32"/>
        <v>Light</v>
      </c>
      <c r="P673" s="5" t="str">
        <f>_xlfn.XLOOKUP(Orders[[#This Row],[Customer ID]],customers!$A$2:$A$1001,customers!$I$2:$I$1001,"",0)</f>
        <v>No</v>
      </c>
    </row>
    <row r="674" spans="1:16" x14ac:dyDescent="0.3">
      <c r="A674" s="2" t="s">
        <v>4286</v>
      </c>
      <c r="B674" s="8">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5" t="str">
        <f t="shared" si="31"/>
        <v>Librica</v>
      </c>
      <c r="O674" s="5" t="str">
        <f t="shared" si="32"/>
        <v>Medium</v>
      </c>
      <c r="P674" s="5" t="str">
        <f>_xlfn.XLOOKUP(Orders[[#This Row],[Customer ID]],customers!$A$2:$A$1001,customers!$I$2:$I$1001,"",0)</f>
        <v>Yes</v>
      </c>
    </row>
    <row r="675" spans="1:16" x14ac:dyDescent="0.3">
      <c r="A675" s="2" t="s">
        <v>4291</v>
      </c>
      <c r="B675" s="8">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5" t="str">
        <f t="shared" si="31"/>
        <v>Excelsa</v>
      </c>
      <c r="O675" s="5" t="str">
        <f t="shared" si="32"/>
        <v>Medium</v>
      </c>
      <c r="P675" s="5" t="str">
        <f>_xlfn.XLOOKUP(Orders[[#This Row],[Customer ID]],customers!$A$2:$A$1001,customers!$I$2:$I$1001,"",0)</f>
        <v>Yes</v>
      </c>
    </row>
    <row r="676" spans="1:16" x14ac:dyDescent="0.3">
      <c r="A676" s="2" t="s">
        <v>4297</v>
      </c>
      <c r="B676" s="8">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5" t="str">
        <f t="shared" si="31"/>
        <v>Arabia</v>
      </c>
      <c r="O676" s="5" t="str">
        <f t="shared" si="32"/>
        <v>Light</v>
      </c>
      <c r="P676" s="5" t="str">
        <f>_xlfn.XLOOKUP(Orders[[#This Row],[Customer ID]],customers!$A$2:$A$1001,customers!$I$2:$I$1001,"",0)</f>
        <v>Yes</v>
      </c>
    </row>
    <row r="677" spans="1:16" x14ac:dyDescent="0.3">
      <c r="A677" s="2" t="s">
        <v>4303</v>
      </c>
      <c r="B677" s="8">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5" t="str">
        <f t="shared" si="31"/>
        <v>Librica</v>
      </c>
      <c r="O677" s="5" t="str">
        <f t="shared" si="32"/>
        <v>Dark</v>
      </c>
      <c r="P677" s="5" t="str">
        <f>_xlfn.XLOOKUP(Orders[[#This Row],[Customer ID]],customers!$A$2:$A$1001,customers!$I$2:$I$1001,"",0)</f>
        <v>Yes</v>
      </c>
    </row>
    <row r="678" spans="1:16" x14ac:dyDescent="0.3">
      <c r="A678" s="2" t="s">
        <v>4308</v>
      </c>
      <c r="B678" s="8">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5" t="str">
        <f t="shared" si="31"/>
        <v>Librica</v>
      </c>
      <c r="O678" s="5" t="str">
        <f t="shared" si="32"/>
        <v>Light</v>
      </c>
      <c r="P678" s="5" t="str">
        <f>_xlfn.XLOOKUP(Orders[[#This Row],[Customer ID]],customers!$A$2:$A$1001,customers!$I$2:$I$1001,"",0)</f>
        <v>No</v>
      </c>
    </row>
    <row r="679" spans="1:16" x14ac:dyDescent="0.3">
      <c r="A679" s="2" t="s">
        <v>4313</v>
      </c>
      <c r="B679" s="8">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s="5" t="str">
        <f>INDEX(products!$A$1:$G$49,MATCH(orders!$D679,products!$A$1:$A$49,0),MATCH(orders!I$1,products!$A$1:$G$1,0))</f>
        <v>Lib</v>
      </c>
      <c r="J679" s="5"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5" t="str">
        <f t="shared" si="31"/>
        <v>Librica</v>
      </c>
      <c r="O679" s="5" t="str">
        <f t="shared" si="32"/>
        <v>Medium</v>
      </c>
      <c r="P679" s="5" t="str">
        <f>_xlfn.XLOOKUP(Orders[[#This Row],[Customer ID]],customers!$A$2:$A$1001,customers!$I$2:$I$1001,"",0)</f>
        <v>No</v>
      </c>
    </row>
    <row r="680" spans="1:16" x14ac:dyDescent="0.3">
      <c r="A680" s="2" t="s">
        <v>4319</v>
      </c>
      <c r="B680" s="8">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5" t="str">
        <f t="shared" si="31"/>
        <v>Arabia</v>
      </c>
      <c r="O680" s="5" t="str">
        <f t="shared" si="32"/>
        <v>Light</v>
      </c>
      <c r="P680" s="5" t="str">
        <f>_xlfn.XLOOKUP(Orders[[#This Row],[Customer ID]],customers!$A$2:$A$1001,customers!$I$2:$I$1001,"",0)</f>
        <v>Yes</v>
      </c>
    </row>
    <row r="681" spans="1:16" x14ac:dyDescent="0.3">
      <c r="A681" s="2" t="s">
        <v>4325</v>
      </c>
      <c r="B681" s="8">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5" t="str">
        <f t="shared" si="31"/>
        <v>Robusta</v>
      </c>
      <c r="O681" s="5" t="str">
        <f t="shared" si="32"/>
        <v>Light</v>
      </c>
      <c r="P681" s="5" t="str">
        <f>_xlfn.XLOOKUP(Orders[[#This Row],[Customer ID]],customers!$A$2:$A$1001,customers!$I$2:$I$1001,"",0)</f>
        <v>No</v>
      </c>
    </row>
    <row r="682" spans="1:16" x14ac:dyDescent="0.3">
      <c r="A682" s="2" t="s">
        <v>4331</v>
      </c>
      <c r="B682" s="8">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5" t="str">
        <f t="shared" si="31"/>
        <v>Arabia</v>
      </c>
      <c r="O682" s="5" t="str">
        <f t="shared" si="32"/>
        <v>Medium</v>
      </c>
      <c r="P682" s="5" t="str">
        <f>_xlfn.XLOOKUP(Orders[[#This Row],[Customer ID]],customers!$A$2:$A$1001,customers!$I$2:$I$1001,"",0)</f>
        <v>No</v>
      </c>
    </row>
    <row r="683" spans="1:16" x14ac:dyDescent="0.3">
      <c r="A683" s="2" t="s">
        <v>4336</v>
      </c>
      <c r="B683" s="8">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5" t="str">
        <f t="shared" si="31"/>
        <v>Librica</v>
      </c>
      <c r="O683" s="5" t="str">
        <f t="shared" si="32"/>
        <v>Light</v>
      </c>
      <c r="P683" s="5" t="str">
        <f>_xlfn.XLOOKUP(Orders[[#This Row],[Customer ID]],customers!$A$2:$A$1001,customers!$I$2:$I$1001,"",0)</f>
        <v>Yes</v>
      </c>
    </row>
    <row r="684" spans="1:16" x14ac:dyDescent="0.3">
      <c r="A684" s="2" t="s">
        <v>4342</v>
      </c>
      <c r="B684" s="8">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5" t="str">
        <f t="shared" si="31"/>
        <v>Excelsa</v>
      </c>
      <c r="O684" s="5" t="str">
        <f t="shared" si="32"/>
        <v>Medium</v>
      </c>
      <c r="P684" s="5" t="str">
        <f>_xlfn.XLOOKUP(Orders[[#This Row],[Customer ID]],customers!$A$2:$A$1001,customers!$I$2:$I$1001,"",0)</f>
        <v>Yes</v>
      </c>
    </row>
    <row r="685" spans="1:16" x14ac:dyDescent="0.3">
      <c r="A685" s="2" t="s">
        <v>4348</v>
      </c>
      <c r="B685" s="8">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5" t="str">
        <f t="shared" si="31"/>
        <v>Librica</v>
      </c>
      <c r="O685" s="5" t="str">
        <f t="shared" si="32"/>
        <v>Dark</v>
      </c>
      <c r="P685" s="5" t="str">
        <f>_xlfn.XLOOKUP(Orders[[#This Row],[Customer ID]],customers!$A$2:$A$1001,customers!$I$2:$I$1001,"",0)</f>
        <v>No</v>
      </c>
    </row>
    <row r="686" spans="1:16" x14ac:dyDescent="0.3">
      <c r="A686" s="2" t="s">
        <v>4354</v>
      </c>
      <c r="B686" s="8">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5" t="str">
        <f t="shared" si="31"/>
        <v>Robusta</v>
      </c>
      <c r="O686" s="5" t="str">
        <f t="shared" si="32"/>
        <v>Light</v>
      </c>
      <c r="P686" s="5" t="str">
        <f>_xlfn.XLOOKUP(Orders[[#This Row],[Customer ID]],customers!$A$2:$A$1001,customers!$I$2:$I$1001,"",0)</f>
        <v>No</v>
      </c>
    </row>
    <row r="687" spans="1:16" x14ac:dyDescent="0.3">
      <c r="A687" s="2" t="s">
        <v>4359</v>
      </c>
      <c r="B687" s="8">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5" t="str">
        <f t="shared" si="31"/>
        <v>Librica</v>
      </c>
      <c r="O687" s="5" t="str">
        <f t="shared" si="32"/>
        <v>Light</v>
      </c>
      <c r="P687" s="5" t="str">
        <f>_xlfn.XLOOKUP(Orders[[#This Row],[Customer ID]],customers!$A$2:$A$1001,customers!$I$2:$I$1001,"",0)</f>
        <v>Yes</v>
      </c>
    </row>
    <row r="688" spans="1:16" x14ac:dyDescent="0.3">
      <c r="A688" s="2" t="s">
        <v>4365</v>
      </c>
      <c r="B688" s="8">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5" t="str">
        <f t="shared" si="31"/>
        <v>Robusta</v>
      </c>
      <c r="O688" s="5" t="str">
        <f t="shared" si="32"/>
        <v>Dark</v>
      </c>
      <c r="P688" s="5" t="str">
        <f>_xlfn.XLOOKUP(Orders[[#This Row],[Customer ID]],customers!$A$2:$A$1001,customers!$I$2:$I$1001,"",0)</f>
        <v>Yes</v>
      </c>
    </row>
    <row r="689" spans="1:16" x14ac:dyDescent="0.3">
      <c r="A689" s="2" t="s">
        <v>4371</v>
      </c>
      <c r="B689" s="8">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5" t="str">
        <f t="shared" si="31"/>
        <v>Excelsa</v>
      </c>
      <c r="O689" s="5" t="str">
        <f t="shared" si="32"/>
        <v>Medium</v>
      </c>
      <c r="P689" s="5" t="str">
        <f>_xlfn.XLOOKUP(Orders[[#This Row],[Customer ID]],customers!$A$2:$A$1001,customers!$I$2:$I$1001,"",0)</f>
        <v>No</v>
      </c>
    </row>
    <row r="690" spans="1:16" x14ac:dyDescent="0.3">
      <c r="A690" s="2" t="s">
        <v>4377</v>
      </c>
      <c r="B690" s="8">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s="5" t="str">
        <f>INDEX(products!$A$1:$G$49,MATCH(orders!$D690,products!$A$1:$A$49,0),MATCH(orders!I$1,products!$A$1:$G$1,0))</f>
        <v>Ara</v>
      </c>
      <c r="J690" s="5"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5" t="str">
        <f t="shared" si="31"/>
        <v>Arabia</v>
      </c>
      <c r="O690" s="5" t="str">
        <f t="shared" si="32"/>
        <v>Light</v>
      </c>
      <c r="P690" s="5" t="str">
        <f>_xlfn.XLOOKUP(Orders[[#This Row],[Customer ID]],customers!$A$2:$A$1001,customers!$I$2:$I$1001,"",0)</f>
        <v>No</v>
      </c>
    </row>
    <row r="691" spans="1:16" x14ac:dyDescent="0.3">
      <c r="A691" s="2" t="s">
        <v>4383</v>
      </c>
      <c r="B691" s="8">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5" t="str">
        <f t="shared" si="31"/>
        <v>Arabia</v>
      </c>
      <c r="O691" s="5" t="str">
        <f t="shared" si="32"/>
        <v>Medium</v>
      </c>
      <c r="P691" s="5" t="str">
        <f>_xlfn.XLOOKUP(Orders[[#This Row],[Customer ID]],customers!$A$2:$A$1001,customers!$I$2:$I$1001,"",0)</f>
        <v>No</v>
      </c>
    </row>
    <row r="692" spans="1:16" x14ac:dyDescent="0.3">
      <c r="A692" s="2" t="s">
        <v>4389</v>
      </c>
      <c r="B692" s="8">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5" t="str">
        <f t="shared" si="31"/>
        <v>Librica</v>
      </c>
      <c r="O692" s="5" t="str">
        <f t="shared" si="32"/>
        <v>Dark</v>
      </c>
      <c r="P692" s="5" t="str">
        <f>_xlfn.XLOOKUP(Orders[[#This Row],[Customer ID]],customers!$A$2:$A$1001,customers!$I$2:$I$1001,"",0)</f>
        <v>No</v>
      </c>
    </row>
    <row r="693" spans="1:16" x14ac:dyDescent="0.3">
      <c r="A693" s="2" t="s">
        <v>4393</v>
      </c>
      <c r="B693" s="8">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s="5" t="str">
        <f>INDEX(products!$A$1:$G$49,MATCH(orders!$D693,products!$A$1:$A$49,0),MATCH(orders!I$1,products!$A$1:$G$1,0))</f>
        <v>Ara</v>
      </c>
      <c r="J693" s="5"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5" t="str">
        <f t="shared" si="31"/>
        <v>Arabia</v>
      </c>
      <c r="O693" s="5" t="str">
        <f t="shared" si="32"/>
        <v>Medium</v>
      </c>
      <c r="P693" s="5" t="str">
        <f>_xlfn.XLOOKUP(Orders[[#This Row],[Customer ID]],customers!$A$2:$A$1001,customers!$I$2:$I$1001,"",0)</f>
        <v>No</v>
      </c>
    </row>
    <row r="694" spans="1:16" x14ac:dyDescent="0.3">
      <c r="A694" s="2" t="s">
        <v>4399</v>
      </c>
      <c r="B694" s="8">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5" t="str">
        <f t="shared" si="31"/>
        <v>Librica</v>
      </c>
      <c r="O694" s="5" t="str">
        <f t="shared" si="32"/>
        <v>Dark</v>
      </c>
      <c r="P694" s="5" t="str">
        <f>_xlfn.XLOOKUP(Orders[[#This Row],[Customer ID]],customers!$A$2:$A$1001,customers!$I$2:$I$1001,"",0)</f>
        <v>No</v>
      </c>
    </row>
    <row r="695" spans="1:16" x14ac:dyDescent="0.3">
      <c r="A695" s="2" t="s">
        <v>4405</v>
      </c>
      <c r="B695" s="8">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5" t="str">
        <f t="shared" si="31"/>
        <v>Arabia</v>
      </c>
      <c r="O695" s="5" t="str">
        <f t="shared" si="32"/>
        <v>Medium</v>
      </c>
      <c r="P695" s="5" t="str">
        <f>_xlfn.XLOOKUP(Orders[[#This Row],[Customer ID]],customers!$A$2:$A$1001,customers!$I$2:$I$1001,"",0)</f>
        <v>Yes</v>
      </c>
    </row>
    <row r="696" spans="1:16" x14ac:dyDescent="0.3">
      <c r="A696" s="2" t="s">
        <v>4411</v>
      </c>
      <c r="B696" s="8">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5" t="str">
        <f t="shared" si="31"/>
        <v>Excelsa</v>
      </c>
      <c r="O696" s="5" t="str">
        <f t="shared" si="32"/>
        <v>Dark</v>
      </c>
      <c r="P696" s="5" t="str">
        <f>_xlfn.XLOOKUP(Orders[[#This Row],[Customer ID]],customers!$A$2:$A$1001,customers!$I$2:$I$1001,"",0)</f>
        <v>No</v>
      </c>
    </row>
    <row r="697" spans="1:16" x14ac:dyDescent="0.3">
      <c r="A697" s="2" t="s">
        <v>4417</v>
      </c>
      <c r="B697" s="8">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5" t="str">
        <f t="shared" si="31"/>
        <v>Librica</v>
      </c>
      <c r="O697" s="5" t="str">
        <f t="shared" si="32"/>
        <v>Light</v>
      </c>
      <c r="P697" s="5" t="str">
        <f>_xlfn.XLOOKUP(Orders[[#This Row],[Customer ID]],customers!$A$2:$A$1001,customers!$I$2:$I$1001,"",0)</f>
        <v>Yes</v>
      </c>
    </row>
    <row r="698" spans="1:16" x14ac:dyDescent="0.3">
      <c r="A698" s="2" t="s">
        <v>4423</v>
      </c>
      <c r="B698" s="8">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5" t="str">
        <f t="shared" si="31"/>
        <v>Librica</v>
      </c>
      <c r="O698" s="5" t="str">
        <f t="shared" si="32"/>
        <v>Dark</v>
      </c>
      <c r="P698" s="5" t="str">
        <f>_xlfn.XLOOKUP(Orders[[#This Row],[Customer ID]],customers!$A$2:$A$1001,customers!$I$2:$I$1001,"",0)</f>
        <v>No</v>
      </c>
    </row>
    <row r="699" spans="1:16" x14ac:dyDescent="0.3">
      <c r="A699" s="2" t="s">
        <v>4429</v>
      </c>
      <c r="B699" s="8">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s="5" t="str">
        <f>INDEX(products!$A$1:$G$49,MATCH(orders!$D699,products!$A$1:$A$49,0),MATCH(orders!I$1,products!$A$1:$G$1,0))</f>
        <v>Ara</v>
      </c>
      <c r="J699" s="5"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5" t="str">
        <f t="shared" si="31"/>
        <v>Arabia</v>
      </c>
      <c r="O699" s="5" t="str">
        <f t="shared" si="32"/>
        <v>Medium</v>
      </c>
      <c r="P699" s="5" t="str">
        <f>_xlfn.XLOOKUP(Orders[[#This Row],[Customer ID]],customers!$A$2:$A$1001,customers!$I$2:$I$1001,"",0)</f>
        <v>No</v>
      </c>
    </row>
    <row r="700" spans="1:16" x14ac:dyDescent="0.3">
      <c r="A700" s="2" t="s">
        <v>4433</v>
      </c>
      <c r="B700" s="8">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s="5" t="str">
        <f>INDEX(products!$A$1:$G$49,MATCH(orders!$D700,products!$A$1:$A$49,0),MATCH(orders!I$1,products!$A$1:$G$1,0))</f>
        <v>Lib</v>
      </c>
      <c r="J700" s="5"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5" t="str">
        <f t="shared" si="31"/>
        <v>Librica</v>
      </c>
      <c r="O700" s="5" t="str">
        <f t="shared" si="32"/>
        <v>Dark</v>
      </c>
      <c r="P700" s="5" t="str">
        <f>_xlfn.XLOOKUP(Orders[[#This Row],[Customer ID]],customers!$A$2:$A$1001,customers!$I$2:$I$1001,"",0)</f>
        <v>No</v>
      </c>
    </row>
    <row r="701" spans="1:16" x14ac:dyDescent="0.3">
      <c r="A701" s="2" t="s">
        <v>4439</v>
      </c>
      <c r="B701" s="8">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5" t="str">
        <f t="shared" si="31"/>
        <v>Arabia</v>
      </c>
      <c r="O701" s="5" t="str">
        <f t="shared" si="32"/>
        <v>Dark</v>
      </c>
      <c r="P701" s="5" t="str">
        <f>_xlfn.XLOOKUP(Orders[[#This Row],[Customer ID]],customers!$A$2:$A$1001,customers!$I$2:$I$1001,"",0)</f>
        <v>Yes</v>
      </c>
    </row>
    <row r="702" spans="1:16" x14ac:dyDescent="0.3">
      <c r="A702" s="2" t="s">
        <v>4445</v>
      </c>
      <c r="B702" s="8">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5" t="str">
        <f t="shared" si="31"/>
        <v>Librica</v>
      </c>
      <c r="O702" s="5" t="str">
        <f t="shared" si="32"/>
        <v>Light</v>
      </c>
      <c r="P702" s="5" t="str">
        <f>_xlfn.XLOOKUP(Orders[[#This Row],[Customer ID]],customers!$A$2:$A$1001,customers!$I$2:$I$1001,"",0)</f>
        <v>No</v>
      </c>
    </row>
    <row r="703" spans="1:16" x14ac:dyDescent="0.3">
      <c r="A703" s="2" t="s">
        <v>4450</v>
      </c>
      <c r="B703" s="8">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s="5" t="str">
        <f>INDEX(products!$A$1:$G$49,MATCH(orders!$D703,products!$A$1:$A$49,0),MATCH(orders!I$1,products!$A$1:$G$1,0))</f>
        <v>Ara</v>
      </c>
      <c r="J703" s="5"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5" t="str">
        <f t="shared" si="31"/>
        <v>Arabia</v>
      </c>
      <c r="O703" s="5" t="str">
        <f t="shared" si="32"/>
        <v>Dark</v>
      </c>
      <c r="P703" s="5" t="str">
        <f>_xlfn.XLOOKUP(Orders[[#This Row],[Customer ID]],customers!$A$2:$A$1001,customers!$I$2:$I$1001,"",0)</f>
        <v>Yes</v>
      </c>
    </row>
    <row r="704" spans="1:16" x14ac:dyDescent="0.3">
      <c r="A704" s="2" t="s">
        <v>4456</v>
      </c>
      <c r="B704" s="8">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5" t="str">
        <f t="shared" si="31"/>
        <v>Arabia</v>
      </c>
      <c r="O704" s="5" t="str">
        <f t="shared" si="32"/>
        <v>Light</v>
      </c>
      <c r="P704" s="5" t="str">
        <f>_xlfn.XLOOKUP(Orders[[#This Row],[Customer ID]],customers!$A$2:$A$1001,customers!$I$2:$I$1001,"",0)</f>
        <v>Yes</v>
      </c>
    </row>
    <row r="705" spans="1:16" x14ac:dyDescent="0.3">
      <c r="A705" s="2" t="s">
        <v>4461</v>
      </c>
      <c r="B705" s="8">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s="5" t="str">
        <f>INDEX(products!$A$1:$G$49,MATCH(orders!$D705,products!$A$1:$A$49,0),MATCH(orders!I$1,products!$A$1:$G$1,0))</f>
        <v>Lib</v>
      </c>
      <c r="J705" s="5"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5" t="str">
        <f t="shared" si="31"/>
        <v>Librica</v>
      </c>
      <c r="O705" s="5" t="str">
        <f t="shared" si="32"/>
        <v>Dark</v>
      </c>
      <c r="P705" s="5" t="str">
        <f>_xlfn.XLOOKUP(Orders[[#This Row],[Customer ID]],customers!$A$2:$A$1001,customers!$I$2:$I$1001,"",0)</f>
        <v>Yes</v>
      </c>
    </row>
    <row r="706" spans="1:16" x14ac:dyDescent="0.3">
      <c r="A706" s="2" t="s">
        <v>4466</v>
      </c>
      <c r="B706" s="8">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5" t="str">
        <f t="shared" si="31"/>
        <v>Excelsa</v>
      </c>
      <c r="O706" s="5" t="str">
        <f t="shared" si="32"/>
        <v>Dark</v>
      </c>
      <c r="P706" s="5" t="str">
        <f>_xlfn.XLOOKUP(Orders[[#This Row],[Customer ID]],customers!$A$2:$A$1001,customers!$I$2:$I$1001,"",0)</f>
        <v>Yes</v>
      </c>
    </row>
    <row r="707" spans="1:16" x14ac:dyDescent="0.3">
      <c r="A707" s="2" t="s">
        <v>4471</v>
      </c>
      <c r="B707" s="8">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E707*L707</f>
        <v>17.82</v>
      </c>
      <c r="N707" s="5" t="str">
        <f t="shared" ref="N707:N770" si="34">IF(I707="Rob","Robusta",IF(I707="Exc","Excelsa",IF(I707="Ara","Arabia",IF(I707="Lib","Librica",""))))</f>
        <v>Excelsa</v>
      </c>
      <c r="O707" s="5" t="str">
        <f t="shared" ref="O707:O770" si="35">IF(J707="M","Medium",IF(J707="L", "Light", IF(J707="D", "Dark","")))</f>
        <v>Light</v>
      </c>
      <c r="P707" s="5" t="str">
        <f>_xlfn.XLOOKUP(Orders[[#This Row],[Customer ID]],customers!$A$2:$A$1001,customers!$I$2:$I$1001,"",0)</f>
        <v>No</v>
      </c>
    </row>
    <row r="708" spans="1:16" x14ac:dyDescent="0.3">
      <c r="A708" s="2" t="s">
        <v>4477</v>
      </c>
      <c r="B708" s="8">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5" t="str">
        <f t="shared" si="34"/>
        <v>Excelsa</v>
      </c>
      <c r="O708" s="5" t="str">
        <f t="shared" si="35"/>
        <v>Medium</v>
      </c>
      <c r="P708" s="5" t="str">
        <f>_xlfn.XLOOKUP(Orders[[#This Row],[Customer ID]],customers!$A$2:$A$1001,customers!$I$2:$I$1001,"",0)</f>
        <v>No</v>
      </c>
    </row>
    <row r="709" spans="1:16" x14ac:dyDescent="0.3">
      <c r="A709" s="2" t="s">
        <v>4483</v>
      </c>
      <c r="B709" s="8">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s="5" t="str">
        <f>INDEX(products!$A$1:$G$49,MATCH(orders!$D709,products!$A$1:$A$49,0),MATCH(orders!I$1,products!$A$1:$G$1,0))</f>
        <v>Lib</v>
      </c>
      <c r="J709" s="5"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5" t="str">
        <f t="shared" si="34"/>
        <v>Librica</v>
      </c>
      <c r="O709" s="5" t="str">
        <f t="shared" si="35"/>
        <v>Dark</v>
      </c>
      <c r="P709" s="5" t="str">
        <f>_xlfn.XLOOKUP(Orders[[#This Row],[Customer ID]],customers!$A$2:$A$1001,customers!$I$2:$I$1001,"",0)</f>
        <v>No</v>
      </c>
    </row>
    <row r="710" spans="1:16" x14ac:dyDescent="0.3">
      <c r="A710" s="2" t="s">
        <v>4488</v>
      </c>
      <c r="B710" s="8">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5" t="str">
        <f t="shared" si="34"/>
        <v>Arabia</v>
      </c>
      <c r="O710" s="5" t="str">
        <f t="shared" si="35"/>
        <v>Medium</v>
      </c>
      <c r="P710" s="5" t="str">
        <f>_xlfn.XLOOKUP(Orders[[#This Row],[Customer ID]],customers!$A$2:$A$1001,customers!$I$2:$I$1001,"",0)</f>
        <v>Yes</v>
      </c>
    </row>
    <row r="711" spans="1:16" x14ac:dyDescent="0.3">
      <c r="A711" s="2" t="s">
        <v>4494</v>
      </c>
      <c r="B711" s="8">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5" t="str">
        <f t="shared" si="34"/>
        <v>Excelsa</v>
      </c>
      <c r="O711" s="5" t="str">
        <f t="shared" si="35"/>
        <v>Light</v>
      </c>
      <c r="P711" s="5" t="str">
        <f>_xlfn.XLOOKUP(Orders[[#This Row],[Customer ID]],customers!$A$2:$A$1001,customers!$I$2:$I$1001,"",0)</f>
        <v>Yes</v>
      </c>
    </row>
    <row r="712" spans="1:16" x14ac:dyDescent="0.3">
      <c r="A712" s="2" t="s">
        <v>4499</v>
      </c>
      <c r="B712" s="8">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5" t="str">
        <f t="shared" si="34"/>
        <v>Excelsa</v>
      </c>
      <c r="O712" s="5" t="str">
        <f t="shared" si="35"/>
        <v>Medium</v>
      </c>
      <c r="P712" s="5" t="str">
        <f>_xlfn.XLOOKUP(Orders[[#This Row],[Customer ID]],customers!$A$2:$A$1001,customers!$I$2:$I$1001,"",0)</f>
        <v>No</v>
      </c>
    </row>
    <row r="713" spans="1:16" x14ac:dyDescent="0.3">
      <c r="A713" s="2" t="s">
        <v>4505</v>
      </c>
      <c r="B713" s="8">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5" t="str">
        <f t="shared" si="34"/>
        <v>Robusta</v>
      </c>
      <c r="O713" s="5" t="str">
        <f t="shared" si="35"/>
        <v>Medium</v>
      </c>
      <c r="P713" s="5" t="str">
        <f>_xlfn.XLOOKUP(Orders[[#This Row],[Customer ID]],customers!$A$2:$A$1001,customers!$I$2:$I$1001,"",0)</f>
        <v>No</v>
      </c>
    </row>
    <row r="714" spans="1:16" x14ac:dyDescent="0.3">
      <c r="A714" s="2" t="s">
        <v>4512</v>
      </c>
      <c r="B714" s="8">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5" t="str">
        <f t="shared" si="34"/>
        <v>Excelsa</v>
      </c>
      <c r="O714" s="5" t="str">
        <f t="shared" si="35"/>
        <v>Medium</v>
      </c>
      <c r="P714" s="5" t="str">
        <f>_xlfn.XLOOKUP(Orders[[#This Row],[Customer ID]],customers!$A$2:$A$1001,customers!$I$2:$I$1001,"",0)</f>
        <v>No</v>
      </c>
    </row>
    <row r="715" spans="1:16" x14ac:dyDescent="0.3">
      <c r="A715" s="2" t="s">
        <v>4516</v>
      </c>
      <c r="B715" s="8">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5" t="str">
        <f t="shared" si="34"/>
        <v>Robusta</v>
      </c>
      <c r="O715" s="5" t="str">
        <f t="shared" si="35"/>
        <v>Medium</v>
      </c>
      <c r="P715" s="5" t="str">
        <f>_xlfn.XLOOKUP(Orders[[#This Row],[Customer ID]],customers!$A$2:$A$1001,customers!$I$2:$I$1001,"",0)</f>
        <v>No</v>
      </c>
    </row>
    <row r="716" spans="1:16" x14ac:dyDescent="0.3">
      <c r="A716" s="2" t="s">
        <v>4522</v>
      </c>
      <c r="B716" s="8">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s="5" t="str">
        <f>INDEX(products!$A$1:$G$49,MATCH(orders!$D716,products!$A$1:$A$49,0),MATCH(orders!I$1,products!$A$1:$G$1,0))</f>
        <v>Exc</v>
      </c>
      <c r="J716" s="5"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5" t="str">
        <f t="shared" si="34"/>
        <v>Excelsa</v>
      </c>
      <c r="O716" s="5" t="str">
        <f t="shared" si="35"/>
        <v>Dark</v>
      </c>
      <c r="P716" s="5" t="str">
        <f>_xlfn.XLOOKUP(Orders[[#This Row],[Customer ID]],customers!$A$2:$A$1001,customers!$I$2:$I$1001,"",0)</f>
        <v>Yes</v>
      </c>
    </row>
    <row r="717" spans="1:16" x14ac:dyDescent="0.3">
      <c r="A717" s="2" t="s">
        <v>4528</v>
      </c>
      <c r="B717" s="8">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5" t="str">
        <f t="shared" si="34"/>
        <v>Excelsa</v>
      </c>
      <c r="O717" s="5" t="str">
        <f t="shared" si="35"/>
        <v>Light</v>
      </c>
      <c r="P717" s="5" t="str">
        <f>_xlfn.XLOOKUP(Orders[[#This Row],[Customer ID]],customers!$A$2:$A$1001,customers!$I$2:$I$1001,"",0)</f>
        <v>No</v>
      </c>
    </row>
    <row r="718" spans="1:16" x14ac:dyDescent="0.3">
      <c r="A718" s="2" t="s">
        <v>4533</v>
      </c>
      <c r="B718" s="8">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s="5" t="str">
        <f>INDEX(products!$A$1:$G$49,MATCH(orders!$D718,products!$A$1:$A$49,0),MATCH(orders!I$1,products!$A$1:$G$1,0))</f>
        <v>Rob</v>
      </c>
      <c r="J718" s="5"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5" t="str">
        <f t="shared" si="34"/>
        <v>Robusta</v>
      </c>
      <c r="O718" s="5" t="str">
        <f t="shared" si="35"/>
        <v>Light</v>
      </c>
      <c r="P718" s="5" t="str">
        <f>_xlfn.XLOOKUP(Orders[[#This Row],[Customer ID]],customers!$A$2:$A$1001,customers!$I$2:$I$1001,"",0)</f>
        <v>No</v>
      </c>
    </row>
    <row r="719" spans="1:16" x14ac:dyDescent="0.3">
      <c r="A719" s="2" t="s">
        <v>4539</v>
      </c>
      <c r="B719" s="8">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5" t="str">
        <f t="shared" si="34"/>
        <v>Arabia</v>
      </c>
      <c r="O719" s="5" t="str">
        <f t="shared" si="35"/>
        <v>Dark</v>
      </c>
      <c r="P719" s="5" t="str">
        <f>_xlfn.XLOOKUP(Orders[[#This Row],[Customer ID]],customers!$A$2:$A$1001,customers!$I$2:$I$1001,"",0)</f>
        <v>No</v>
      </c>
    </row>
    <row r="720" spans="1:16" x14ac:dyDescent="0.3">
      <c r="A720" s="2" t="s">
        <v>4545</v>
      </c>
      <c r="B720" s="8">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5" t="str">
        <f t="shared" si="34"/>
        <v>Librica</v>
      </c>
      <c r="O720" s="5" t="str">
        <f t="shared" si="35"/>
        <v>Dark</v>
      </c>
      <c r="P720" s="5" t="str">
        <f>_xlfn.XLOOKUP(Orders[[#This Row],[Customer ID]],customers!$A$2:$A$1001,customers!$I$2:$I$1001,"",0)</f>
        <v>No</v>
      </c>
    </row>
    <row r="721" spans="1:16" x14ac:dyDescent="0.3">
      <c r="A721" s="2" t="s">
        <v>4551</v>
      </c>
      <c r="B721" s="8">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5" t="str">
        <f t="shared" si="34"/>
        <v>Librica</v>
      </c>
      <c r="O721" s="5" t="str">
        <f t="shared" si="35"/>
        <v>Light</v>
      </c>
      <c r="P721" s="5" t="str">
        <f>_xlfn.XLOOKUP(Orders[[#This Row],[Customer ID]],customers!$A$2:$A$1001,customers!$I$2:$I$1001,"",0)</f>
        <v>Yes</v>
      </c>
    </row>
    <row r="722" spans="1:16" x14ac:dyDescent="0.3">
      <c r="A722" s="2" t="s">
        <v>4557</v>
      </c>
      <c r="B722" s="8">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5" t="str">
        <f t="shared" si="34"/>
        <v>Excelsa</v>
      </c>
      <c r="O722" s="5" t="str">
        <f t="shared" si="35"/>
        <v>Dark</v>
      </c>
      <c r="P722" s="5" t="str">
        <f>_xlfn.XLOOKUP(Orders[[#This Row],[Customer ID]],customers!$A$2:$A$1001,customers!$I$2:$I$1001,"",0)</f>
        <v>Yes</v>
      </c>
    </row>
    <row r="723" spans="1:16" x14ac:dyDescent="0.3">
      <c r="A723" s="2" t="s">
        <v>4563</v>
      </c>
      <c r="B723" s="8">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5" t="str">
        <f t="shared" si="34"/>
        <v>Robusta</v>
      </c>
      <c r="O723" s="5" t="str">
        <f t="shared" si="35"/>
        <v>Medium</v>
      </c>
      <c r="P723" s="5" t="str">
        <f>_xlfn.XLOOKUP(Orders[[#This Row],[Customer ID]],customers!$A$2:$A$1001,customers!$I$2:$I$1001,"",0)</f>
        <v>Yes</v>
      </c>
    </row>
    <row r="724" spans="1:16" x14ac:dyDescent="0.3">
      <c r="A724" s="2" t="s">
        <v>4569</v>
      </c>
      <c r="B724" s="8">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5" t="str">
        <f t="shared" si="34"/>
        <v>Excelsa</v>
      </c>
      <c r="O724" s="5" t="str">
        <f t="shared" si="35"/>
        <v>Dark</v>
      </c>
      <c r="P724" s="5" t="str">
        <f>_xlfn.XLOOKUP(Orders[[#This Row],[Customer ID]],customers!$A$2:$A$1001,customers!$I$2:$I$1001,"",0)</f>
        <v>No</v>
      </c>
    </row>
    <row r="725" spans="1:16" x14ac:dyDescent="0.3">
      <c r="A725" s="2" t="s">
        <v>4574</v>
      </c>
      <c r="B725" s="8">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5" t="str">
        <f t="shared" si="34"/>
        <v>Excelsa</v>
      </c>
      <c r="O725" s="5" t="str">
        <f t="shared" si="35"/>
        <v>Medium</v>
      </c>
      <c r="P725" s="5" t="str">
        <f>_xlfn.XLOOKUP(Orders[[#This Row],[Customer ID]],customers!$A$2:$A$1001,customers!$I$2:$I$1001,"",0)</f>
        <v>No</v>
      </c>
    </row>
    <row r="726" spans="1:16" x14ac:dyDescent="0.3">
      <c r="A726" s="2" t="s">
        <v>4580</v>
      </c>
      <c r="B726" s="8">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5" t="str">
        <f t="shared" si="34"/>
        <v>Arabia</v>
      </c>
      <c r="O726" s="5" t="str">
        <f t="shared" si="35"/>
        <v>Medium</v>
      </c>
      <c r="P726" s="5" t="str">
        <f>_xlfn.XLOOKUP(Orders[[#This Row],[Customer ID]],customers!$A$2:$A$1001,customers!$I$2:$I$1001,"",0)</f>
        <v>Yes</v>
      </c>
    </row>
    <row r="727" spans="1:16" x14ac:dyDescent="0.3">
      <c r="A727" s="2" t="s">
        <v>4585</v>
      </c>
      <c r="B727" s="8">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5" t="str">
        <f t="shared" si="34"/>
        <v>Arabia</v>
      </c>
      <c r="O727" s="5" t="str">
        <f t="shared" si="35"/>
        <v>Light</v>
      </c>
      <c r="P727" s="5" t="str">
        <f>_xlfn.XLOOKUP(Orders[[#This Row],[Customer ID]],customers!$A$2:$A$1001,customers!$I$2:$I$1001,"",0)</f>
        <v>No</v>
      </c>
    </row>
    <row r="728" spans="1:16" x14ac:dyDescent="0.3">
      <c r="A728" s="2" t="s">
        <v>4591</v>
      </c>
      <c r="B728" s="8">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5" t="str">
        <f t="shared" si="34"/>
        <v>Librica</v>
      </c>
      <c r="O728" s="5" t="str">
        <f t="shared" si="35"/>
        <v>Light</v>
      </c>
      <c r="P728" s="5" t="str">
        <f>_xlfn.XLOOKUP(Orders[[#This Row],[Customer ID]],customers!$A$2:$A$1001,customers!$I$2:$I$1001,"",0)</f>
        <v>No</v>
      </c>
    </row>
    <row r="729" spans="1:16" x14ac:dyDescent="0.3">
      <c r="A729" s="2" t="s">
        <v>4596</v>
      </c>
      <c r="B729" s="8">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s="5" t="str">
        <f>INDEX(products!$A$1:$G$49,MATCH(orders!$D729,products!$A$1:$A$49,0),MATCH(orders!I$1,products!$A$1:$G$1,0))</f>
        <v>Rob</v>
      </c>
      <c r="J729" s="5"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5" t="str">
        <f t="shared" si="34"/>
        <v>Robusta</v>
      </c>
      <c r="O729" s="5" t="str">
        <f t="shared" si="35"/>
        <v>Medium</v>
      </c>
      <c r="P729" s="5" t="str">
        <f>_xlfn.XLOOKUP(Orders[[#This Row],[Customer ID]],customers!$A$2:$A$1001,customers!$I$2:$I$1001,"",0)</f>
        <v>Yes</v>
      </c>
    </row>
    <row r="730" spans="1:16" x14ac:dyDescent="0.3">
      <c r="A730" s="2" t="s">
        <v>4602</v>
      </c>
      <c r="B730" s="8">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5" t="str">
        <f t="shared" si="34"/>
        <v>Excelsa</v>
      </c>
      <c r="O730" s="5" t="str">
        <f t="shared" si="35"/>
        <v>Dark</v>
      </c>
      <c r="P730" s="5" t="str">
        <f>_xlfn.XLOOKUP(Orders[[#This Row],[Customer ID]],customers!$A$2:$A$1001,customers!$I$2:$I$1001,"",0)</f>
        <v>Yes</v>
      </c>
    </row>
    <row r="731" spans="1:16" x14ac:dyDescent="0.3">
      <c r="A731" s="2" t="s">
        <v>4608</v>
      </c>
      <c r="B731" s="8">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5" t="str">
        <f t="shared" si="34"/>
        <v>Librica</v>
      </c>
      <c r="O731" s="5" t="str">
        <f t="shared" si="35"/>
        <v>Medium</v>
      </c>
      <c r="P731" s="5" t="str">
        <f>_xlfn.XLOOKUP(Orders[[#This Row],[Customer ID]],customers!$A$2:$A$1001,customers!$I$2:$I$1001,"",0)</f>
        <v>No</v>
      </c>
    </row>
    <row r="732" spans="1:16" x14ac:dyDescent="0.3">
      <c r="A732" s="2" t="s">
        <v>4614</v>
      </c>
      <c r="B732" s="8">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5" t="str">
        <f t="shared" si="34"/>
        <v>Librica</v>
      </c>
      <c r="O732" s="5" t="str">
        <f t="shared" si="35"/>
        <v>Light</v>
      </c>
      <c r="P732" s="5" t="str">
        <f>_xlfn.XLOOKUP(Orders[[#This Row],[Customer ID]],customers!$A$2:$A$1001,customers!$I$2:$I$1001,"",0)</f>
        <v>No</v>
      </c>
    </row>
    <row r="733" spans="1:16" x14ac:dyDescent="0.3">
      <c r="A733" s="2" t="s">
        <v>4620</v>
      </c>
      <c r="B733" s="8">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5" t="str">
        <f t="shared" si="34"/>
        <v>Librica</v>
      </c>
      <c r="O733" s="5" t="str">
        <f t="shared" si="35"/>
        <v>Dark</v>
      </c>
      <c r="P733" s="5" t="str">
        <f>_xlfn.XLOOKUP(Orders[[#This Row],[Customer ID]],customers!$A$2:$A$1001,customers!$I$2:$I$1001,"",0)</f>
        <v>Yes</v>
      </c>
    </row>
    <row r="734" spans="1:16" x14ac:dyDescent="0.3">
      <c r="A734" s="2" t="s">
        <v>4625</v>
      </c>
      <c r="B734" s="8">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5" t="str">
        <f t="shared" si="34"/>
        <v>Excelsa</v>
      </c>
      <c r="O734" s="5" t="str">
        <f t="shared" si="35"/>
        <v>Light</v>
      </c>
      <c r="P734" s="5" t="str">
        <f>_xlfn.XLOOKUP(Orders[[#This Row],[Customer ID]],customers!$A$2:$A$1001,customers!$I$2:$I$1001,"",0)</f>
        <v>No</v>
      </c>
    </row>
    <row r="735" spans="1:16" x14ac:dyDescent="0.3">
      <c r="A735" s="2" t="s">
        <v>4631</v>
      </c>
      <c r="B735" s="8">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5" t="str">
        <f t="shared" si="34"/>
        <v>Librica</v>
      </c>
      <c r="O735" s="5" t="str">
        <f t="shared" si="35"/>
        <v>Medium</v>
      </c>
      <c r="P735" s="5" t="str">
        <f>_xlfn.XLOOKUP(Orders[[#This Row],[Customer ID]],customers!$A$2:$A$1001,customers!$I$2:$I$1001,"",0)</f>
        <v>Yes</v>
      </c>
    </row>
    <row r="736" spans="1:16" x14ac:dyDescent="0.3">
      <c r="A736" s="2" t="s">
        <v>4637</v>
      </c>
      <c r="B736" s="8">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5" t="str">
        <f t="shared" si="34"/>
        <v>Robusta</v>
      </c>
      <c r="O736" s="5" t="str">
        <f t="shared" si="35"/>
        <v>Dark</v>
      </c>
      <c r="P736" s="5" t="str">
        <f>_xlfn.XLOOKUP(Orders[[#This Row],[Customer ID]],customers!$A$2:$A$1001,customers!$I$2:$I$1001,"",0)</f>
        <v>No</v>
      </c>
    </row>
    <row r="737" spans="1:16" x14ac:dyDescent="0.3">
      <c r="A737" s="2" t="s">
        <v>4642</v>
      </c>
      <c r="B737" s="8">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5" t="str">
        <f t="shared" si="34"/>
        <v>Excelsa</v>
      </c>
      <c r="O737" s="5" t="str">
        <f t="shared" si="35"/>
        <v>Dark</v>
      </c>
      <c r="P737" s="5" t="str">
        <f>_xlfn.XLOOKUP(Orders[[#This Row],[Customer ID]],customers!$A$2:$A$1001,customers!$I$2:$I$1001,"",0)</f>
        <v>No</v>
      </c>
    </row>
    <row r="738" spans="1:16" x14ac:dyDescent="0.3">
      <c r="A738" s="2" t="s">
        <v>4647</v>
      </c>
      <c r="B738" s="8">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s="5" t="str">
        <f>INDEX(products!$A$1:$G$49,MATCH(orders!$D738,products!$A$1:$A$49,0),MATCH(orders!I$1,products!$A$1:$G$1,0))</f>
        <v>Lib</v>
      </c>
      <c r="J738" s="5"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5" t="str">
        <f t="shared" si="34"/>
        <v>Librica</v>
      </c>
      <c r="O738" s="5" t="str">
        <f t="shared" si="35"/>
        <v>Dark</v>
      </c>
      <c r="P738" s="5" t="str">
        <f>_xlfn.XLOOKUP(Orders[[#This Row],[Customer ID]],customers!$A$2:$A$1001,customers!$I$2:$I$1001,"",0)</f>
        <v>Yes</v>
      </c>
    </row>
    <row r="739" spans="1:16" x14ac:dyDescent="0.3">
      <c r="A739" s="2" t="s">
        <v>4653</v>
      </c>
      <c r="B739" s="8">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5" t="str">
        <f t="shared" si="34"/>
        <v>Arabia</v>
      </c>
      <c r="O739" s="5" t="str">
        <f t="shared" si="35"/>
        <v>Medium</v>
      </c>
      <c r="P739" s="5" t="str">
        <f>_xlfn.XLOOKUP(Orders[[#This Row],[Customer ID]],customers!$A$2:$A$1001,customers!$I$2:$I$1001,"",0)</f>
        <v>No</v>
      </c>
    </row>
    <row r="740" spans="1:16" x14ac:dyDescent="0.3">
      <c r="A740" s="2" t="s">
        <v>4659</v>
      </c>
      <c r="B740" s="8">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5" t="str">
        <f t="shared" si="34"/>
        <v>Robusta</v>
      </c>
      <c r="O740" s="5" t="str">
        <f t="shared" si="35"/>
        <v>Light</v>
      </c>
      <c r="P740" s="5" t="str">
        <f>_xlfn.XLOOKUP(Orders[[#This Row],[Customer ID]],customers!$A$2:$A$1001,customers!$I$2:$I$1001,"",0)</f>
        <v>No</v>
      </c>
    </row>
    <row r="741" spans="1:16" x14ac:dyDescent="0.3">
      <c r="A741" s="2" t="s">
        <v>4665</v>
      </c>
      <c r="B741" s="8">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s="5" t="str">
        <f>INDEX(products!$A$1:$G$49,MATCH(orders!$D741,products!$A$1:$A$49,0),MATCH(orders!I$1,products!$A$1:$G$1,0))</f>
        <v>Exc</v>
      </c>
      <c r="J741" s="5"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5" t="str">
        <f t="shared" si="34"/>
        <v>Excelsa</v>
      </c>
      <c r="O741" s="5" t="str">
        <f t="shared" si="35"/>
        <v>Dark</v>
      </c>
      <c r="P741" s="5" t="str">
        <f>_xlfn.XLOOKUP(Orders[[#This Row],[Customer ID]],customers!$A$2:$A$1001,customers!$I$2:$I$1001,"",0)</f>
        <v>No</v>
      </c>
    </row>
    <row r="742" spans="1:16" x14ac:dyDescent="0.3">
      <c r="A742" s="2" t="s">
        <v>4670</v>
      </c>
      <c r="B742" s="8">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s="5" t="str">
        <f>INDEX(products!$A$1:$G$49,MATCH(orders!$D742,products!$A$1:$A$49,0),MATCH(orders!I$1,products!$A$1:$G$1,0))</f>
        <v>Rob</v>
      </c>
      <c r="J742" s="5"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5" t="str">
        <f t="shared" si="34"/>
        <v>Robusta</v>
      </c>
      <c r="O742" s="5" t="str">
        <f t="shared" si="35"/>
        <v>Light</v>
      </c>
      <c r="P742" s="5" t="str">
        <f>_xlfn.XLOOKUP(Orders[[#This Row],[Customer ID]],customers!$A$2:$A$1001,customers!$I$2:$I$1001,"",0)</f>
        <v>No</v>
      </c>
    </row>
    <row r="743" spans="1:16" x14ac:dyDescent="0.3">
      <c r="A743" s="2" t="s">
        <v>4676</v>
      </c>
      <c r="B743" s="8">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5" t="str">
        <f t="shared" si="34"/>
        <v>Librica</v>
      </c>
      <c r="O743" s="5" t="str">
        <f t="shared" si="35"/>
        <v>Medium</v>
      </c>
      <c r="P743" s="5" t="str">
        <f>_xlfn.XLOOKUP(Orders[[#This Row],[Customer ID]],customers!$A$2:$A$1001,customers!$I$2:$I$1001,"",0)</f>
        <v>No</v>
      </c>
    </row>
    <row r="744" spans="1:16" x14ac:dyDescent="0.3">
      <c r="A744" s="2" t="s">
        <v>4682</v>
      </c>
      <c r="B744" s="8">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5" t="str">
        <f t="shared" si="34"/>
        <v>Librica</v>
      </c>
      <c r="O744" s="5" t="str">
        <f t="shared" si="35"/>
        <v>Medium</v>
      </c>
      <c r="P744" s="5" t="str">
        <f>_xlfn.XLOOKUP(Orders[[#This Row],[Customer ID]],customers!$A$2:$A$1001,customers!$I$2:$I$1001,"",0)</f>
        <v>No</v>
      </c>
    </row>
    <row r="745" spans="1:16" x14ac:dyDescent="0.3">
      <c r="A745" s="2" t="s">
        <v>4688</v>
      </c>
      <c r="B745" s="8">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5" t="str">
        <f t="shared" si="34"/>
        <v>Arabia</v>
      </c>
      <c r="O745" s="5" t="str">
        <f t="shared" si="35"/>
        <v>Dark</v>
      </c>
      <c r="P745" s="5" t="str">
        <f>_xlfn.XLOOKUP(Orders[[#This Row],[Customer ID]],customers!$A$2:$A$1001,customers!$I$2:$I$1001,"",0)</f>
        <v>No</v>
      </c>
    </row>
    <row r="746" spans="1:16" x14ac:dyDescent="0.3">
      <c r="A746" s="2" t="s">
        <v>4694</v>
      </c>
      <c r="B746" s="8">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5" t="str">
        <f t="shared" si="34"/>
        <v>Robusta</v>
      </c>
      <c r="O746" s="5" t="str">
        <f t="shared" si="35"/>
        <v>Medium</v>
      </c>
      <c r="P746" s="5" t="str">
        <f>_xlfn.XLOOKUP(Orders[[#This Row],[Customer ID]],customers!$A$2:$A$1001,customers!$I$2:$I$1001,"",0)</f>
        <v>Yes</v>
      </c>
    </row>
    <row r="747" spans="1:16" x14ac:dyDescent="0.3">
      <c r="A747" s="2" t="s">
        <v>4699</v>
      </c>
      <c r="B747" s="8">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s="5" t="str">
        <f>INDEX(products!$A$1:$G$49,MATCH(orders!$D747,products!$A$1:$A$49,0),MATCH(orders!I$1,products!$A$1:$G$1,0))</f>
        <v>Exc</v>
      </c>
      <c r="J747" s="5"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5" t="str">
        <f t="shared" si="34"/>
        <v>Excelsa</v>
      </c>
      <c r="O747" s="5" t="str">
        <f t="shared" si="35"/>
        <v>Dark</v>
      </c>
      <c r="P747" s="5" t="str">
        <f>_xlfn.XLOOKUP(Orders[[#This Row],[Customer ID]],customers!$A$2:$A$1001,customers!$I$2:$I$1001,"",0)</f>
        <v>No</v>
      </c>
    </row>
    <row r="748" spans="1:16" x14ac:dyDescent="0.3">
      <c r="A748" s="2" t="s">
        <v>4705</v>
      </c>
      <c r="B748" s="8">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s="5" t="str">
        <f>INDEX(products!$A$1:$G$49,MATCH(orders!$D748,products!$A$1:$A$49,0),MATCH(orders!I$1,products!$A$1:$G$1,0))</f>
        <v>Ara</v>
      </c>
      <c r="J748" s="5"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5" t="str">
        <f t="shared" si="34"/>
        <v>Arabia</v>
      </c>
      <c r="O748" s="5" t="str">
        <f t="shared" si="35"/>
        <v>Medium</v>
      </c>
      <c r="P748" s="5" t="str">
        <f>_xlfn.XLOOKUP(Orders[[#This Row],[Customer ID]],customers!$A$2:$A$1001,customers!$I$2:$I$1001,"",0)</f>
        <v>No</v>
      </c>
    </row>
    <row r="749" spans="1:16" x14ac:dyDescent="0.3">
      <c r="A749" s="2" t="s">
        <v>4711</v>
      </c>
      <c r="B749" s="8">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s="5" t="str">
        <f>INDEX(products!$A$1:$G$49,MATCH(orders!$D749,products!$A$1:$A$49,0),MATCH(orders!I$1,products!$A$1:$G$1,0))</f>
        <v>Lib</v>
      </c>
      <c r="J749" s="5"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5" t="str">
        <f t="shared" si="34"/>
        <v>Librica</v>
      </c>
      <c r="O749" s="5" t="str">
        <f t="shared" si="35"/>
        <v>Medium</v>
      </c>
      <c r="P749" s="5" t="str">
        <f>_xlfn.XLOOKUP(Orders[[#This Row],[Customer ID]],customers!$A$2:$A$1001,customers!$I$2:$I$1001,"",0)</f>
        <v>Yes</v>
      </c>
    </row>
    <row r="750" spans="1:16" x14ac:dyDescent="0.3">
      <c r="A750" s="2" t="s">
        <v>4717</v>
      </c>
      <c r="B750" s="8">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5" t="str">
        <f t="shared" si="34"/>
        <v>Excelsa</v>
      </c>
      <c r="O750" s="5" t="str">
        <f t="shared" si="35"/>
        <v>Dark</v>
      </c>
      <c r="P750" s="5" t="str">
        <f>_xlfn.XLOOKUP(Orders[[#This Row],[Customer ID]],customers!$A$2:$A$1001,customers!$I$2:$I$1001,"",0)</f>
        <v>No</v>
      </c>
    </row>
    <row r="751" spans="1:16" x14ac:dyDescent="0.3">
      <c r="A751" s="2" t="s">
        <v>4723</v>
      </c>
      <c r="B751" s="8">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s="5" t="str">
        <f>INDEX(products!$A$1:$G$49,MATCH(orders!$D751,products!$A$1:$A$49,0),MATCH(orders!I$1,products!$A$1:$G$1,0))</f>
        <v>Rob</v>
      </c>
      <c r="J751" s="5"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5" t="str">
        <f t="shared" si="34"/>
        <v>Robusta</v>
      </c>
      <c r="O751" s="5" t="str">
        <f t="shared" si="35"/>
        <v>Dark</v>
      </c>
      <c r="P751" s="5" t="str">
        <f>_xlfn.XLOOKUP(Orders[[#This Row],[Customer ID]],customers!$A$2:$A$1001,customers!$I$2:$I$1001,"",0)</f>
        <v>Yes</v>
      </c>
    </row>
    <row r="752" spans="1:16" x14ac:dyDescent="0.3">
      <c r="A752" s="2" t="s">
        <v>4730</v>
      </c>
      <c r="B752" s="8">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5" t="str">
        <f t="shared" si="34"/>
        <v>Robusta</v>
      </c>
      <c r="O752" s="5" t="str">
        <f t="shared" si="35"/>
        <v>Medium</v>
      </c>
      <c r="P752" s="5" t="str">
        <f>_xlfn.XLOOKUP(Orders[[#This Row],[Customer ID]],customers!$A$2:$A$1001,customers!$I$2:$I$1001,"",0)</f>
        <v>Yes</v>
      </c>
    </row>
    <row r="753" spans="1:16" x14ac:dyDescent="0.3">
      <c r="A753" s="2" t="s">
        <v>4735</v>
      </c>
      <c r="B753" s="8">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5" t="str">
        <f t="shared" si="34"/>
        <v>Librica</v>
      </c>
      <c r="O753" s="5" t="str">
        <f t="shared" si="35"/>
        <v>Light</v>
      </c>
      <c r="P753" s="5" t="str">
        <f>_xlfn.XLOOKUP(Orders[[#This Row],[Customer ID]],customers!$A$2:$A$1001,customers!$I$2:$I$1001,"",0)</f>
        <v>No</v>
      </c>
    </row>
    <row r="754" spans="1:16" x14ac:dyDescent="0.3">
      <c r="A754" s="2" t="s">
        <v>4741</v>
      </c>
      <c r="B754" s="8">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5" t="str">
        <f t="shared" si="34"/>
        <v>Excelsa</v>
      </c>
      <c r="O754" s="5" t="str">
        <f t="shared" si="35"/>
        <v>Medium</v>
      </c>
      <c r="P754" s="5" t="str">
        <f>_xlfn.XLOOKUP(Orders[[#This Row],[Customer ID]],customers!$A$2:$A$1001,customers!$I$2:$I$1001,"",0)</f>
        <v>Yes</v>
      </c>
    </row>
    <row r="755" spans="1:16" x14ac:dyDescent="0.3">
      <c r="A755" s="2" t="s">
        <v>4747</v>
      </c>
      <c r="B755" s="8">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5" t="str">
        <f t="shared" si="34"/>
        <v>Arabia</v>
      </c>
      <c r="O755" s="5" t="str">
        <f t="shared" si="35"/>
        <v>Dark</v>
      </c>
      <c r="P755" s="5" t="str">
        <f>_xlfn.XLOOKUP(Orders[[#This Row],[Customer ID]],customers!$A$2:$A$1001,customers!$I$2:$I$1001,"",0)</f>
        <v>No</v>
      </c>
    </row>
    <row r="756" spans="1:16" x14ac:dyDescent="0.3">
      <c r="A756" s="2" t="s">
        <v>4753</v>
      </c>
      <c r="B756" s="8">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s="5" t="str">
        <f>INDEX(products!$A$1:$G$49,MATCH(orders!$D756,products!$A$1:$A$49,0),MATCH(orders!I$1,products!$A$1:$G$1,0))</f>
        <v>Ara</v>
      </c>
      <c r="J756" s="5"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5" t="str">
        <f t="shared" si="34"/>
        <v>Arabia</v>
      </c>
      <c r="O756" s="5" t="str">
        <f t="shared" si="35"/>
        <v>Dark</v>
      </c>
      <c r="P756" s="5" t="str">
        <f>_xlfn.XLOOKUP(Orders[[#This Row],[Customer ID]],customers!$A$2:$A$1001,customers!$I$2:$I$1001,"",0)</f>
        <v>No</v>
      </c>
    </row>
    <row r="757" spans="1:16" x14ac:dyDescent="0.3">
      <c r="A757" s="2" t="s">
        <v>4758</v>
      </c>
      <c r="B757" s="8">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5" t="str">
        <f t="shared" si="34"/>
        <v>Librica</v>
      </c>
      <c r="O757" s="5" t="str">
        <f t="shared" si="35"/>
        <v>Light</v>
      </c>
      <c r="P757" s="5" t="str">
        <f>_xlfn.XLOOKUP(Orders[[#This Row],[Customer ID]],customers!$A$2:$A$1001,customers!$I$2:$I$1001,"",0)</f>
        <v>No</v>
      </c>
    </row>
    <row r="758" spans="1:16" x14ac:dyDescent="0.3">
      <c r="A758" s="2" t="s">
        <v>4764</v>
      </c>
      <c r="B758" s="8">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5" t="str">
        <f t="shared" si="34"/>
        <v>Robusta</v>
      </c>
      <c r="O758" s="5" t="str">
        <f t="shared" si="35"/>
        <v>Dark</v>
      </c>
      <c r="P758" s="5" t="str">
        <f>_xlfn.XLOOKUP(Orders[[#This Row],[Customer ID]],customers!$A$2:$A$1001,customers!$I$2:$I$1001,"",0)</f>
        <v>Yes</v>
      </c>
    </row>
    <row r="759" spans="1:16" x14ac:dyDescent="0.3">
      <c r="A759" s="2" t="s">
        <v>4770</v>
      </c>
      <c r="B759" s="8">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5" t="str">
        <f t="shared" si="34"/>
        <v>Arabia</v>
      </c>
      <c r="O759" s="5" t="str">
        <f t="shared" si="35"/>
        <v>Dark</v>
      </c>
      <c r="P759" s="5" t="str">
        <f>_xlfn.XLOOKUP(Orders[[#This Row],[Customer ID]],customers!$A$2:$A$1001,customers!$I$2:$I$1001,"",0)</f>
        <v>Yes</v>
      </c>
    </row>
    <row r="760" spans="1:16" x14ac:dyDescent="0.3">
      <c r="A760" s="2" t="s">
        <v>4776</v>
      </c>
      <c r="B760" s="8">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5" t="str">
        <f t="shared" si="34"/>
        <v>Robusta</v>
      </c>
      <c r="O760" s="5" t="str">
        <f t="shared" si="35"/>
        <v>Dark</v>
      </c>
      <c r="P760" s="5" t="str">
        <f>_xlfn.XLOOKUP(Orders[[#This Row],[Customer ID]],customers!$A$2:$A$1001,customers!$I$2:$I$1001,"",0)</f>
        <v>No</v>
      </c>
    </row>
    <row r="761" spans="1:16" x14ac:dyDescent="0.3">
      <c r="A761" s="2" t="s">
        <v>4781</v>
      </c>
      <c r="B761" s="8">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5" t="str">
        <f t="shared" si="34"/>
        <v>Librica</v>
      </c>
      <c r="O761" s="5" t="str">
        <f t="shared" si="35"/>
        <v>Dark</v>
      </c>
      <c r="P761" s="5" t="str">
        <f>_xlfn.XLOOKUP(Orders[[#This Row],[Customer ID]],customers!$A$2:$A$1001,customers!$I$2:$I$1001,"",0)</f>
        <v>Yes</v>
      </c>
    </row>
    <row r="762" spans="1:16" x14ac:dyDescent="0.3">
      <c r="A762" s="2" t="s">
        <v>4787</v>
      </c>
      <c r="B762" s="8">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5" t="str">
        <f t="shared" si="34"/>
        <v>Excelsa</v>
      </c>
      <c r="O762" s="5" t="str">
        <f t="shared" si="35"/>
        <v>Light</v>
      </c>
      <c r="P762" s="5" t="str">
        <f>_xlfn.XLOOKUP(Orders[[#This Row],[Customer ID]],customers!$A$2:$A$1001,customers!$I$2:$I$1001,"",0)</f>
        <v>No</v>
      </c>
    </row>
    <row r="763" spans="1:16" x14ac:dyDescent="0.3">
      <c r="A763" s="2" t="s">
        <v>4792</v>
      </c>
      <c r="B763" s="8">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5" t="str">
        <f t="shared" si="34"/>
        <v>Excelsa</v>
      </c>
      <c r="O763" s="5" t="str">
        <f t="shared" si="35"/>
        <v>Light</v>
      </c>
      <c r="P763" s="5" t="str">
        <f>_xlfn.XLOOKUP(Orders[[#This Row],[Customer ID]],customers!$A$2:$A$1001,customers!$I$2:$I$1001,"",0)</f>
        <v>Yes</v>
      </c>
    </row>
    <row r="764" spans="1:16" x14ac:dyDescent="0.3">
      <c r="A764" s="2" t="s">
        <v>4797</v>
      </c>
      <c r="B764" s="8">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5" t="str">
        <f t="shared" si="34"/>
        <v>Librica</v>
      </c>
      <c r="O764" s="5" t="str">
        <f t="shared" si="35"/>
        <v>Medium</v>
      </c>
      <c r="P764" s="5" t="str">
        <f>_xlfn.XLOOKUP(Orders[[#This Row],[Customer ID]],customers!$A$2:$A$1001,customers!$I$2:$I$1001,"",0)</f>
        <v>No</v>
      </c>
    </row>
    <row r="765" spans="1:16" x14ac:dyDescent="0.3">
      <c r="A765" s="2" t="s">
        <v>4803</v>
      </c>
      <c r="B765" s="8">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5" t="str">
        <f t="shared" si="34"/>
        <v>Arabia</v>
      </c>
      <c r="O765" s="5" t="str">
        <f t="shared" si="35"/>
        <v>Light</v>
      </c>
      <c r="P765" s="5" t="str">
        <f>_xlfn.XLOOKUP(Orders[[#This Row],[Customer ID]],customers!$A$2:$A$1001,customers!$I$2:$I$1001,"",0)</f>
        <v>No</v>
      </c>
    </row>
    <row r="766" spans="1:16" x14ac:dyDescent="0.3">
      <c r="A766" s="2" t="s">
        <v>4808</v>
      </c>
      <c r="B766" s="8">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5" t="str">
        <f t="shared" si="34"/>
        <v>Arabia</v>
      </c>
      <c r="O766" s="5" t="str">
        <f t="shared" si="35"/>
        <v>Light</v>
      </c>
      <c r="P766" s="5" t="str">
        <f>_xlfn.XLOOKUP(Orders[[#This Row],[Customer ID]],customers!$A$2:$A$1001,customers!$I$2:$I$1001,"",0)</f>
        <v>Yes</v>
      </c>
    </row>
    <row r="767" spans="1:16" x14ac:dyDescent="0.3">
      <c r="A767" s="2" t="s">
        <v>4814</v>
      </c>
      <c r="B767" s="8">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5" t="str">
        <f t="shared" si="34"/>
        <v>Robusta</v>
      </c>
      <c r="O767" s="5" t="str">
        <f t="shared" si="35"/>
        <v>Medium</v>
      </c>
      <c r="P767" s="5" t="str">
        <f>_xlfn.XLOOKUP(Orders[[#This Row],[Customer ID]],customers!$A$2:$A$1001,customers!$I$2:$I$1001,"",0)</f>
        <v>Yes</v>
      </c>
    </row>
    <row r="768" spans="1:16" x14ac:dyDescent="0.3">
      <c r="A768" s="2" t="s">
        <v>4814</v>
      </c>
      <c r="B768" s="8">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5" t="str">
        <f t="shared" si="34"/>
        <v>Arabia</v>
      </c>
      <c r="O768" s="5" t="str">
        <f t="shared" si="35"/>
        <v>Light</v>
      </c>
      <c r="P768" s="5" t="str">
        <f>_xlfn.XLOOKUP(Orders[[#This Row],[Customer ID]],customers!$A$2:$A$1001,customers!$I$2:$I$1001,"",0)</f>
        <v>Yes</v>
      </c>
    </row>
    <row r="769" spans="1:16" x14ac:dyDescent="0.3">
      <c r="A769" s="2" t="s">
        <v>4825</v>
      </c>
      <c r="B769" s="8">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5" t="str">
        <f t="shared" si="34"/>
        <v>Arabia</v>
      </c>
      <c r="O769" s="5" t="str">
        <f t="shared" si="35"/>
        <v>Light</v>
      </c>
      <c r="P769" s="5" t="str">
        <f>_xlfn.XLOOKUP(Orders[[#This Row],[Customer ID]],customers!$A$2:$A$1001,customers!$I$2:$I$1001,"",0)</f>
        <v>No</v>
      </c>
    </row>
    <row r="770" spans="1:16" x14ac:dyDescent="0.3">
      <c r="A770" s="2" t="s">
        <v>4831</v>
      </c>
      <c r="B770" s="8">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5" t="str">
        <f t="shared" si="34"/>
        <v>Robusta</v>
      </c>
      <c r="O770" s="5" t="str">
        <f t="shared" si="35"/>
        <v>Light</v>
      </c>
      <c r="P770" s="5" t="str">
        <f>_xlfn.XLOOKUP(Orders[[#This Row],[Customer ID]],customers!$A$2:$A$1001,customers!$I$2:$I$1001,"",0)</f>
        <v>No</v>
      </c>
    </row>
    <row r="771" spans="1:16" x14ac:dyDescent="0.3">
      <c r="A771" s="2" t="s">
        <v>4836</v>
      </c>
      <c r="B771" s="8">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E771*L771</f>
        <v>137.31</v>
      </c>
      <c r="N771" s="5" t="str">
        <f t="shared" ref="N771:N834" si="37">IF(I771="Rob","Robusta",IF(I771="Exc","Excelsa",IF(I771="Ara","Arabia",IF(I771="Lib","Librica",""))))</f>
        <v>Robusta</v>
      </c>
      <c r="O771" s="5" t="str">
        <f t="shared" ref="O771:O834" si="38">IF(J771="M","Medium",IF(J771="L", "Light", IF(J771="D", "Dark","")))</f>
        <v>Medium</v>
      </c>
      <c r="P771" s="5" t="str">
        <f>_xlfn.XLOOKUP(Orders[[#This Row],[Customer ID]],customers!$A$2:$A$1001,customers!$I$2:$I$1001,"",0)</f>
        <v>No</v>
      </c>
    </row>
    <row r="772" spans="1:16" x14ac:dyDescent="0.3">
      <c r="A772" s="2" t="s">
        <v>4842</v>
      </c>
      <c r="B772" s="8">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5" t="str">
        <f t="shared" si="37"/>
        <v>Arabia</v>
      </c>
      <c r="O772" s="5" t="str">
        <f t="shared" si="38"/>
        <v>Dark</v>
      </c>
      <c r="P772" s="5" t="str">
        <f>_xlfn.XLOOKUP(Orders[[#This Row],[Customer ID]],customers!$A$2:$A$1001,customers!$I$2:$I$1001,"",0)</f>
        <v>No</v>
      </c>
    </row>
    <row r="773" spans="1:16" x14ac:dyDescent="0.3">
      <c r="A773" s="2" t="s">
        <v>4847</v>
      </c>
      <c r="B773" s="8">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5" t="str">
        <f t="shared" si="37"/>
        <v>Robusta</v>
      </c>
      <c r="O773" s="5" t="str">
        <f t="shared" si="38"/>
        <v>Light</v>
      </c>
      <c r="P773" s="5" t="str">
        <f>_xlfn.XLOOKUP(Orders[[#This Row],[Customer ID]],customers!$A$2:$A$1001,customers!$I$2:$I$1001,"",0)</f>
        <v>No</v>
      </c>
    </row>
    <row r="774" spans="1:16" x14ac:dyDescent="0.3">
      <c r="A774" s="2" t="s">
        <v>4853</v>
      </c>
      <c r="B774" s="8">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5" t="str">
        <f t="shared" si="37"/>
        <v>Excelsa</v>
      </c>
      <c r="O774" s="5" t="str">
        <f t="shared" si="38"/>
        <v>Medium</v>
      </c>
      <c r="P774" s="5" t="str">
        <f>_xlfn.XLOOKUP(Orders[[#This Row],[Customer ID]],customers!$A$2:$A$1001,customers!$I$2:$I$1001,"",0)</f>
        <v>No</v>
      </c>
    </row>
    <row r="775" spans="1:16" x14ac:dyDescent="0.3">
      <c r="A775" s="2" t="s">
        <v>4858</v>
      </c>
      <c r="B775" s="8">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s="5" t="str">
        <f>INDEX(products!$A$1:$G$49,MATCH(orders!$D775,products!$A$1:$A$49,0),MATCH(orders!I$1,products!$A$1:$G$1,0))</f>
        <v>Lib</v>
      </c>
      <c r="J775" s="5"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5" t="str">
        <f t="shared" si="37"/>
        <v>Librica</v>
      </c>
      <c r="O775" s="5" t="str">
        <f t="shared" si="38"/>
        <v>Medium</v>
      </c>
      <c r="P775" s="5" t="str">
        <f>_xlfn.XLOOKUP(Orders[[#This Row],[Customer ID]],customers!$A$2:$A$1001,customers!$I$2:$I$1001,"",0)</f>
        <v>No</v>
      </c>
    </row>
    <row r="776" spans="1:16" x14ac:dyDescent="0.3">
      <c r="A776" s="2" t="s">
        <v>4864</v>
      </c>
      <c r="B776" s="8">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5" t="str">
        <f t="shared" si="37"/>
        <v>Robusta</v>
      </c>
      <c r="O776" s="5" t="str">
        <f t="shared" si="38"/>
        <v>Medium</v>
      </c>
      <c r="P776" s="5" t="str">
        <f>_xlfn.XLOOKUP(Orders[[#This Row],[Customer ID]],customers!$A$2:$A$1001,customers!$I$2:$I$1001,"",0)</f>
        <v>Yes</v>
      </c>
    </row>
    <row r="777" spans="1:16" x14ac:dyDescent="0.3">
      <c r="A777" s="2" t="s">
        <v>4869</v>
      </c>
      <c r="B777" s="8">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5" t="str">
        <f t="shared" si="37"/>
        <v>Excelsa</v>
      </c>
      <c r="O777" s="5" t="str">
        <f t="shared" si="38"/>
        <v>Light</v>
      </c>
      <c r="P777" s="5" t="str">
        <f>_xlfn.XLOOKUP(Orders[[#This Row],[Customer ID]],customers!$A$2:$A$1001,customers!$I$2:$I$1001,"",0)</f>
        <v>Yes</v>
      </c>
    </row>
    <row r="778" spans="1:16" x14ac:dyDescent="0.3">
      <c r="A778" s="2" t="s">
        <v>4875</v>
      </c>
      <c r="B778" s="8">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5" t="str">
        <f t="shared" si="37"/>
        <v>Arabia</v>
      </c>
      <c r="O778" s="5" t="str">
        <f t="shared" si="38"/>
        <v>Medium</v>
      </c>
      <c r="P778" s="5" t="str">
        <f>_xlfn.XLOOKUP(Orders[[#This Row],[Customer ID]],customers!$A$2:$A$1001,customers!$I$2:$I$1001,"",0)</f>
        <v>No</v>
      </c>
    </row>
    <row r="779" spans="1:16" x14ac:dyDescent="0.3">
      <c r="A779" s="2" t="s">
        <v>4881</v>
      </c>
      <c r="B779" s="8">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5" t="str">
        <f t="shared" si="37"/>
        <v>Arabia</v>
      </c>
      <c r="O779" s="5" t="str">
        <f t="shared" si="38"/>
        <v>Light</v>
      </c>
      <c r="P779" s="5" t="str">
        <f>_xlfn.XLOOKUP(Orders[[#This Row],[Customer ID]],customers!$A$2:$A$1001,customers!$I$2:$I$1001,"",0)</f>
        <v>No</v>
      </c>
    </row>
    <row r="780" spans="1:16" x14ac:dyDescent="0.3">
      <c r="A780" s="2" t="s">
        <v>4886</v>
      </c>
      <c r="B780" s="8">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5" t="str">
        <f t="shared" si="37"/>
        <v>Librica</v>
      </c>
      <c r="O780" s="5" t="str">
        <f t="shared" si="38"/>
        <v>Light</v>
      </c>
      <c r="P780" s="5" t="str">
        <f>_xlfn.XLOOKUP(Orders[[#This Row],[Customer ID]],customers!$A$2:$A$1001,customers!$I$2:$I$1001,"",0)</f>
        <v>Yes</v>
      </c>
    </row>
    <row r="781" spans="1:16" x14ac:dyDescent="0.3">
      <c r="A781" s="2" t="s">
        <v>4892</v>
      </c>
      <c r="B781" s="8">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5" t="str">
        <f t="shared" si="37"/>
        <v>Librica</v>
      </c>
      <c r="O781" s="5" t="str">
        <f t="shared" si="38"/>
        <v>Dark</v>
      </c>
      <c r="P781" s="5" t="str">
        <f>_xlfn.XLOOKUP(Orders[[#This Row],[Customer ID]],customers!$A$2:$A$1001,customers!$I$2:$I$1001,"",0)</f>
        <v>Yes</v>
      </c>
    </row>
    <row r="782" spans="1:16" x14ac:dyDescent="0.3">
      <c r="A782" s="2" t="s">
        <v>4898</v>
      </c>
      <c r="B782" s="8">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5" t="str">
        <f t="shared" si="37"/>
        <v>Excelsa</v>
      </c>
      <c r="O782" s="5" t="str">
        <f t="shared" si="38"/>
        <v>Medium</v>
      </c>
      <c r="P782" s="5" t="str">
        <f>_xlfn.XLOOKUP(Orders[[#This Row],[Customer ID]],customers!$A$2:$A$1001,customers!$I$2:$I$1001,"",0)</f>
        <v>No</v>
      </c>
    </row>
    <row r="783" spans="1:16" x14ac:dyDescent="0.3">
      <c r="A783" s="2" t="s">
        <v>4903</v>
      </c>
      <c r="B783" s="8">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5" t="str">
        <f t="shared" si="37"/>
        <v>Librica</v>
      </c>
      <c r="O783" s="5" t="str">
        <f t="shared" si="38"/>
        <v>Light</v>
      </c>
      <c r="P783" s="5" t="str">
        <f>_xlfn.XLOOKUP(Orders[[#This Row],[Customer ID]],customers!$A$2:$A$1001,customers!$I$2:$I$1001,"",0)</f>
        <v>No</v>
      </c>
    </row>
    <row r="784" spans="1:16" x14ac:dyDescent="0.3">
      <c r="A784" s="2" t="s">
        <v>4909</v>
      </c>
      <c r="B784" s="8">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s="5" t="str">
        <f>INDEX(products!$A$1:$G$49,MATCH(orders!$D784,products!$A$1:$A$49,0),MATCH(orders!I$1,products!$A$1:$G$1,0))</f>
        <v>Exc</v>
      </c>
      <c r="J784" s="5"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5" t="str">
        <f t="shared" si="37"/>
        <v>Excelsa</v>
      </c>
      <c r="O784" s="5" t="str">
        <f t="shared" si="38"/>
        <v>Light</v>
      </c>
      <c r="P784" s="5" t="str">
        <f>_xlfn.XLOOKUP(Orders[[#This Row],[Customer ID]],customers!$A$2:$A$1001,customers!$I$2:$I$1001,"",0)</f>
        <v>No</v>
      </c>
    </row>
    <row r="785" spans="1:16" x14ac:dyDescent="0.3">
      <c r="A785" s="2" t="s">
        <v>4915</v>
      </c>
      <c r="B785" s="8">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5" t="str">
        <f t="shared" si="37"/>
        <v>Librica</v>
      </c>
      <c r="O785" s="5" t="str">
        <f t="shared" si="38"/>
        <v>Medium</v>
      </c>
      <c r="P785" s="5" t="str">
        <f>_xlfn.XLOOKUP(Orders[[#This Row],[Customer ID]],customers!$A$2:$A$1001,customers!$I$2:$I$1001,"",0)</f>
        <v>Yes</v>
      </c>
    </row>
    <row r="786" spans="1:16" x14ac:dyDescent="0.3">
      <c r="A786" s="2" t="s">
        <v>4921</v>
      </c>
      <c r="B786" s="8">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5" t="str">
        <f t="shared" si="37"/>
        <v>Librica</v>
      </c>
      <c r="O786" s="5" t="str">
        <f t="shared" si="38"/>
        <v>Light</v>
      </c>
      <c r="P786" s="5" t="str">
        <f>_xlfn.XLOOKUP(Orders[[#This Row],[Customer ID]],customers!$A$2:$A$1001,customers!$I$2:$I$1001,"",0)</f>
        <v>No</v>
      </c>
    </row>
    <row r="787" spans="1:16" x14ac:dyDescent="0.3">
      <c r="A787" s="2" t="s">
        <v>4926</v>
      </c>
      <c r="B787" s="8">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5" t="str">
        <f t="shared" si="37"/>
        <v>Arabia</v>
      </c>
      <c r="O787" s="5" t="str">
        <f t="shared" si="38"/>
        <v>Dark</v>
      </c>
      <c r="P787" s="5" t="str">
        <f>_xlfn.XLOOKUP(Orders[[#This Row],[Customer ID]],customers!$A$2:$A$1001,customers!$I$2:$I$1001,"",0)</f>
        <v>No</v>
      </c>
    </row>
    <row r="788" spans="1:16" x14ac:dyDescent="0.3">
      <c r="A788" s="2" t="s">
        <v>4932</v>
      </c>
      <c r="B788" s="8">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5" t="str">
        <f t="shared" si="37"/>
        <v>Excelsa</v>
      </c>
      <c r="O788" s="5" t="str">
        <f t="shared" si="38"/>
        <v>Dark</v>
      </c>
      <c r="P788" s="5" t="str">
        <f>_xlfn.XLOOKUP(Orders[[#This Row],[Customer ID]],customers!$A$2:$A$1001,customers!$I$2:$I$1001,"",0)</f>
        <v>Yes</v>
      </c>
    </row>
    <row r="789" spans="1:16" x14ac:dyDescent="0.3">
      <c r="A789" s="2" t="s">
        <v>4938</v>
      </c>
      <c r="B789" s="8">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5" t="str">
        <f t="shared" si="37"/>
        <v>Excelsa</v>
      </c>
      <c r="O789" s="5" t="str">
        <f t="shared" si="38"/>
        <v>Medium</v>
      </c>
      <c r="P789" s="5" t="str">
        <f>_xlfn.XLOOKUP(Orders[[#This Row],[Customer ID]],customers!$A$2:$A$1001,customers!$I$2:$I$1001,"",0)</f>
        <v>Yes</v>
      </c>
    </row>
    <row r="790" spans="1:16" x14ac:dyDescent="0.3">
      <c r="A790" s="2" t="s">
        <v>4943</v>
      </c>
      <c r="B790" s="8">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s="5" t="str">
        <f>INDEX(products!$A$1:$G$49,MATCH(orders!$D790,products!$A$1:$A$49,0),MATCH(orders!I$1,products!$A$1:$G$1,0))</f>
        <v>Rob</v>
      </c>
      <c r="J790" s="5"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5" t="str">
        <f t="shared" si="37"/>
        <v>Robusta</v>
      </c>
      <c r="O790" s="5" t="str">
        <f t="shared" si="38"/>
        <v>Medium</v>
      </c>
      <c r="P790" s="5" t="str">
        <f>_xlfn.XLOOKUP(Orders[[#This Row],[Customer ID]],customers!$A$2:$A$1001,customers!$I$2:$I$1001,"",0)</f>
        <v>Yes</v>
      </c>
    </row>
    <row r="791" spans="1:16" x14ac:dyDescent="0.3">
      <c r="A791" s="2" t="s">
        <v>4949</v>
      </c>
      <c r="B791" s="8">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5" t="str">
        <f t="shared" si="37"/>
        <v>Arabia</v>
      </c>
      <c r="O791" s="5" t="str">
        <f t="shared" si="38"/>
        <v>Light</v>
      </c>
      <c r="P791" s="5" t="str">
        <f>_xlfn.XLOOKUP(Orders[[#This Row],[Customer ID]],customers!$A$2:$A$1001,customers!$I$2:$I$1001,"",0)</f>
        <v>No</v>
      </c>
    </row>
    <row r="792" spans="1:16" x14ac:dyDescent="0.3">
      <c r="A792" s="2" t="s">
        <v>4955</v>
      </c>
      <c r="B792" s="8">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5" t="str">
        <f t="shared" si="37"/>
        <v>Arabia</v>
      </c>
      <c r="O792" s="5" t="str">
        <f t="shared" si="38"/>
        <v>Light</v>
      </c>
      <c r="P792" s="5" t="str">
        <f>_xlfn.XLOOKUP(Orders[[#This Row],[Customer ID]],customers!$A$2:$A$1001,customers!$I$2:$I$1001,"",0)</f>
        <v>No</v>
      </c>
    </row>
    <row r="793" spans="1:16" x14ac:dyDescent="0.3">
      <c r="A793" s="2" t="s">
        <v>4961</v>
      </c>
      <c r="B793" s="8">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5" t="str">
        <f t="shared" si="37"/>
        <v>Librica</v>
      </c>
      <c r="O793" s="5" t="str">
        <f t="shared" si="38"/>
        <v>Light</v>
      </c>
      <c r="P793" s="5" t="str">
        <f>_xlfn.XLOOKUP(Orders[[#This Row],[Customer ID]],customers!$A$2:$A$1001,customers!$I$2:$I$1001,"",0)</f>
        <v>Yes</v>
      </c>
    </row>
    <row r="794" spans="1:16" x14ac:dyDescent="0.3">
      <c r="A794" s="2" t="s">
        <v>4967</v>
      </c>
      <c r="B794" s="8">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5" t="str">
        <f t="shared" si="37"/>
        <v>Librica</v>
      </c>
      <c r="O794" s="5" t="str">
        <f t="shared" si="38"/>
        <v>Medium</v>
      </c>
      <c r="P794" s="5" t="str">
        <f>_xlfn.XLOOKUP(Orders[[#This Row],[Customer ID]],customers!$A$2:$A$1001,customers!$I$2:$I$1001,"",0)</f>
        <v>Yes</v>
      </c>
    </row>
    <row r="795" spans="1:16" x14ac:dyDescent="0.3">
      <c r="A795" s="2" t="s">
        <v>4973</v>
      </c>
      <c r="B795" s="8">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5" t="str">
        <f t="shared" si="37"/>
        <v>Robusta</v>
      </c>
      <c r="O795" s="5" t="str">
        <f t="shared" si="38"/>
        <v>Light</v>
      </c>
      <c r="P795" s="5" t="str">
        <f>_xlfn.XLOOKUP(Orders[[#This Row],[Customer ID]],customers!$A$2:$A$1001,customers!$I$2:$I$1001,"",0)</f>
        <v>No</v>
      </c>
    </row>
    <row r="796" spans="1:16" x14ac:dyDescent="0.3">
      <c r="A796" s="2" t="s">
        <v>4979</v>
      </c>
      <c r="B796" s="8">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5" t="str">
        <f t="shared" si="37"/>
        <v>Arabia</v>
      </c>
      <c r="O796" s="5" t="str">
        <f t="shared" si="38"/>
        <v>Light</v>
      </c>
      <c r="P796" s="5" t="str">
        <f>_xlfn.XLOOKUP(Orders[[#This Row],[Customer ID]],customers!$A$2:$A$1001,customers!$I$2:$I$1001,"",0)</f>
        <v>No</v>
      </c>
    </row>
    <row r="797" spans="1:16" x14ac:dyDescent="0.3">
      <c r="A797" s="2" t="s">
        <v>4985</v>
      </c>
      <c r="B797" s="8">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5" t="str">
        <f t="shared" si="37"/>
        <v>Robusta</v>
      </c>
      <c r="O797" s="5" t="str">
        <f t="shared" si="38"/>
        <v>Light</v>
      </c>
      <c r="P797" s="5" t="str">
        <f>_xlfn.XLOOKUP(Orders[[#This Row],[Customer ID]],customers!$A$2:$A$1001,customers!$I$2:$I$1001,"",0)</f>
        <v>No</v>
      </c>
    </row>
    <row r="798" spans="1:16" x14ac:dyDescent="0.3">
      <c r="A798" s="2" t="s">
        <v>4991</v>
      </c>
      <c r="B798" s="8">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5" t="str">
        <f t="shared" si="37"/>
        <v>Librica</v>
      </c>
      <c r="O798" s="5" t="str">
        <f t="shared" si="38"/>
        <v>Light</v>
      </c>
      <c r="P798" s="5" t="str">
        <f>_xlfn.XLOOKUP(Orders[[#This Row],[Customer ID]],customers!$A$2:$A$1001,customers!$I$2:$I$1001,"",0)</f>
        <v>No</v>
      </c>
    </row>
    <row r="799" spans="1:16" x14ac:dyDescent="0.3">
      <c r="A799" s="2" t="s">
        <v>4996</v>
      </c>
      <c r="B799" s="8">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5" t="str">
        <f t="shared" si="37"/>
        <v>Arabia</v>
      </c>
      <c r="O799" s="5" t="str">
        <f t="shared" si="38"/>
        <v>Light</v>
      </c>
      <c r="P799" s="5" t="str">
        <f>_xlfn.XLOOKUP(Orders[[#This Row],[Customer ID]],customers!$A$2:$A$1001,customers!$I$2:$I$1001,"",0)</f>
        <v>No</v>
      </c>
    </row>
    <row r="800" spans="1:16" x14ac:dyDescent="0.3">
      <c r="A800" s="2" t="s">
        <v>5002</v>
      </c>
      <c r="B800" s="8">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5" t="str">
        <f t="shared" si="37"/>
        <v>Robusta</v>
      </c>
      <c r="O800" s="5" t="str">
        <f t="shared" si="38"/>
        <v>Dark</v>
      </c>
      <c r="P800" s="5" t="str">
        <f>_xlfn.XLOOKUP(Orders[[#This Row],[Customer ID]],customers!$A$2:$A$1001,customers!$I$2:$I$1001,"",0)</f>
        <v>Yes</v>
      </c>
    </row>
    <row r="801" spans="1:16" x14ac:dyDescent="0.3">
      <c r="A801" s="2" t="s">
        <v>5008</v>
      </c>
      <c r="B801" s="8">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5" t="str">
        <f t="shared" si="37"/>
        <v>Excelsa</v>
      </c>
      <c r="O801" s="5" t="str">
        <f t="shared" si="38"/>
        <v>Dark</v>
      </c>
      <c r="P801" s="5" t="str">
        <f>_xlfn.XLOOKUP(Orders[[#This Row],[Customer ID]],customers!$A$2:$A$1001,customers!$I$2:$I$1001,"",0)</f>
        <v>Yes</v>
      </c>
    </row>
    <row r="802" spans="1:16" x14ac:dyDescent="0.3">
      <c r="A802" s="2" t="s">
        <v>5012</v>
      </c>
      <c r="B802" s="8">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s="5" t="str">
        <f>INDEX(products!$A$1:$G$49,MATCH(orders!$D802,products!$A$1:$A$49,0),MATCH(orders!I$1,products!$A$1:$G$1,0))</f>
        <v>Rob</v>
      </c>
      <c r="J802" s="5"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5" t="str">
        <f t="shared" si="37"/>
        <v>Robusta</v>
      </c>
      <c r="O802" s="5" t="str">
        <f t="shared" si="38"/>
        <v>Dark</v>
      </c>
      <c r="P802" s="5" t="str">
        <f>_xlfn.XLOOKUP(Orders[[#This Row],[Customer ID]],customers!$A$2:$A$1001,customers!$I$2:$I$1001,"",0)</f>
        <v>No</v>
      </c>
    </row>
    <row r="803" spans="1:16" x14ac:dyDescent="0.3">
      <c r="A803" s="2" t="s">
        <v>5018</v>
      </c>
      <c r="B803" s="8">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5" t="str">
        <f t="shared" si="37"/>
        <v>Robusta</v>
      </c>
      <c r="O803" s="5" t="str">
        <f t="shared" si="38"/>
        <v>Dark</v>
      </c>
      <c r="P803" s="5" t="str">
        <f>_xlfn.XLOOKUP(Orders[[#This Row],[Customer ID]],customers!$A$2:$A$1001,customers!$I$2:$I$1001,"",0)</f>
        <v>Yes</v>
      </c>
    </row>
    <row r="804" spans="1:16" x14ac:dyDescent="0.3">
      <c r="A804" s="2" t="s">
        <v>5024</v>
      </c>
      <c r="B804" s="8">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5" t="str">
        <f t="shared" si="37"/>
        <v>Robusta</v>
      </c>
      <c r="O804" s="5" t="str">
        <f t="shared" si="38"/>
        <v>Dark</v>
      </c>
      <c r="P804" s="5" t="str">
        <f>_xlfn.XLOOKUP(Orders[[#This Row],[Customer ID]],customers!$A$2:$A$1001,customers!$I$2:$I$1001,"",0)</f>
        <v>No</v>
      </c>
    </row>
    <row r="805" spans="1:16" x14ac:dyDescent="0.3">
      <c r="A805" s="2" t="s">
        <v>5030</v>
      </c>
      <c r="B805" s="8">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5" t="str">
        <f t="shared" si="37"/>
        <v>Excelsa</v>
      </c>
      <c r="O805" s="5" t="str">
        <f t="shared" si="38"/>
        <v>Medium</v>
      </c>
      <c r="P805" s="5" t="str">
        <f>_xlfn.XLOOKUP(Orders[[#This Row],[Customer ID]],customers!$A$2:$A$1001,customers!$I$2:$I$1001,"",0)</f>
        <v>No</v>
      </c>
    </row>
    <row r="806" spans="1:16" x14ac:dyDescent="0.3">
      <c r="A806" s="2" t="s">
        <v>5035</v>
      </c>
      <c r="B806" s="8">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5" t="str">
        <f t="shared" si="37"/>
        <v>Robusta</v>
      </c>
      <c r="O806" s="5" t="str">
        <f t="shared" si="38"/>
        <v>Light</v>
      </c>
      <c r="P806" s="5" t="str">
        <f>_xlfn.XLOOKUP(Orders[[#This Row],[Customer ID]],customers!$A$2:$A$1001,customers!$I$2:$I$1001,"",0)</f>
        <v>No</v>
      </c>
    </row>
    <row r="807" spans="1:16" x14ac:dyDescent="0.3">
      <c r="A807" s="2" t="s">
        <v>5040</v>
      </c>
      <c r="B807" s="8">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5" t="str">
        <f t="shared" si="37"/>
        <v>Robusta</v>
      </c>
      <c r="O807" s="5" t="str">
        <f t="shared" si="38"/>
        <v>Medium</v>
      </c>
      <c r="P807" s="5" t="str">
        <f>_xlfn.XLOOKUP(Orders[[#This Row],[Customer ID]],customers!$A$2:$A$1001,customers!$I$2:$I$1001,"",0)</f>
        <v>No</v>
      </c>
    </row>
    <row r="808" spans="1:16" x14ac:dyDescent="0.3">
      <c r="A808" s="2" t="s">
        <v>5046</v>
      </c>
      <c r="B808" s="8">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5" t="str">
        <f t="shared" si="37"/>
        <v>Librica</v>
      </c>
      <c r="O808" s="5" t="str">
        <f t="shared" si="38"/>
        <v>Dark</v>
      </c>
      <c r="P808" s="5" t="str">
        <f>_xlfn.XLOOKUP(Orders[[#This Row],[Customer ID]],customers!$A$2:$A$1001,customers!$I$2:$I$1001,"",0)</f>
        <v>Yes</v>
      </c>
    </row>
    <row r="809" spans="1:16" x14ac:dyDescent="0.3">
      <c r="A809" s="2" t="s">
        <v>5050</v>
      </c>
      <c r="B809" s="8">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s="5" t="str">
        <f>INDEX(products!$A$1:$G$49,MATCH(orders!$D809,products!$A$1:$A$49,0),MATCH(orders!I$1,products!$A$1:$G$1,0))</f>
        <v>Lib</v>
      </c>
      <c r="J809" s="5"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5" t="str">
        <f t="shared" si="37"/>
        <v>Librica</v>
      </c>
      <c r="O809" s="5" t="str">
        <f t="shared" si="38"/>
        <v>Dark</v>
      </c>
      <c r="P809" s="5" t="str">
        <f>_xlfn.XLOOKUP(Orders[[#This Row],[Customer ID]],customers!$A$2:$A$1001,customers!$I$2:$I$1001,"",0)</f>
        <v>No</v>
      </c>
    </row>
    <row r="810" spans="1:16" x14ac:dyDescent="0.3">
      <c r="A810" s="2" t="s">
        <v>5056</v>
      </c>
      <c r="B810" s="8">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5" t="str">
        <f t="shared" si="37"/>
        <v>Robusta</v>
      </c>
      <c r="O810" s="5" t="str">
        <f t="shared" si="38"/>
        <v>Light</v>
      </c>
      <c r="P810" s="5" t="str">
        <f>_xlfn.XLOOKUP(Orders[[#This Row],[Customer ID]],customers!$A$2:$A$1001,customers!$I$2:$I$1001,"",0)</f>
        <v>No</v>
      </c>
    </row>
    <row r="811" spans="1:16" x14ac:dyDescent="0.3">
      <c r="A811" s="2" t="s">
        <v>5062</v>
      </c>
      <c r="B811" s="8">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5" t="str">
        <f t="shared" si="37"/>
        <v>Robusta</v>
      </c>
      <c r="O811" s="5" t="str">
        <f t="shared" si="38"/>
        <v>Dark</v>
      </c>
      <c r="P811" s="5" t="str">
        <f>_xlfn.XLOOKUP(Orders[[#This Row],[Customer ID]],customers!$A$2:$A$1001,customers!$I$2:$I$1001,"",0)</f>
        <v>Yes</v>
      </c>
    </row>
    <row r="812" spans="1:16" x14ac:dyDescent="0.3">
      <c r="A812" s="2" t="s">
        <v>5067</v>
      </c>
      <c r="B812" s="8">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5" t="str">
        <f t="shared" si="37"/>
        <v>Librica</v>
      </c>
      <c r="O812" s="5" t="str">
        <f t="shared" si="38"/>
        <v>Light</v>
      </c>
      <c r="P812" s="5" t="str">
        <f>_xlfn.XLOOKUP(Orders[[#This Row],[Customer ID]],customers!$A$2:$A$1001,customers!$I$2:$I$1001,"",0)</f>
        <v>No</v>
      </c>
    </row>
    <row r="813" spans="1:16" x14ac:dyDescent="0.3">
      <c r="A813" s="2" t="s">
        <v>5073</v>
      </c>
      <c r="B813" s="8">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s="5" t="str">
        <f>INDEX(products!$A$1:$G$49,MATCH(orders!$D813,products!$A$1:$A$49,0),MATCH(orders!I$1,products!$A$1:$G$1,0))</f>
        <v>Ara</v>
      </c>
      <c r="J813" s="5"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5" t="str">
        <f t="shared" si="37"/>
        <v>Arabia</v>
      </c>
      <c r="O813" s="5" t="str">
        <f t="shared" si="38"/>
        <v>Medium</v>
      </c>
      <c r="P813" s="5" t="str">
        <f>_xlfn.XLOOKUP(Orders[[#This Row],[Customer ID]],customers!$A$2:$A$1001,customers!$I$2:$I$1001,"",0)</f>
        <v>Yes</v>
      </c>
    </row>
    <row r="814" spans="1:16" x14ac:dyDescent="0.3">
      <c r="A814" s="2" t="s">
        <v>5073</v>
      </c>
      <c r="B814" s="8">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s="5" t="str">
        <f>INDEX(products!$A$1:$G$49,MATCH(orders!$D814,products!$A$1:$A$49,0),MATCH(orders!I$1,products!$A$1:$G$1,0))</f>
        <v>Lib</v>
      </c>
      <c r="J814" s="5"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5" t="str">
        <f t="shared" si="37"/>
        <v>Librica</v>
      </c>
      <c r="O814" s="5" t="str">
        <f t="shared" si="38"/>
        <v>Dark</v>
      </c>
      <c r="P814" s="5" t="str">
        <f>_xlfn.XLOOKUP(Orders[[#This Row],[Customer ID]],customers!$A$2:$A$1001,customers!$I$2:$I$1001,"",0)</f>
        <v>Yes</v>
      </c>
    </row>
    <row r="815" spans="1:16" x14ac:dyDescent="0.3">
      <c r="A815" s="2" t="s">
        <v>5084</v>
      </c>
      <c r="B815" s="8">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5" t="str">
        <f t="shared" si="37"/>
        <v>Excelsa</v>
      </c>
      <c r="O815" s="5" t="str">
        <f t="shared" si="38"/>
        <v>Medium</v>
      </c>
      <c r="P815" s="5" t="str">
        <f>_xlfn.XLOOKUP(Orders[[#This Row],[Customer ID]],customers!$A$2:$A$1001,customers!$I$2:$I$1001,"",0)</f>
        <v>Yes</v>
      </c>
    </row>
    <row r="816" spans="1:16" x14ac:dyDescent="0.3">
      <c r="A816" s="2" t="s">
        <v>5090</v>
      </c>
      <c r="B816" s="8">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5" t="str">
        <f t="shared" si="37"/>
        <v>Excelsa</v>
      </c>
      <c r="O816" s="5" t="str">
        <f t="shared" si="38"/>
        <v>Light</v>
      </c>
      <c r="P816" s="5" t="str">
        <f>_xlfn.XLOOKUP(Orders[[#This Row],[Customer ID]],customers!$A$2:$A$1001,customers!$I$2:$I$1001,"",0)</f>
        <v>No</v>
      </c>
    </row>
    <row r="817" spans="1:16" x14ac:dyDescent="0.3">
      <c r="A817" s="2" t="s">
        <v>5096</v>
      </c>
      <c r="B817" s="8">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5" t="str">
        <f t="shared" si="37"/>
        <v>Robusta</v>
      </c>
      <c r="O817" s="5" t="str">
        <f t="shared" si="38"/>
        <v>Medium</v>
      </c>
      <c r="P817" s="5" t="str">
        <f>_xlfn.XLOOKUP(Orders[[#This Row],[Customer ID]],customers!$A$2:$A$1001,customers!$I$2:$I$1001,"",0)</f>
        <v>No</v>
      </c>
    </row>
    <row r="818" spans="1:16" x14ac:dyDescent="0.3">
      <c r="A818" s="2" t="s">
        <v>5102</v>
      </c>
      <c r="B818" s="8">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s="5" t="str">
        <f>INDEX(products!$A$1:$G$49,MATCH(orders!$D818,products!$A$1:$A$49,0),MATCH(orders!I$1,products!$A$1:$G$1,0))</f>
        <v>Lib</v>
      </c>
      <c r="J818" s="5"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5" t="str">
        <f t="shared" si="37"/>
        <v>Librica</v>
      </c>
      <c r="O818" s="5" t="str">
        <f t="shared" si="38"/>
        <v>Light</v>
      </c>
      <c r="P818" s="5" t="str">
        <f>_xlfn.XLOOKUP(Orders[[#This Row],[Customer ID]],customers!$A$2:$A$1001,customers!$I$2:$I$1001,"",0)</f>
        <v>No</v>
      </c>
    </row>
    <row r="819" spans="1:16" x14ac:dyDescent="0.3">
      <c r="A819" s="2" t="s">
        <v>5107</v>
      </c>
      <c r="B819" s="8">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5" t="str">
        <f t="shared" si="37"/>
        <v>Librica</v>
      </c>
      <c r="O819" s="5" t="str">
        <f t="shared" si="38"/>
        <v>Dark</v>
      </c>
      <c r="P819" s="5" t="str">
        <f>_xlfn.XLOOKUP(Orders[[#This Row],[Customer ID]],customers!$A$2:$A$1001,customers!$I$2:$I$1001,"",0)</f>
        <v>No</v>
      </c>
    </row>
    <row r="820" spans="1:16" x14ac:dyDescent="0.3">
      <c r="A820" s="2" t="s">
        <v>5112</v>
      </c>
      <c r="B820" s="8">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5" t="str">
        <f t="shared" si="37"/>
        <v>Librica</v>
      </c>
      <c r="O820" s="5" t="str">
        <f t="shared" si="38"/>
        <v>Light</v>
      </c>
      <c r="P820" s="5" t="str">
        <f>_xlfn.XLOOKUP(Orders[[#This Row],[Customer ID]],customers!$A$2:$A$1001,customers!$I$2:$I$1001,"",0)</f>
        <v>No</v>
      </c>
    </row>
    <row r="821" spans="1:16" x14ac:dyDescent="0.3">
      <c r="A821" s="2" t="s">
        <v>5117</v>
      </c>
      <c r="B821" s="8">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5" t="str">
        <f t="shared" si="37"/>
        <v>Librica</v>
      </c>
      <c r="O821" s="5" t="str">
        <f t="shared" si="38"/>
        <v>Light</v>
      </c>
      <c r="P821" s="5" t="str">
        <f>_xlfn.XLOOKUP(Orders[[#This Row],[Customer ID]],customers!$A$2:$A$1001,customers!$I$2:$I$1001,"",0)</f>
        <v>Yes</v>
      </c>
    </row>
    <row r="822" spans="1:16" x14ac:dyDescent="0.3">
      <c r="A822" s="2" t="s">
        <v>5123</v>
      </c>
      <c r="B822" s="8">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5" t="str">
        <f t="shared" si="37"/>
        <v>Excelsa</v>
      </c>
      <c r="O822" s="5" t="str">
        <f t="shared" si="38"/>
        <v>Medium</v>
      </c>
      <c r="P822" s="5" t="str">
        <f>_xlfn.XLOOKUP(Orders[[#This Row],[Customer ID]],customers!$A$2:$A$1001,customers!$I$2:$I$1001,"",0)</f>
        <v>Yes</v>
      </c>
    </row>
    <row r="823" spans="1:16" x14ac:dyDescent="0.3">
      <c r="A823" s="2" t="s">
        <v>5129</v>
      </c>
      <c r="B823" s="8">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5" t="str">
        <f t="shared" si="37"/>
        <v>Robusta</v>
      </c>
      <c r="O823" s="5" t="str">
        <f t="shared" si="38"/>
        <v>Dark</v>
      </c>
      <c r="P823" s="5" t="str">
        <f>_xlfn.XLOOKUP(Orders[[#This Row],[Customer ID]],customers!$A$2:$A$1001,customers!$I$2:$I$1001,"",0)</f>
        <v>No</v>
      </c>
    </row>
    <row r="824" spans="1:16" x14ac:dyDescent="0.3">
      <c r="A824" s="2" t="s">
        <v>5135</v>
      </c>
      <c r="B824" s="8">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5" t="str">
        <f t="shared" si="37"/>
        <v>Excelsa</v>
      </c>
      <c r="O824" s="5" t="str">
        <f t="shared" si="38"/>
        <v>Light</v>
      </c>
      <c r="P824" s="5" t="str">
        <f>_xlfn.XLOOKUP(Orders[[#This Row],[Customer ID]],customers!$A$2:$A$1001,customers!$I$2:$I$1001,"",0)</f>
        <v>No</v>
      </c>
    </row>
    <row r="825" spans="1:16" x14ac:dyDescent="0.3">
      <c r="A825" s="2" t="s">
        <v>5141</v>
      </c>
      <c r="B825" s="8">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5" t="str">
        <f t="shared" si="37"/>
        <v>Librica</v>
      </c>
      <c r="O825" s="5" t="str">
        <f t="shared" si="38"/>
        <v>Light</v>
      </c>
      <c r="P825" s="5" t="str">
        <f>_xlfn.XLOOKUP(Orders[[#This Row],[Customer ID]],customers!$A$2:$A$1001,customers!$I$2:$I$1001,"",0)</f>
        <v>Yes</v>
      </c>
    </row>
    <row r="826" spans="1:16" x14ac:dyDescent="0.3">
      <c r="A826" s="2" t="s">
        <v>5147</v>
      </c>
      <c r="B826" s="8">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5" t="str">
        <f t="shared" si="37"/>
        <v>Arabia</v>
      </c>
      <c r="O826" s="5" t="str">
        <f t="shared" si="38"/>
        <v>Medium</v>
      </c>
      <c r="P826" s="5" t="str">
        <f>_xlfn.XLOOKUP(Orders[[#This Row],[Customer ID]],customers!$A$2:$A$1001,customers!$I$2:$I$1001,"",0)</f>
        <v>Yes</v>
      </c>
    </row>
    <row r="827" spans="1:16" x14ac:dyDescent="0.3">
      <c r="A827" s="2" t="s">
        <v>5152</v>
      </c>
      <c r="B827" s="8">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5" t="str">
        <f t="shared" si="37"/>
        <v>Arabia</v>
      </c>
      <c r="O827" s="5" t="str">
        <f t="shared" si="38"/>
        <v>Dark</v>
      </c>
      <c r="P827" s="5" t="str">
        <f>_xlfn.XLOOKUP(Orders[[#This Row],[Customer ID]],customers!$A$2:$A$1001,customers!$I$2:$I$1001,"",0)</f>
        <v>Yes</v>
      </c>
    </row>
    <row r="828" spans="1:16" x14ac:dyDescent="0.3">
      <c r="A828" s="2" t="s">
        <v>5158</v>
      </c>
      <c r="B828" s="8">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5" t="str">
        <f t="shared" si="37"/>
        <v>Excelsa</v>
      </c>
      <c r="O828" s="5" t="str">
        <f t="shared" si="38"/>
        <v>Medium</v>
      </c>
      <c r="P828" s="5" t="str">
        <f>_xlfn.XLOOKUP(Orders[[#This Row],[Customer ID]],customers!$A$2:$A$1001,customers!$I$2:$I$1001,"",0)</f>
        <v>Yes</v>
      </c>
    </row>
    <row r="829" spans="1:16" x14ac:dyDescent="0.3">
      <c r="A829" s="2" t="s">
        <v>5164</v>
      </c>
      <c r="B829" s="8">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5" t="str">
        <f t="shared" si="37"/>
        <v>Excelsa</v>
      </c>
      <c r="O829" s="5" t="str">
        <f t="shared" si="38"/>
        <v>Medium</v>
      </c>
      <c r="P829" s="5" t="str">
        <f>_xlfn.XLOOKUP(Orders[[#This Row],[Customer ID]],customers!$A$2:$A$1001,customers!$I$2:$I$1001,"",0)</f>
        <v>No</v>
      </c>
    </row>
    <row r="830" spans="1:16" x14ac:dyDescent="0.3">
      <c r="A830" s="2" t="s">
        <v>5170</v>
      </c>
      <c r="B830" s="8">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5" t="str">
        <f t="shared" si="37"/>
        <v>Arabia</v>
      </c>
      <c r="O830" s="5" t="str">
        <f t="shared" si="38"/>
        <v>Dark</v>
      </c>
      <c r="P830" s="5" t="str">
        <f>_xlfn.XLOOKUP(Orders[[#This Row],[Customer ID]],customers!$A$2:$A$1001,customers!$I$2:$I$1001,"",0)</f>
        <v>Yes</v>
      </c>
    </row>
    <row r="831" spans="1:16" x14ac:dyDescent="0.3">
      <c r="A831" s="2" t="s">
        <v>5176</v>
      </c>
      <c r="B831" s="8">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5" t="str">
        <f t="shared" si="37"/>
        <v>Arabia</v>
      </c>
      <c r="O831" s="5" t="str">
        <f t="shared" si="38"/>
        <v>Dark</v>
      </c>
      <c r="P831" s="5" t="str">
        <f>_xlfn.XLOOKUP(Orders[[#This Row],[Customer ID]],customers!$A$2:$A$1001,customers!$I$2:$I$1001,"",0)</f>
        <v>No</v>
      </c>
    </row>
    <row r="832" spans="1:16" x14ac:dyDescent="0.3">
      <c r="A832" s="2" t="s">
        <v>5182</v>
      </c>
      <c r="B832" s="8">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5" t="str">
        <f t="shared" si="37"/>
        <v>Excelsa</v>
      </c>
      <c r="O832" s="5" t="str">
        <f t="shared" si="38"/>
        <v>Medium</v>
      </c>
      <c r="P832" s="5" t="str">
        <f>_xlfn.XLOOKUP(Orders[[#This Row],[Customer ID]],customers!$A$2:$A$1001,customers!$I$2:$I$1001,"",0)</f>
        <v>No</v>
      </c>
    </row>
    <row r="833" spans="1:16" x14ac:dyDescent="0.3">
      <c r="A833" s="2" t="s">
        <v>5182</v>
      </c>
      <c r="B833" s="8">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5" t="str">
        <f t="shared" si="37"/>
        <v>Arabia</v>
      </c>
      <c r="O833" s="5" t="str">
        <f t="shared" si="38"/>
        <v>Dark</v>
      </c>
      <c r="P833" s="5" t="str">
        <f>_xlfn.XLOOKUP(Orders[[#This Row],[Customer ID]],customers!$A$2:$A$1001,customers!$I$2:$I$1001,"",0)</f>
        <v>No</v>
      </c>
    </row>
    <row r="834" spans="1:16" x14ac:dyDescent="0.3">
      <c r="A834" s="2" t="s">
        <v>5193</v>
      </c>
      <c r="B834" s="8">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5" t="str">
        <f t="shared" si="37"/>
        <v>Robusta</v>
      </c>
      <c r="O834" s="5" t="str">
        <f t="shared" si="38"/>
        <v>Medium</v>
      </c>
      <c r="P834" s="5" t="str">
        <f>_xlfn.XLOOKUP(Orders[[#This Row],[Customer ID]],customers!$A$2:$A$1001,customers!$I$2:$I$1001,"",0)</f>
        <v>No</v>
      </c>
    </row>
    <row r="835" spans="1:16" x14ac:dyDescent="0.3">
      <c r="A835" s="2" t="s">
        <v>5199</v>
      </c>
      <c r="B835" s="8">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E835*L835</f>
        <v>82.339999999999989</v>
      </c>
      <c r="N835" s="5" t="str">
        <f t="shared" ref="N835:N898" si="40">IF(I835="Rob","Robusta",IF(I835="Exc","Excelsa",IF(I835="Ara","Arabia",IF(I835="Lib","Librica",""))))</f>
        <v>Robusta</v>
      </c>
      <c r="O835" s="5" t="str">
        <f t="shared" ref="O835:O898" si="41">IF(J835="M","Medium",IF(J835="L", "Light", IF(J835="D", "Dark","")))</f>
        <v>Dark</v>
      </c>
      <c r="P835" s="5" t="str">
        <f>_xlfn.XLOOKUP(Orders[[#This Row],[Customer ID]],customers!$A$2:$A$1001,customers!$I$2:$I$1001,"",0)</f>
        <v>Yes</v>
      </c>
    </row>
    <row r="836" spans="1:16" x14ac:dyDescent="0.3">
      <c r="A836" s="2" t="s">
        <v>5205</v>
      </c>
      <c r="B836" s="8">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5" t="str">
        <f t="shared" si="40"/>
        <v>Arabia</v>
      </c>
      <c r="O836" s="5" t="str">
        <f t="shared" si="41"/>
        <v>Dark</v>
      </c>
      <c r="P836" s="5" t="str">
        <f>_xlfn.XLOOKUP(Orders[[#This Row],[Customer ID]],customers!$A$2:$A$1001,customers!$I$2:$I$1001,"",0)</f>
        <v>No</v>
      </c>
    </row>
    <row r="837" spans="1:16" x14ac:dyDescent="0.3">
      <c r="A837" s="2" t="s">
        <v>5211</v>
      </c>
      <c r="B837" s="8">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5" t="str">
        <f t="shared" si="40"/>
        <v>Excelsa</v>
      </c>
      <c r="O837" s="5" t="str">
        <f t="shared" si="41"/>
        <v>Light</v>
      </c>
      <c r="P837" s="5" t="str">
        <f>_xlfn.XLOOKUP(Orders[[#This Row],[Customer ID]],customers!$A$2:$A$1001,customers!$I$2:$I$1001,"",0)</f>
        <v>Yes</v>
      </c>
    </row>
    <row r="838" spans="1:16" x14ac:dyDescent="0.3">
      <c r="A838" s="2" t="s">
        <v>5216</v>
      </c>
      <c r="B838" s="8">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5" t="str">
        <f t="shared" si="40"/>
        <v>Arabia</v>
      </c>
      <c r="O838" s="5" t="str">
        <f t="shared" si="41"/>
        <v>Dark</v>
      </c>
      <c r="P838" s="5" t="str">
        <f>_xlfn.XLOOKUP(Orders[[#This Row],[Customer ID]],customers!$A$2:$A$1001,customers!$I$2:$I$1001,"",0)</f>
        <v>No</v>
      </c>
    </row>
    <row r="839" spans="1:16" x14ac:dyDescent="0.3">
      <c r="A839" s="2" t="s">
        <v>5222</v>
      </c>
      <c r="B839" s="8">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5" t="str">
        <f t="shared" si="40"/>
        <v>Librica</v>
      </c>
      <c r="O839" s="5" t="str">
        <f t="shared" si="41"/>
        <v>Medium</v>
      </c>
      <c r="P839" s="5" t="str">
        <f>_xlfn.XLOOKUP(Orders[[#This Row],[Customer ID]],customers!$A$2:$A$1001,customers!$I$2:$I$1001,"",0)</f>
        <v>No</v>
      </c>
    </row>
    <row r="840" spans="1:16" x14ac:dyDescent="0.3">
      <c r="A840" s="2" t="s">
        <v>5228</v>
      </c>
      <c r="B840" s="8">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5" t="str">
        <f t="shared" si="40"/>
        <v>Arabia</v>
      </c>
      <c r="O840" s="5" t="str">
        <f t="shared" si="41"/>
        <v>Dark</v>
      </c>
      <c r="P840" s="5" t="str">
        <f>_xlfn.XLOOKUP(Orders[[#This Row],[Customer ID]],customers!$A$2:$A$1001,customers!$I$2:$I$1001,"",0)</f>
        <v>No</v>
      </c>
    </row>
    <row r="841" spans="1:16" x14ac:dyDescent="0.3">
      <c r="A841" s="2" t="s">
        <v>5234</v>
      </c>
      <c r="B841" s="8">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5" t="str">
        <f t="shared" si="40"/>
        <v>Excelsa</v>
      </c>
      <c r="O841" s="5" t="str">
        <f t="shared" si="41"/>
        <v>Medium</v>
      </c>
      <c r="P841" s="5" t="str">
        <f>_xlfn.XLOOKUP(Orders[[#This Row],[Customer ID]],customers!$A$2:$A$1001,customers!$I$2:$I$1001,"",0)</f>
        <v>No</v>
      </c>
    </row>
    <row r="842" spans="1:16" x14ac:dyDescent="0.3">
      <c r="A842" s="2" t="s">
        <v>5240</v>
      </c>
      <c r="B842" s="8">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5" t="str">
        <f t="shared" si="40"/>
        <v>Robusta</v>
      </c>
      <c r="O842" s="5" t="str">
        <f t="shared" si="41"/>
        <v>Light</v>
      </c>
      <c r="P842" s="5" t="str">
        <f>_xlfn.XLOOKUP(Orders[[#This Row],[Customer ID]],customers!$A$2:$A$1001,customers!$I$2:$I$1001,"",0)</f>
        <v>Yes</v>
      </c>
    </row>
    <row r="843" spans="1:16" x14ac:dyDescent="0.3">
      <c r="A843" s="2" t="s">
        <v>5246</v>
      </c>
      <c r="B843" s="8">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5" t="str">
        <f t="shared" si="40"/>
        <v>Librica</v>
      </c>
      <c r="O843" s="5" t="str">
        <f t="shared" si="41"/>
        <v>Medium</v>
      </c>
      <c r="P843" s="5" t="str">
        <f>_xlfn.XLOOKUP(Orders[[#This Row],[Customer ID]],customers!$A$2:$A$1001,customers!$I$2:$I$1001,"",0)</f>
        <v>No</v>
      </c>
    </row>
    <row r="844" spans="1:16" x14ac:dyDescent="0.3">
      <c r="A844" s="2" t="s">
        <v>5251</v>
      </c>
      <c r="B844" s="8">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5" t="str">
        <f t="shared" si="40"/>
        <v>Excelsa</v>
      </c>
      <c r="O844" s="5" t="str">
        <f t="shared" si="41"/>
        <v>Medium</v>
      </c>
      <c r="P844" s="5" t="str">
        <f>_xlfn.XLOOKUP(Orders[[#This Row],[Customer ID]],customers!$A$2:$A$1001,customers!$I$2:$I$1001,"",0)</f>
        <v>Yes</v>
      </c>
    </row>
    <row r="845" spans="1:16" x14ac:dyDescent="0.3">
      <c r="A845" s="2" t="s">
        <v>5256</v>
      </c>
      <c r="B845" s="8">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5" t="str">
        <f t="shared" si="40"/>
        <v>Excelsa</v>
      </c>
      <c r="O845" s="5" t="str">
        <f t="shared" si="41"/>
        <v>Medium</v>
      </c>
      <c r="P845" s="5" t="str">
        <f>_xlfn.XLOOKUP(Orders[[#This Row],[Customer ID]],customers!$A$2:$A$1001,customers!$I$2:$I$1001,"",0)</f>
        <v>Yes</v>
      </c>
    </row>
    <row r="846" spans="1:16" x14ac:dyDescent="0.3">
      <c r="A846" s="2" t="s">
        <v>5262</v>
      </c>
      <c r="B846" s="8">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5" t="str">
        <f t="shared" si="40"/>
        <v>Arabia</v>
      </c>
      <c r="O846" s="5" t="str">
        <f t="shared" si="41"/>
        <v>Dark</v>
      </c>
      <c r="P846" s="5" t="str">
        <f>_xlfn.XLOOKUP(Orders[[#This Row],[Customer ID]],customers!$A$2:$A$1001,customers!$I$2:$I$1001,"",0)</f>
        <v>Yes</v>
      </c>
    </row>
    <row r="847" spans="1:16" x14ac:dyDescent="0.3">
      <c r="A847" s="2" t="s">
        <v>5268</v>
      </c>
      <c r="B847" s="8">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5" t="str">
        <f t="shared" si="40"/>
        <v>Excelsa</v>
      </c>
      <c r="O847" s="5" t="str">
        <f t="shared" si="41"/>
        <v>Dark</v>
      </c>
      <c r="P847" s="5" t="str">
        <f>_xlfn.XLOOKUP(Orders[[#This Row],[Customer ID]],customers!$A$2:$A$1001,customers!$I$2:$I$1001,"",0)</f>
        <v>No</v>
      </c>
    </row>
    <row r="848" spans="1:16" x14ac:dyDescent="0.3">
      <c r="A848" s="2" t="s">
        <v>5273</v>
      </c>
      <c r="B848" s="8">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5" t="str">
        <f t="shared" si="40"/>
        <v>Arabia</v>
      </c>
      <c r="O848" s="5" t="str">
        <f t="shared" si="41"/>
        <v>Medium</v>
      </c>
      <c r="P848" s="5" t="str">
        <f>_xlfn.XLOOKUP(Orders[[#This Row],[Customer ID]],customers!$A$2:$A$1001,customers!$I$2:$I$1001,"",0)</f>
        <v>Yes</v>
      </c>
    </row>
    <row r="849" spans="1:16" x14ac:dyDescent="0.3">
      <c r="A849" s="2" t="s">
        <v>5278</v>
      </c>
      <c r="B849" s="8">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5" t="str">
        <f t="shared" si="40"/>
        <v>Arabia</v>
      </c>
      <c r="O849" s="5" t="str">
        <f t="shared" si="41"/>
        <v>Dark</v>
      </c>
      <c r="P849" s="5" t="str">
        <f>_xlfn.XLOOKUP(Orders[[#This Row],[Customer ID]],customers!$A$2:$A$1001,customers!$I$2:$I$1001,"",0)</f>
        <v>Yes</v>
      </c>
    </row>
    <row r="850" spans="1:16" x14ac:dyDescent="0.3">
      <c r="A850" s="2" t="s">
        <v>5283</v>
      </c>
      <c r="B850" s="8">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5" t="str">
        <f t="shared" si="40"/>
        <v>Excelsa</v>
      </c>
      <c r="O850" s="5" t="str">
        <f t="shared" si="41"/>
        <v>Light</v>
      </c>
      <c r="P850" s="5" t="str">
        <f>_xlfn.XLOOKUP(Orders[[#This Row],[Customer ID]],customers!$A$2:$A$1001,customers!$I$2:$I$1001,"",0)</f>
        <v>No</v>
      </c>
    </row>
    <row r="851" spans="1:16" x14ac:dyDescent="0.3">
      <c r="A851" s="2" t="s">
        <v>5288</v>
      </c>
      <c r="B851" s="8">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5" t="str">
        <f t="shared" si="40"/>
        <v>Arabia</v>
      </c>
      <c r="O851" s="5" t="str">
        <f t="shared" si="41"/>
        <v>Light</v>
      </c>
      <c r="P851" s="5" t="str">
        <f>_xlfn.XLOOKUP(Orders[[#This Row],[Customer ID]],customers!$A$2:$A$1001,customers!$I$2:$I$1001,"",0)</f>
        <v>Yes</v>
      </c>
    </row>
    <row r="852" spans="1:16" x14ac:dyDescent="0.3">
      <c r="A852" s="2" t="s">
        <v>5288</v>
      </c>
      <c r="B852" s="8">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5" t="str">
        <f t="shared" si="40"/>
        <v>Arabia</v>
      </c>
      <c r="O852" s="5" t="str">
        <f t="shared" si="41"/>
        <v>Medium</v>
      </c>
      <c r="P852" s="5" t="str">
        <f>_xlfn.XLOOKUP(Orders[[#This Row],[Customer ID]],customers!$A$2:$A$1001,customers!$I$2:$I$1001,"",0)</f>
        <v>Yes</v>
      </c>
    </row>
    <row r="853" spans="1:16" x14ac:dyDescent="0.3">
      <c r="A853" s="2" t="s">
        <v>5299</v>
      </c>
      <c r="B853" s="8">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5" t="str">
        <f t="shared" si="40"/>
        <v>Librica</v>
      </c>
      <c r="O853" s="5" t="str">
        <f t="shared" si="41"/>
        <v>Dark</v>
      </c>
      <c r="P853" s="5" t="str">
        <f>_xlfn.XLOOKUP(Orders[[#This Row],[Customer ID]],customers!$A$2:$A$1001,customers!$I$2:$I$1001,"",0)</f>
        <v>Yes</v>
      </c>
    </row>
    <row r="854" spans="1:16" x14ac:dyDescent="0.3">
      <c r="A854" s="2" t="s">
        <v>5305</v>
      </c>
      <c r="B854" s="8">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5" t="str">
        <f t="shared" si="40"/>
        <v>Librica</v>
      </c>
      <c r="O854" s="5" t="str">
        <f t="shared" si="41"/>
        <v>Dark</v>
      </c>
      <c r="P854" s="5" t="str">
        <f>_xlfn.XLOOKUP(Orders[[#This Row],[Customer ID]],customers!$A$2:$A$1001,customers!$I$2:$I$1001,"",0)</f>
        <v>Yes</v>
      </c>
    </row>
    <row r="855" spans="1:16" x14ac:dyDescent="0.3">
      <c r="A855" s="2" t="s">
        <v>5310</v>
      </c>
      <c r="B855" s="8">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5" t="str">
        <f t="shared" si="40"/>
        <v>Arabia</v>
      </c>
      <c r="O855" s="5" t="str">
        <f t="shared" si="41"/>
        <v>Dark</v>
      </c>
      <c r="P855" s="5" t="str">
        <f>_xlfn.XLOOKUP(Orders[[#This Row],[Customer ID]],customers!$A$2:$A$1001,customers!$I$2:$I$1001,"",0)</f>
        <v>No</v>
      </c>
    </row>
    <row r="856" spans="1:16" x14ac:dyDescent="0.3">
      <c r="A856" s="2" t="s">
        <v>5315</v>
      </c>
      <c r="B856" s="8">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5" t="str">
        <f t="shared" si="40"/>
        <v>Robusta</v>
      </c>
      <c r="O856" s="5" t="str">
        <f t="shared" si="41"/>
        <v>Light</v>
      </c>
      <c r="P856" s="5" t="str">
        <f>_xlfn.XLOOKUP(Orders[[#This Row],[Customer ID]],customers!$A$2:$A$1001,customers!$I$2:$I$1001,"",0)</f>
        <v>Yes</v>
      </c>
    </row>
    <row r="857" spans="1:16" x14ac:dyDescent="0.3">
      <c r="A857" s="2" t="s">
        <v>5321</v>
      </c>
      <c r="B857" s="8">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5" t="str">
        <f t="shared" si="40"/>
        <v>Librica</v>
      </c>
      <c r="O857" s="5" t="str">
        <f t="shared" si="41"/>
        <v>Dark</v>
      </c>
      <c r="P857" s="5" t="str">
        <f>_xlfn.XLOOKUP(Orders[[#This Row],[Customer ID]],customers!$A$2:$A$1001,customers!$I$2:$I$1001,"",0)</f>
        <v>No</v>
      </c>
    </row>
    <row r="858" spans="1:16" x14ac:dyDescent="0.3">
      <c r="A858" s="2" t="s">
        <v>5327</v>
      </c>
      <c r="B858" s="8">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5" t="str">
        <f t="shared" si="40"/>
        <v>Librica</v>
      </c>
      <c r="O858" s="5" t="str">
        <f t="shared" si="41"/>
        <v>Medium</v>
      </c>
      <c r="P858" s="5" t="str">
        <f>_xlfn.XLOOKUP(Orders[[#This Row],[Customer ID]],customers!$A$2:$A$1001,customers!$I$2:$I$1001,"",0)</f>
        <v>Yes</v>
      </c>
    </row>
    <row r="859" spans="1:16" x14ac:dyDescent="0.3">
      <c r="A859" s="2" t="s">
        <v>5333</v>
      </c>
      <c r="B859" s="8">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5" t="str">
        <f t="shared" si="40"/>
        <v>Robusta</v>
      </c>
      <c r="O859" s="5" t="str">
        <f t="shared" si="41"/>
        <v>Light</v>
      </c>
      <c r="P859" s="5" t="str">
        <f>_xlfn.XLOOKUP(Orders[[#This Row],[Customer ID]],customers!$A$2:$A$1001,customers!$I$2:$I$1001,"",0)</f>
        <v>No</v>
      </c>
    </row>
    <row r="860" spans="1:16" x14ac:dyDescent="0.3">
      <c r="A860" s="2" t="s">
        <v>5339</v>
      </c>
      <c r="B860" s="8">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5" t="str">
        <f t="shared" si="40"/>
        <v>Librica</v>
      </c>
      <c r="O860" s="5" t="str">
        <f t="shared" si="41"/>
        <v>Medium</v>
      </c>
      <c r="P860" s="5" t="str">
        <f>_xlfn.XLOOKUP(Orders[[#This Row],[Customer ID]],customers!$A$2:$A$1001,customers!$I$2:$I$1001,"",0)</f>
        <v>No</v>
      </c>
    </row>
    <row r="861" spans="1:16" x14ac:dyDescent="0.3">
      <c r="A861" s="2" t="s">
        <v>5345</v>
      </c>
      <c r="B861" s="8">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5" t="str">
        <f t="shared" si="40"/>
        <v>Arabia</v>
      </c>
      <c r="O861" s="5" t="str">
        <f t="shared" si="41"/>
        <v>Light</v>
      </c>
      <c r="P861" s="5" t="str">
        <f>_xlfn.XLOOKUP(Orders[[#This Row],[Customer ID]],customers!$A$2:$A$1001,customers!$I$2:$I$1001,"",0)</f>
        <v>No</v>
      </c>
    </row>
    <row r="862" spans="1:16" x14ac:dyDescent="0.3">
      <c r="A862" s="2" t="s">
        <v>5351</v>
      </c>
      <c r="B862" s="8">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5" t="str">
        <f t="shared" si="40"/>
        <v>Arabia</v>
      </c>
      <c r="O862" s="5" t="str">
        <f t="shared" si="41"/>
        <v>Medium</v>
      </c>
      <c r="P862" s="5" t="str">
        <f>_xlfn.XLOOKUP(Orders[[#This Row],[Customer ID]],customers!$A$2:$A$1001,customers!$I$2:$I$1001,"",0)</f>
        <v>No</v>
      </c>
    </row>
    <row r="863" spans="1:16" x14ac:dyDescent="0.3">
      <c r="A863" s="2" t="s">
        <v>5356</v>
      </c>
      <c r="B863" s="8">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5" t="str">
        <f t="shared" si="40"/>
        <v>Librica</v>
      </c>
      <c r="O863" s="5" t="str">
        <f t="shared" si="41"/>
        <v>Dark</v>
      </c>
      <c r="P863" s="5" t="str">
        <f>_xlfn.XLOOKUP(Orders[[#This Row],[Customer ID]],customers!$A$2:$A$1001,customers!$I$2:$I$1001,"",0)</f>
        <v>Yes</v>
      </c>
    </row>
    <row r="864" spans="1:16" x14ac:dyDescent="0.3">
      <c r="A864" s="2" t="s">
        <v>5362</v>
      </c>
      <c r="B864" s="8">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5" t="str">
        <f t="shared" si="40"/>
        <v>Robusta</v>
      </c>
      <c r="O864" s="5" t="str">
        <f t="shared" si="41"/>
        <v>Medium</v>
      </c>
      <c r="P864" s="5" t="str">
        <f>_xlfn.XLOOKUP(Orders[[#This Row],[Customer ID]],customers!$A$2:$A$1001,customers!$I$2:$I$1001,"",0)</f>
        <v>Yes</v>
      </c>
    </row>
    <row r="865" spans="1:16" x14ac:dyDescent="0.3">
      <c r="A865" s="2" t="s">
        <v>5368</v>
      </c>
      <c r="B865" s="8">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5" t="str">
        <f t="shared" si="40"/>
        <v>Librica</v>
      </c>
      <c r="O865" s="5" t="str">
        <f t="shared" si="41"/>
        <v>Medium</v>
      </c>
      <c r="P865" s="5" t="str">
        <f>_xlfn.XLOOKUP(Orders[[#This Row],[Customer ID]],customers!$A$2:$A$1001,customers!$I$2:$I$1001,"",0)</f>
        <v>Yes</v>
      </c>
    </row>
    <row r="866" spans="1:16" x14ac:dyDescent="0.3">
      <c r="A866" s="2" t="s">
        <v>5374</v>
      </c>
      <c r="B866" s="8">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s="5" t="str">
        <f>INDEX(products!$A$1:$G$49,MATCH(orders!$D866,products!$A$1:$A$49,0),MATCH(orders!I$1,products!$A$1:$G$1,0))</f>
        <v>Rob</v>
      </c>
      <c r="J866" s="5"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5" t="str">
        <f t="shared" si="40"/>
        <v>Robusta</v>
      </c>
      <c r="O866" s="5" t="str">
        <f t="shared" si="41"/>
        <v>Light</v>
      </c>
      <c r="P866" s="5" t="str">
        <f>_xlfn.XLOOKUP(Orders[[#This Row],[Customer ID]],customers!$A$2:$A$1001,customers!$I$2:$I$1001,"",0)</f>
        <v>No</v>
      </c>
    </row>
    <row r="867" spans="1:16" x14ac:dyDescent="0.3">
      <c r="A867" s="2" t="s">
        <v>5380</v>
      </c>
      <c r="B867" s="8">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5" t="str">
        <f t="shared" si="40"/>
        <v>Arabia</v>
      </c>
      <c r="O867" s="5" t="str">
        <f t="shared" si="41"/>
        <v>Medium</v>
      </c>
      <c r="P867" s="5" t="str">
        <f>_xlfn.XLOOKUP(Orders[[#This Row],[Customer ID]],customers!$A$2:$A$1001,customers!$I$2:$I$1001,"",0)</f>
        <v>Yes</v>
      </c>
    </row>
    <row r="868" spans="1:16" x14ac:dyDescent="0.3">
      <c r="A868" s="2" t="s">
        <v>5385</v>
      </c>
      <c r="B868" s="8">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s="5" t="str">
        <f>INDEX(products!$A$1:$G$49,MATCH(orders!$D868,products!$A$1:$A$49,0),MATCH(orders!I$1,products!$A$1:$G$1,0))</f>
        <v>Ara</v>
      </c>
      <c r="J868" s="5"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5" t="str">
        <f t="shared" si="40"/>
        <v>Arabia</v>
      </c>
      <c r="O868" s="5" t="str">
        <f t="shared" si="41"/>
        <v>Dark</v>
      </c>
      <c r="P868" s="5" t="str">
        <f>_xlfn.XLOOKUP(Orders[[#This Row],[Customer ID]],customers!$A$2:$A$1001,customers!$I$2:$I$1001,"",0)</f>
        <v>No</v>
      </c>
    </row>
    <row r="869" spans="1:16" x14ac:dyDescent="0.3">
      <c r="A869" s="2" t="s">
        <v>5391</v>
      </c>
      <c r="B869" s="8">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s="5" t="str">
        <f>INDEX(products!$A$1:$G$49,MATCH(orders!$D869,products!$A$1:$A$49,0),MATCH(orders!I$1,products!$A$1:$G$1,0))</f>
        <v>Ara</v>
      </c>
      <c r="J869" s="5"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5" t="str">
        <f t="shared" si="40"/>
        <v>Arabia</v>
      </c>
      <c r="O869" s="5" t="str">
        <f t="shared" si="41"/>
        <v>Light</v>
      </c>
      <c r="P869" s="5" t="str">
        <f>_xlfn.XLOOKUP(Orders[[#This Row],[Customer ID]],customers!$A$2:$A$1001,customers!$I$2:$I$1001,"",0)</f>
        <v>Yes</v>
      </c>
    </row>
    <row r="870" spans="1:16" x14ac:dyDescent="0.3">
      <c r="A870" s="2" t="s">
        <v>5396</v>
      </c>
      <c r="B870" s="8">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5" t="str">
        <f t="shared" si="40"/>
        <v>Excelsa</v>
      </c>
      <c r="O870" s="5" t="str">
        <f t="shared" si="41"/>
        <v>Medium</v>
      </c>
      <c r="P870" s="5" t="str">
        <f>_xlfn.XLOOKUP(Orders[[#This Row],[Customer ID]],customers!$A$2:$A$1001,customers!$I$2:$I$1001,"",0)</f>
        <v>Yes</v>
      </c>
    </row>
    <row r="871" spans="1:16" x14ac:dyDescent="0.3">
      <c r="A871" s="2" t="s">
        <v>5402</v>
      </c>
      <c r="B871" s="8">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5" t="str">
        <f t="shared" si="40"/>
        <v>Robusta</v>
      </c>
      <c r="O871" s="5" t="str">
        <f t="shared" si="41"/>
        <v>Medium</v>
      </c>
      <c r="P871" s="5" t="str">
        <f>_xlfn.XLOOKUP(Orders[[#This Row],[Customer ID]],customers!$A$2:$A$1001,customers!$I$2:$I$1001,"",0)</f>
        <v>Yes</v>
      </c>
    </row>
    <row r="872" spans="1:16" x14ac:dyDescent="0.3">
      <c r="A872" s="2" t="s">
        <v>5407</v>
      </c>
      <c r="B872" s="8">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s="5" t="str">
        <f>INDEX(products!$A$1:$G$49,MATCH(orders!$D872,products!$A$1:$A$49,0),MATCH(orders!I$1,products!$A$1:$G$1,0))</f>
        <v>Exc</v>
      </c>
      <c r="J872" s="5"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5" t="str">
        <f t="shared" si="40"/>
        <v>Excelsa</v>
      </c>
      <c r="O872" s="5" t="str">
        <f t="shared" si="41"/>
        <v>Dark</v>
      </c>
      <c r="P872" s="5" t="str">
        <f>_xlfn.XLOOKUP(Orders[[#This Row],[Customer ID]],customers!$A$2:$A$1001,customers!$I$2:$I$1001,"",0)</f>
        <v>Yes</v>
      </c>
    </row>
    <row r="873" spans="1:16" x14ac:dyDescent="0.3">
      <c r="A873" s="2" t="s">
        <v>5413</v>
      </c>
      <c r="B873" s="8">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5" t="str">
        <f t="shared" si="40"/>
        <v>Excelsa</v>
      </c>
      <c r="O873" s="5" t="str">
        <f t="shared" si="41"/>
        <v>Light</v>
      </c>
      <c r="P873" s="5" t="str">
        <f>_xlfn.XLOOKUP(Orders[[#This Row],[Customer ID]],customers!$A$2:$A$1001,customers!$I$2:$I$1001,"",0)</f>
        <v>Yes</v>
      </c>
    </row>
    <row r="874" spans="1:16" x14ac:dyDescent="0.3">
      <c r="A874" s="2" t="s">
        <v>5421</v>
      </c>
      <c r="B874" s="8">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5" t="str">
        <f t="shared" si="40"/>
        <v>Arabia</v>
      </c>
      <c r="O874" s="5" t="str">
        <f t="shared" si="41"/>
        <v>Medium</v>
      </c>
      <c r="P874" s="5" t="str">
        <f>_xlfn.XLOOKUP(Orders[[#This Row],[Customer ID]],customers!$A$2:$A$1001,customers!$I$2:$I$1001,"",0)</f>
        <v>No</v>
      </c>
    </row>
    <row r="875" spans="1:16" x14ac:dyDescent="0.3">
      <c r="A875" s="2" t="s">
        <v>5427</v>
      </c>
      <c r="B875" s="8">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5" t="str">
        <f t="shared" si="40"/>
        <v>Robusta</v>
      </c>
      <c r="O875" s="5" t="str">
        <f t="shared" si="41"/>
        <v>Medium</v>
      </c>
      <c r="P875" s="5" t="str">
        <f>_xlfn.XLOOKUP(Orders[[#This Row],[Customer ID]],customers!$A$2:$A$1001,customers!$I$2:$I$1001,"",0)</f>
        <v>Yes</v>
      </c>
    </row>
    <row r="876" spans="1:16" x14ac:dyDescent="0.3">
      <c r="A876" s="2" t="s">
        <v>5433</v>
      </c>
      <c r="B876" s="8">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5" t="str">
        <f t="shared" si="40"/>
        <v>Arabia</v>
      </c>
      <c r="O876" s="5" t="str">
        <f t="shared" si="41"/>
        <v>Light</v>
      </c>
      <c r="P876" s="5" t="str">
        <f>_xlfn.XLOOKUP(Orders[[#This Row],[Customer ID]],customers!$A$2:$A$1001,customers!$I$2:$I$1001,"",0)</f>
        <v>No</v>
      </c>
    </row>
    <row r="877" spans="1:16" x14ac:dyDescent="0.3">
      <c r="A877" s="2" t="s">
        <v>5439</v>
      </c>
      <c r="B877" s="8">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s="5" t="str">
        <f>INDEX(products!$A$1:$G$49,MATCH(orders!$D877,products!$A$1:$A$49,0),MATCH(orders!I$1,products!$A$1:$G$1,0))</f>
        <v>Lib</v>
      </c>
      <c r="J877" s="5"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5" t="str">
        <f t="shared" si="40"/>
        <v>Librica</v>
      </c>
      <c r="O877" s="5" t="str">
        <f t="shared" si="41"/>
        <v>Medium</v>
      </c>
      <c r="P877" s="5" t="str">
        <f>_xlfn.XLOOKUP(Orders[[#This Row],[Customer ID]],customers!$A$2:$A$1001,customers!$I$2:$I$1001,"",0)</f>
        <v>No</v>
      </c>
    </row>
    <row r="878" spans="1:16" x14ac:dyDescent="0.3">
      <c r="A878" s="2" t="s">
        <v>5439</v>
      </c>
      <c r="B878" s="8">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s="5" t="str">
        <f>INDEX(products!$A$1:$G$49,MATCH(orders!$D878,products!$A$1:$A$49,0),MATCH(orders!I$1,products!$A$1:$G$1,0))</f>
        <v>Ara</v>
      </c>
      <c r="J878" s="5"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5" t="str">
        <f t="shared" si="40"/>
        <v>Arabia</v>
      </c>
      <c r="O878" s="5" t="str">
        <f t="shared" si="41"/>
        <v>Light</v>
      </c>
      <c r="P878" s="5" t="str">
        <f>_xlfn.XLOOKUP(Orders[[#This Row],[Customer ID]],customers!$A$2:$A$1001,customers!$I$2:$I$1001,"",0)</f>
        <v>No</v>
      </c>
    </row>
    <row r="879" spans="1:16" x14ac:dyDescent="0.3">
      <c r="A879" s="2" t="s">
        <v>5450</v>
      </c>
      <c r="B879" s="8">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5" t="str">
        <f t="shared" si="40"/>
        <v>Librica</v>
      </c>
      <c r="O879" s="5" t="str">
        <f t="shared" si="41"/>
        <v>Light</v>
      </c>
      <c r="P879" s="5" t="str">
        <f>_xlfn.XLOOKUP(Orders[[#This Row],[Customer ID]],customers!$A$2:$A$1001,customers!$I$2:$I$1001,"",0)</f>
        <v>No</v>
      </c>
    </row>
    <row r="880" spans="1:16" x14ac:dyDescent="0.3">
      <c r="A880" s="2" t="s">
        <v>5456</v>
      </c>
      <c r="B880" s="8">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5" t="str">
        <f t="shared" si="40"/>
        <v>Robusta</v>
      </c>
      <c r="O880" s="5" t="str">
        <f t="shared" si="41"/>
        <v>Light</v>
      </c>
      <c r="P880" s="5" t="str">
        <f>_xlfn.XLOOKUP(Orders[[#This Row],[Customer ID]],customers!$A$2:$A$1001,customers!$I$2:$I$1001,"",0)</f>
        <v>Yes</v>
      </c>
    </row>
    <row r="881" spans="1:16" x14ac:dyDescent="0.3">
      <c r="A881" s="2" t="s">
        <v>5461</v>
      </c>
      <c r="B881" s="8">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5" t="str">
        <f t="shared" si="40"/>
        <v>Excelsa</v>
      </c>
      <c r="O881" s="5" t="str">
        <f t="shared" si="41"/>
        <v>Dark</v>
      </c>
      <c r="P881" s="5" t="str">
        <f>_xlfn.XLOOKUP(Orders[[#This Row],[Customer ID]],customers!$A$2:$A$1001,customers!$I$2:$I$1001,"",0)</f>
        <v>No</v>
      </c>
    </row>
    <row r="882" spans="1:16" x14ac:dyDescent="0.3">
      <c r="A882" s="2" t="s">
        <v>5466</v>
      </c>
      <c r="B882" s="8">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5" t="str">
        <f t="shared" si="40"/>
        <v>Robusta</v>
      </c>
      <c r="O882" s="5" t="str">
        <f t="shared" si="41"/>
        <v>Light</v>
      </c>
      <c r="P882" s="5" t="str">
        <f>_xlfn.XLOOKUP(Orders[[#This Row],[Customer ID]],customers!$A$2:$A$1001,customers!$I$2:$I$1001,"",0)</f>
        <v>No</v>
      </c>
    </row>
    <row r="883" spans="1:16" x14ac:dyDescent="0.3">
      <c r="A883" s="2" t="s">
        <v>5472</v>
      </c>
      <c r="B883" s="8">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5" t="str">
        <f t="shared" si="40"/>
        <v>Arabia</v>
      </c>
      <c r="O883" s="5" t="str">
        <f t="shared" si="41"/>
        <v>Light</v>
      </c>
      <c r="P883" s="5" t="str">
        <f>_xlfn.XLOOKUP(Orders[[#This Row],[Customer ID]],customers!$A$2:$A$1001,customers!$I$2:$I$1001,"",0)</f>
        <v>Yes</v>
      </c>
    </row>
    <row r="884" spans="1:16" x14ac:dyDescent="0.3">
      <c r="A884" s="2" t="s">
        <v>5477</v>
      </c>
      <c r="B884" s="8">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5" t="str">
        <f t="shared" si="40"/>
        <v>Arabia</v>
      </c>
      <c r="O884" s="5" t="str">
        <f t="shared" si="41"/>
        <v>Dark</v>
      </c>
      <c r="P884" s="5" t="str">
        <f>_xlfn.XLOOKUP(Orders[[#This Row],[Customer ID]],customers!$A$2:$A$1001,customers!$I$2:$I$1001,"",0)</f>
        <v>Yes</v>
      </c>
    </row>
    <row r="885" spans="1:16" x14ac:dyDescent="0.3">
      <c r="A885" s="2" t="s">
        <v>5483</v>
      </c>
      <c r="B885" s="8">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5" t="str">
        <f t="shared" si="40"/>
        <v>Arabia</v>
      </c>
      <c r="O885" s="5" t="str">
        <f t="shared" si="41"/>
        <v>Medium</v>
      </c>
      <c r="P885" s="5" t="str">
        <f>_xlfn.XLOOKUP(Orders[[#This Row],[Customer ID]],customers!$A$2:$A$1001,customers!$I$2:$I$1001,"",0)</f>
        <v>Yes</v>
      </c>
    </row>
    <row r="886" spans="1:16" x14ac:dyDescent="0.3">
      <c r="A886" s="2" t="s">
        <v>5489</v>
      </c>
      <c r="B886" s="8">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5" t="str">
        <f t="shared" si="40"/>
        <v>Robusta</v>
      </c>
      <c r="O886" s="5" t="str">
        <f t="shared" si="41"/>
        <v>Dark</v>
      </c>
      <c r="P886" s="5" t="str">
        <f>_xlfn.XLOOKUP(Orders[[#This Row],[Customer ID]],customers!$A$2:$A$1001,customers!$I$2:$I$1001,"",0)</f>
        <v>Yes</v>
      </c>
    </row>
    <row r="887" spans="1:16" x14ac:dyDescent="0.3">
      <c r="A887" s="2" t="s">
        <v>5495</v>
      </c>
      <c r="B887" s="8">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s="5" t="str">
        <f>INDEX(products!$A$1:$G$49,MATCH(orders!$D887,products!$A$1:$A$49,0),MATCH(orders!I$1,products!$A$1:$G$1,0))</f>
        <v>Rob</v>
      </c>
      <c r="J887" s="5"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5" t="str">
        <f t="shared" si="40"/>
        <v>Robusta</v>
      </c>
      <c r="O887" s="5" t="str">
        <f t="shared" si="41"/>
        <v>Dark</v>
      </c>
      <c r="P887" s="5" t="str">
        <f>_xlfn.XLOOKUP(Orders[[#This Row],[Customer ID]],customers!$A$2:$A$1001,customers!$I$2:$I$1001,"",0)</f>
        <v>No</v>
      </c>
    </row>
    <row r="888" spans="1:16" x14ac:dyDescent="0.3">
      <c r="A888" s="2" t="s">
        <v>5501</v>
      </c>
      <c r="B888" s="8">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5" t="str">
        <f t="shared" si="40"/>
        <v>Librica</v>
      </c>
      <c r="O888" s="5" t="str">
        <f t="shared" si="41"/>
        <v>Medium</v>
      </c>
      <c r="P888" s="5" t="str">
        <f>_xlfn.XLOOKUP(Orders[[#This Row],[Customer ID]],customers!$A$2:$A$1001,customers!$I$2:$I$1001,"",0)</f>
        <v>No</v>
      </c>
    </row>
    <row r="889" spans="1:16" x14ac:dyDescent="0.3">
      <c r="A889" s="2" t="s">
        <v>5507</v>
      </c>
      <c r="B889" s="8">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5" t="str">
        <f t="shared" si="40"/>
        <v>Excelsa</v>
      </c>
      <c r="O889" s="5" t="str">
        <f t="shared" si="41"/>
        <v>Light</v>
      </c>
      <c r="P889" s="5" t="str">
        <f>_xlfn.XLOOKUP(Orders[[#This Row],[Customer ID]],customers!$A$2:$A$1001,customers!$I$2:$I$1001,"",0)</f>
        <v>No</v>
      </c>
    </row>
    <row r="890" spans="1:16" x14ac:dyDescent="0.3">
      <c r="A890" s="2" t="s">
        <v>5513</v>
      </c>
      <c r="B890" s="8">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5" t="str">
        <f t="shared" si="40"/>
        <v>Arabia</v>
      </c>
      <c r="O890" s="5" t="str">
        <f t="shared" si="41"/>
        <v>Light</v>
      </c>
      <c r="P890" s="5" t="str">
        <f>_xlfn.XLOOKUP(Orders[[#This Row],[Customer ID]],customers!$A$2:$A$1001,customers!$I$2:$I$1001,"",0)</f>
        <v>Yes</v>
      </c>
    </row>
    <row r="891" spans="1:16" x14ac:dyDescent="0.3">
      <c r="A891" s="2" t="s">
        <v>5519</v>
      </c>
      <c r="B891" s="8">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5" t="str">
        <f t="shared" si="40"/>
        <v>Robusta</v>
      </c>
      <c r="O891" s="5" t="str">
        <f t="shared" si="41"/>
        <v>Dark</v>
      </c>
      <c r="P891" s="5" t="str">
        <f>_xlfn.XLOOKUP(Orders[[#This Row],[Customer ID]],customers!$A$2:$A$1001,customers!$I$2:$I$1001,"",0)</f>
        <v>Yes</v>
      </c>
    </row>
    <row r="892" spans="1:16" x14ac:dyDescent="0.3">
      <c r="A892" s="2" t="s">
        <v>5525</v>
      </c>
      <c r="B892" s="8">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5" t="str">
        <f t="shared" si="40"/>
        <v>Robusta</v>
      </c>
      <c r="O892" s="5" t="str">
        <f t="shared" si="41"/>
        <v>Dark</v>
      </c>
      <c r="P892" s="5" t="str">
        <f>_xlfn.XLOOKUP(Orders[[#This Row],[Customer ID]],customers!$A$2:$A$1001,customers!$I$2:$I$1001,"",0)</f>
        <v>Yes</v>
      </c>
    </row>
    <row r="893" spans="1:16" x14ac:dyDescent="0.3">
      <c r="A893" s="2" t="s">
        <v>5531</v>
      </c>
      <c r="B893" s="8">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5" t="str">
        <f t="shared" si="40"/>
        <v>Arabia</v>
      </c>
      <c r="O893" s="5" t="str">
        <f t="shared" si="41"/>
        <v>Dark</v>
      </c>
      <c r="P893" s="5" t="str">
        <f>_xlfn.XLOOKUP(Orders[[#This Row],[Customer ID]],customers!$A$2:$A$1001,customers!$I$2:$I$1001,"",0)</f>
        <v>Yes</v>
      </c>
    </row>
    <row r="894" spans="1:16" x14ac:dyDescent="0.3">
      <c r="A894" s="2" t="s">
        <v>5537</v>
      </c>
      <c r="B894" s="8">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5" t="str">
        <f t="shared" si="40"/>
        <v>Excelsa</v>
      </c>
      <c r="O894" s="5" t="str">
        <f t="shared" si="41"/>
        <v>Medium</v>
      </c>
      <c r="P894" s="5" t="str">
        <f>_xlfn.XLOOKUP(Orders[[#This Row],[Customer ID]],customers!$A$2:$A$1001,customers!$I$2:$I$1001,"",0)</f>
        <v>No</v>
      </c>
    </row>
    <row r="895" spans="1:16" x14ac:dyDescent="0.3">
      <c r="A895" s="2" t="s">
        <v>5543</v>
      </c>
      <c r="B895" s="8">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5" t="str">
        <f t="shared" si="40"/>
        <v>Librica</v>
      </c>
      <c r="O895" s="5" t="str">
        <f t="shared" si="41"/>
        <v>Light</v>
      </c>
      <c r="P895" s="5" t="str">
        <f>_xlfn.XLOOKUP(Orders[[#This Row],[Customer ID]],customers!$A$2:$A$1001,customers!$I$2:$I$1001,"",0)</f>
        <v>Yes</v>
      </c>
    </row>
    <row r="896" spans="1:16" x14ac:dyDescent="0.3">
      <c r="A896" s="2" t="s">
        <v>5548</v>
      </c>
      <c r="B896" s="8">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s="5" t="str">
        <f>INDEX(products!$A$1:$G$49,MATCH(orders!$D896,products!$A$1:$A$49,0),MATCH(orders!I$1,products!$A$1:$G$1,0))</f>
        <v>Rob</v>
      </c>
      <c r="J896" s="5"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5" t="str">
        <f t="shared" si="40"/>
        <v>Robusta</v>
      </c>
      <c r="O896" s="5" t="str">
        <f t="shared" si="41"/>
        <v>Dark</v>
      </c>
      <c r="P896" s="5" t="str">
        <f>_xlfn.XLOOKUP(Orders[[#This Row],[Customer ID]],customers!$A$2:$A$1001,customers!$I$2:$I$1001,"",0)</f>
        <v>Yes</v>
      </c>
    </row>
    <row r="897" spans="1:16" x14ac:dyDescent="0.3">
      <c r="A897" s="2" t="s">
        <v>5553</v>
      </c>
      <c r="B897" s="8">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5" t="str">
        <f t="shared" si="40"/>
        <v>Excelsa</v>
      </c>
      <c r="O897" s="5" t="str">
        <f t="shared" si="41"/>
        <v>Medium</v>
      </c>
      <c r="P897" s="5" t="str">
        <f>_xlfn.XLOOKUP(Orders[[#This Row],[Customer ID]],customers!$A$2:$A$1001,customers!$I$2:$I$1001,"",0)</f>
        <v>No</v>
      </c>
    </row>
    <row r="898" spans="1:16" x14ac:dyDescent="0.3">
      <c r="A898" s="2" t="s">
        <v>5558</v>
      </c>
      <c r="B898" s="8">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5" t="str">
        <f t="shared" si="40"/>
        <v>Robusta</v>
      </c>
      <c r="O898" s="5" t="str">
        <f t="shared" si="41"/>
        <v>Dark</v>
      </c>
      <c r="P898" s="5" t="str">
        <f>_xlfn.XLOOKUP(Orders[[#This Row],[Customer ID]],customers!$A$2:$A$1001,customers!$I$2:$I$1001,"",0)</f>
        <v>Yes</v>
      </c>
    </row>
    <row r="899" spans="1:16" x14ac:dyDescent="0.3">
      <c r="A899" s="2" t="s">
        <v>5564</v>
      </c>
      <c r="B899" s="8">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E899*L899</f>
        <v>24.3</v>
      </c>
      <c r="N899" s="5" t="str">
        <f t="shared" ref="N899:N962" si="43">IF(I899="Rob","Robusta",IF(I899="Exc","Excelsa",IF(I899="Ara","Arabia",IF(I899="Lib","Librica",""))))</f>
        <v>Excelsa</v>
      </c>
      <c r="O899" s="5" t="str">
        <f t="shared" ref="O899:O962" si="44">IF(J899="M","Medium",IF(J899="L", "Light", IF(J899="D", "Dark","")))</f>
        <v>Dark</v>
      </c>
      <c r="P899" s="5" t="str">
        <f>_xlfn.XLOOKUP(Orders[[#This Row],[Customer ID]],customers!$A$2:$A$1001,customers!$I$2:$I$1001,"",0)</f>
        <v>No</v>
      </c>
    </row>
    <row r="900" spans="1:16" x14ac:dyDescent="0.3">
      <c r="A900" s="2" t="s">
        <v>5570</v>
      </c>
      <c r="B900" s="8">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5" t="str">
        <f t="shared" si="43"/>
        <v>Robusta</v>
      </c>
      <c r="O900" s="5" t="str">
        <f t="shared" si="44"/>
        <v>Light</v>
      </c>
      <c r="P900" s="5" t="str">
        <f>_xlfn.XLOOKUP(Orders[[#This Row],[Customer ID]],customers!$A$2:$A$1001,customers!$I$2:$I$1001,"",0)</f>
        <v>No</v>
      </c>
    </row>
    <row r="901" spans="1:16" x14ac:dyDescent="0.3">
      <c r="A901" s="2" t="s">
        <v>5575</v>
      </c>
      <c r="B901" s="8">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5" t="str">
        <f t="shared" si="43"/>
        <v>Librica</v>
      </c>
      <c r="O901" s="5" t="str">
        <f t="shared" si="44"/>
        <v>Medium</v>
      </c>
      <c r="P901" s="5" t="str">
        <f>_xlfn.XLOOKUP(Orders[[#This Row],[Customer ID]],customers!$A$2:$A$1001,customers!$I$2:$I$1001,"",0)</f>
        <v>No</v>
      </c>
    </row>
    <row r="902" spans="1:16" x14ac:dyDescent="0.3">
      <c r="A902" s="2" t="s">
        <v>5580</v>
      </c>
      <c r="B902" s="8">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s="5" t="str">
        <f>INDEX(products!$A$1:$G$49,MATCH(orders!$D902,products!$A$1:$A$49,0),MATCH(orders!I$1,products!$A$1:$G$1,0))</f>
        <v>Lib</v>
      </c>
      <c r="J902" s="5"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5" t="str">
        <f t="shared" si="43"/>
        <v>Librica</v>
      </c>
      <c r="O902" s="5" t="str">
        <f t="shared" si="44"/>
        <v>Light</v>
      </c>
      <c r="P902" s="5" t="str">
        <f>_xlfn.XLOOKUP(Orders[[#This Row],[Customer ID]],customers!$A$2:$A$1001,customers!$I$2:$I$1001,"",0)</f>
        <v>No</v>
      </c>
    </row>
    <row r="903" spans="1:16" x14ac:dyDescent="0.3">
      <c r="A903" s="2" t="s">
        <v>5585</v>
      </c>
      <c r="B903" s="8">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5" t="str">
        <f t="shared" si="43"/>
        <v>Robusta</v>
      </c>
      <c r="O903" s="5" t="str">
        <f t="shared" si="44"/>
        <v>Light</v>
      </c>
      <c r="P903" s="5" t="str">
        <f>_xlfn.XLOOKUP(Orders[[#This Row],[Customer ID]],customers!$A$2:$A$1001,customers!$I$2:$I$1001,"",0)</f>
        <v>Yes</v>
      </c>
    </row>
    <row r="904" spans="1:16" x14ac:dyDescent="0.3">
      <c r="A904" s="2" t="s">
        <v>5591</v>
      </c>
      <c r="B904" s="8">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5" t="str">
        <f t="shared" si="43"/>
        <v>Excelsa</v>
      </c>
      <c r="O904" s="5" t="str">
        <f t="shared" si="44"/>
        <v>Medium</v>
      </c>
      <c r="P904" s="5" t="str">
        <f>_xlfn.XLOOKUP(Orders[[#This Row],[Customer ID]],customers!$A$2:$A$1001,customers!$I$2:$I$1001,"",0)</f>
        <v>No</v>
      </c>
    </row>
    <row r="905" spans="1:16" x14ac:dyDescent="0.3">
      <c r="A905" s="2" t="s">
        <v>5597</v>
      </c>
      <c r="B905" s="8">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5" t="str">
        <f t="shared" si="43"/>
        <v>Librica</v>
      </c>
      <c r="O905" s="5" t="str">
        <f t="shared" si="44"/>
        <v>Medium</v>
      </c>
      <c r="P905" s="5" t="str">
        <f>_xlfn.XLOOKUP(Orders[[#This Row],[Customer ID]],customers!$A$2:$A$1001,customers!$I$2:$I$1001,"",0)</f>
        <v>No</v>
      </c>
    </row>
    <row r="906" spans="1:16" x14ac:dyDescent="0.3">
      <c r="A906" s="2" t="s">
        <v>5603</v>
      </c>
      <c r="B906" s="8">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5" t="str">
        <f t="shared" si="43"/>
        <v>Arabia</v>
      </c>
      <c r="O906" s="5" t="str">
        <f t="shared" si="44"/>
        <v>Light</v>
      </c>
      <c r="P906" s="5" t="str">
        <f>_xlfn.XLOOKUP(Orders[[#This Row],[Customer ID]],customers!$A$2:$A$1001,customers!$I$2:$I$1001,"",0)</f>
        <v>No</v>
      </c>
    </row>
    <row r="907" spans="1:16" x14ac:dyDescent="0.3">
      <c r="A907" s="2" t="s">
        <v>5609</v>
      </c>
      <c r="B907" s="8">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5" t="str">
        <f t="shared" si="43"/>
        <v>Arabia</v>
      </c>
      <c r="O907" s="5" t="str">
        <f t="shared" si="44"/>
        <v>Medium</v>
      </c>
      <c r="P907" s="5" t="str">
        <f>_xlfn.XLOOKUP(Orders[[#This Row],[Customer ID]],customers!$A$2:$A$1001,customers!$I$2:$I$1001,"",0)</f>
        <v>Yes</v>
      </c>
    </row>
    <row r="908" spans="1:16" x14ac:dyDescent="0.3">
      <c r="A908" s="2" t="s">
        <v>5614</v>
      </c>
      <c r="B908" s="8">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5" t="str">
        <f t="shared" si="43"/>
        <v>Arabia</v>
      </c>
      <c r="O908" s="5" t="str">
        <f t="shared" si="44"/>
        <v>Medium</v>
      </c>
      <c r="P908" s="5" t="str">
        <f>_xlfn.XLOOKUP(Orders[[#This Row],[Customer ID]],customers!$A$2:$A$1001,customers!$I$2:$I$1001,"",0)</f>
        <v>Yes</v>
      </c>
    </row>
    <row r="909" spans="1:16" x14ac:dyDescent="0.3">
      <c r="A909" s="2" t="s">
        <v>5620</v>
      </c>
      <c r="B909" s="8">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5" t="str">
        <f t="shared" si="43"/>
        <v>Librica</v>
      </c>
      <c r="O909" s="5" t="str">
        <f t="shared" si="44"/>
        <v>Dark</v>
      </c>
      <c r="P909" s="5" t="str">
        <f>_xlfn.XLOOKUP(Orders[[#This Row],[Customer ID]],customers!$A$2:$A$1001,customers!$I$2:$I$1001,"",0)</f>
        <v>No</v>
      </c>
    </row>
    <row r="910" spans="1:16" x14ac:dyDescent="0.3">
      <c r="A910" s="2" t="s">
        <v>5626</v>
      </c>
      <c r="B910" s="8">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5" t="str">
        <f t="shared" si="43"/>
        <v>Robusta</v>
      </c>
      <c r="O910" s="5" t="str">
        <f t="shared" si="44"/>
        <v>Light</v>
      </c>
      <c r="P910" s="5" t="str">
        <f>_xlfn.XLOOKUP(Orders[[#This Row],[Customer ID]],customers!$A$2:$A$1001,customers!$I$2:$I$1001,"",0)</f>
        <v>No</v>
      </c>
    </row>
    <row r="911" spans="1:16" x14ac:dyDescent="0.3">
      <c r="A911" s="2" t="s">
        <v>5632</v>
      </c>
      <c r="B911" s="8">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5" t="str">
        <f t="shared" si="43"/>
        <v>Robusta</v>
      </c>
      <c r="O911" s="5" t="str">
        <f t="shared" si="44"/>
        <v>Light</v>
      </c>
      <c r="P911" s="5" t="str">
        <f>_xlfn.XLOOKUP(Orders[[#This Row],[Customer ID]],customers!$A$2:$A$1001,customers!$I$2:$I$1001,"",0)</f>
        <v>No</v>
      </c>
    </row>
    <row r="912" spans="1:16" x14ac:dyDescent="0.3">
      <c r="A912" s="2" t="s">
        <v>5637</v>
      </c>
      <c r="B912" s="8">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5" t="str">
        <f t="shared" si="43"/>
        <v>Arabia</v>
      </c>
      <c r="O912" s="5" t="str">
        <f t="shared" si="44"/>
        <v>Dark</v>
      </c>
      <c r="P912" s="5" t="str">
        <f>_xlfn.XLOOKUP(Orders[[#This Row],[Customer ID]],customers!$A$2:$A$1001,customers!$I$2:$I$1001,"",0)</f>
        <v>No</v>
      </c>
    </row>
    <row r="913" spans="1:16" x14ac:dyDescent="0.3">
      <c r="A913" s="2" t="s">
        <v>5643</v>
      </c>
      <c r="B913" s="8">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5" t="str">
        <f t="shared" si="43"/>
        <v>Arabia</v>
      </c>
      <c r="O913" s="5" t="str">
        <f t="shared" si="44"/>
        <v>Medium</v>
      </c>
      <c r="P913" s="5" t="str">
        <f>_xlfn.XLOOKUP(Orders[[#This Row],[Customer ID]],customers!$A$2:$A$1001,customers!$I$2:$I$1001,"",0)</f>
        <v>Yes</v>
      </c>
    </row>
    <row r="914" spans="1:16" x14ac:dyDescent="0.3">
      <c r="A914" s="2" t="s">
        <v>5649</v>
      </c>
      <c r="B914" s="8">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5" t="str">
        <f t="shared" si="43"/>
        <v>Robusta</v>
      </c>
      <c r="O914" s="5" t="str">
        <f t="shared" si="44"/>
        <v>Medium</v>
      </c>
      <c r="P914" s="5" t="str">
        <f>_xlfn.XLOOKUP(Orders[[#This Row],[Customer ID]],customers!$A$2:$A$1001,customers!$I$2:$I$1001,"",0)</f>
        <v>Yes</v>
      </c>
    </row>
    <row r="915" spans="1:16" x14ac:dyDescent="0.3">
      <c r="A915" s="2" t="s">
        <v>5654</v>
      </c>
      <c r="B915" s="8">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5" t="str">
        <f t="shared" si="43"/>
        <v>Arabia</v>
      </c>
      <c r="O915" s="5" t="str">
        <f t="shared" si="44"/>
        <v>Medium</v>
      </c>
      <c r="P915" s="5" t="str">
        <f>_xlfn.XLOOKUP(Orders[[#This Row],[Customer ID]],customers!$A$2:$A$1001,customers!$I$2:$I$1001,"",0)</f>
        <v>No</v>
      </c>
    </row>
    <row r="916" spans="1:16" x14ac:dyDescent="0.3">
      <c r="A916" s="2" t="s">
        <v>5660</v>
      </c>
      <c r="B916" s="8">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5" t="str">
        <f t="shared" si="43"/>
        <v>Arabia</v>
      </c>
      <c r="O916" s="5" t="str">
        <f t="shared" si="44"/>
        <v>Medium</v>
      </c>
      <c r="P916" s="5" t="str">
        <f>_xlfn.XLOOKUP(Orders[[#This Row],[Customer ID]],customers!$A$2:$A$1001,customers!$I$2:$I$1001,"",0)</f>
        <v>No</v>
      </c>
    </row>
    <row r="917" spans="1:16" x14ac:dyDescent="0.3">
      <c r="A917" s="2" t="s">
        <v>5666</v>
      </c>
      <c r="B917" s="8">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5" t="str">
        <f t="shared" si="43"/>
        <v>Excelsa</v>
      </c>
      <c r="O917" s="5" t="str">
        <f t="shared" si="44"/>
        <v>Dark</v>
      </c>
      <c r="P917" s="5" t="str">
        <f>_xlfn.XLOOKUP(Orders[[#This Row],[Customer ID]],customers!$A$2:$A$1001,customers!$I$2:$I$1001,"",0)</f>
        <v>Yes</v>
      </c>
    </row>
    <row r="918" spans="1:16" x14ac:dyDescent="0.3">
      <c r="A918" s="2" t="s">
        <v>5672</v>
      </c>
      <c r="B918" s="8">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s="5" t="str">
        <f>INDEX(products!$A$1:$G$49,MATCH(orders!$D918,products!$A$1:$A$49,0),MATCH(orders!I$1,products!$A$1:$G$1,0))</f>
        <v>Exc</v>
      </c>
      <c r="J918" s="5"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5" t="str">
        <f t="shared" si="43"/>
        <v>Excelsa</v>
      </c>
      <c r="O918" s="5" t="str">
        <f t="shared" si="44"/>
        <v>Dark</v>
      </c>
      <c r="P918" s="5" t="str">
        <f>_xlfn.XLOOKUP(Orders[[#This Row],[Customer ID]],customers!$A$2:$A$1001,customers!$I$2:$I$1001,"",0)</f>
        <v>Yes</v>
      </c>
    </row>
    <row r="919" spans="1:16" x14ac:dyDescent="0.3">
      <c r="A919" s="2" t="s">
        <v>5676</v>
      </c>
      <c r="B919" s="8">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5" t="str">
        <f t="shared" si="43"/>
        <v>Arabia</v>
      </c>
      <c r="O919" s="5" t="str">
        <f t="shared" si="44"/>
        <v>Medium</v>
      </c>
      <c r="P919" s="5" t="str">
        <f>_xlfn.XLOOKUP(Orders[[#This Row],[Customer ID]],customers!$A$2:$A$1001,customers!$I$2:$I$1001,"",0)</f>
        <v>No</v>
      </c>
    </row>
    <row r="920" spans="1:16" x14ac:dyDescent="0.3">
      <c r="A920" s="2" t="s">
        <v>5676</v>
      </c>
      <c r="B920" s="8">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5" t="str">
        <f t="shared" si="43"/>
        <v>Excelsa</v>
      </c>
      <c r="O920" s="5" t="str">
        <f t="shared" si="44"/>
        <v>Dark</v>
      </c>
      <c r="P920" s="5" t="str">
        <f>_xlfn.XLOOKUP(Orders[[#This Row],[Customer ID]],customers!$A$2:$A$1001,customers!$I$2:$I$1001,"",0)</f>
        <v>No</v>
      </c>
    </row>
    <row r="921" spans="1:16" x14ac:dyDescent="0.3">
      <c r="A921" s="2" t="s">
        <v>5687</v>
      </c>
      <c r="B921" s="8">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5" t="str">
        <f t="shared" si="43"/>
        <v>Robusta</v>
      </c>
      <c r="O921" s="5" t="str">
        <f t="shared" si="44"/>
        <v>Dark</v>
      </c>
      <c r="P921" s="5" t="str">
        <f>_xlfn.XLOOKUP(Orders[[#This Row],[Customer ID]],customers!$A$2:$A$1001,customers!$I$2:$I$1001,"",0)</f>
        <v>Yes</v>
      </c>
    </row>
    <row r="922" spans="1:16" x14ac:dyDescent="0.3">
      <c r="A922" s="2" t="s">
        <v>5693</v>
      </c>
      <c r="B922" s="8">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5" t="str">
        <f t="shared" si="43"/>
        <v>Robusta</v>
      </c>
      <c r="O922" s="5" t="str">
        <f t="shared" si="44"/>
        <v>Dark</v>
      </c>
      <c r="P922" s="5" t="str">
        <f>_xlfn.XLOOKUP(Orders[[#This Row],[Customer ID]],customers!$A$2:$A$1001,customers!$I$2:$I$1001,"",0)</f>
        <v>No</v>
      </c>
    </row>
    <row r="923" spans="1:16" x14ac:dyDescent="0.3">
      <c r="A923" s="2" t="s">
        <v>5699</v>
      </c>
      <c r="B923" s="8">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5" t="str">
        <f t="shared" si="43"/>
        <v>Librica</v>
      </c>
      <c r="O923" s="5" t="str">
        <f t="shared" si="44"/>
        <v>Dark</v>
      </c>
      <c r="P923" s="5" t="str">
        <f>_xlfn.XLOOKUP(Orders[[#This Row],[Customer ID]],customers!$A$2:$A$1001,customers!$I$2:$I$1001,"",0)</f>
        <v>No</v>
      </c>
    </row>
    <row r="924" spans="1:16" x14ac:dyDescent="0.3">
      <c r="A924" s="2" t="s">
        <v>5705</v>
      </c>
      <c r="B924" s="8">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5" t="str">
        <f t="shared" si="43"/>
        <v>Arabia</v>
      </c>
      <c r="O924" s="5" t="str">
        <f t="shared" si="44"/>
        <v>Medium</v>
      </c>
      <c r="P924" s="5" t="str">
        <f>_xlfn.XLOOKUP(Orders[[#This Row],[Customer ID]],customers!$A$2:$A$1001,customers!$I$2:$I$1001,"",0)</f>
        <v>Yes</v>
      </c>
    </row>
    <row r="925" spans="1:16" x14ac:dyDescent="0.3">
      <c r="A925" s="2" t="s">
        <v>5709</v>
      </c>
      <c r="B925" s="8">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5" t="str">
        <f t="shared" si="43"/>
        <v>Excelsa</v>
      </c>
      <c r="O925" s="5" t="str">
        <f t="shared" si="44"/>
        <v>Dark</v>
      </c>
      <c r="P925" s="5" t="str">
        <f>_xlfn.XLOOKUP(Orders[[#This Row],[Customer ID]],customers!$A$2:$A$1001,customers!$I$2:$I$1001,"",0)</f>
        <v>No</v>
      </c>
    </row>
    <row r="926" spans="1:16" x14ac:dyDescent="0.3">
      <c r="A926" s="2" t="s">
        <v>5715</v>
      </c>
      <c r="B926" s="8">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5" t="str">
        <f t="shared" si="43"/>
        <v>Arabia</v>
      </c>
      <c r="O926" s="5" t="str">
        <f t="shared" si="44"/>
        <v>Light</v>
      </c>
      <c r="P926" s="5" t="str">
        <f>_xlfn.XLOOKUP(Orders[[#This Row],[Customer ID]],customers!$A$2:$A$1001,customers!$I$2:$I$1001,"",0)</f>
        <v>No</v>
      </c>
    </row>
    <row r="927" spans="1:16" x14ac:dyDescent="0.3">
      <c r="A927" s="2" t="s">
        <v>5720</v>
      </c>
      <c r="B927" s="8">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5" t="str">
        <f t="shared" si="43"/>
        <v>Arabia</v>
      </c>
      <c r="O927" s="5" t="str">
        <f t="shared" si="44"/>
        <v>Medium</v>
      </c>
      <c r="P927" s="5" t="str">
        <f>_xlfn.XLOOKUP(Orders[[#This Row],[Customer ID]],customers!$A$2:$A$1001,customers!$I$2:$I$1001,"",0)</f>
        <v>No</v>
      </c>
    </row>
    <row r="928" spans="1:16" x14ac:dyDescent="0.3">
      <c r="A928" s="2" t="s">
        <v>5725</v>
      </c>
      <c r="B928" s="8">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5" t="str">
        <f t="shared" si="43"/>
        <v>Arabia</v>
      </c>
      <c r="O928" s="5" t="str">
        <f t="shared" si="44"/>
        <v>Medium</v>
      </c>
      <c r="P928" s="5" t="str">
        <f>_xlfn.XLOOKUP(Orders[[#This Row],[Customer ID]],customers!$A$2:$A$1001,customers!$I$2:$I$1001,"",0)</f>
        <v>Yes</v>
      </c>
    </row>
    <row r="929" spans="1:16" x14ac:dyDescent="0.3">
      <c r="A929" s="2" t="s">
        <v>5731</v>
      </c>
      <c r="B929" s="8">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5" t="str">
        <f t="shared" si="43"/>
        <v>Excelsa</v>
      </c>
      <c r="O929" s="5" t="str">
        <f t="shared" si="44"/>
        <v>Dark</v>
      </c>
      <c r="P929" s="5" t="str">
        <f>_xlfn.XLOOKUP(Orders[[#This Row],[Customer ID]],customers!$A$2:$A$1001,customers!$I$2:$I$1001,"",0)</f>
        <v>No</v>
      </c>
    </row>
    <row r="930" spans="1:16" x14ac:dyDescent="0.3">
      <c r="A930" s="2" t="s">
        <v>5737</v>
      </c>
      <c r="B930" s="8">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5" t="str">
        <f t="shared" si="43"/>
        <v>Excelsa</v>
      </c>
      <c r="O930" s="5" t="str">
        <f t="shared" si="44"/>
        <v>Medium</v>
      </c>
      <c r="P930" s="5" t="str">
        <f>_xlfn.XLOOKUP(Orders[[#This Row],[Customer ID]],customers!$A$2:$A$1001,customers!$I$2:$I$1001,"",0)</f>
        <v>Yes</v>
      </c>
    </row>
    <row r="931" spans="1:16" x14ac:dyDescent="0.3">
      <c r="A931" s="2" t="s">
        <v>5742</v>
      </c>
      <c r="B931" s="8">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5" t="str">
        <f t="shared" si="43"/>
        <v>Excelsa</v>
      </c>
      <c r="O931" s="5" t="str">
        <f t="shared" si="44"/>
        <v>Light</v>
      </c>
      <c r="P931" s="5" t="str">
        <f>_xlfn.XLOOKUP(Orders[[#This Row],[Customer ID]],customers!$A$2:$A$1001,customers!$I$2:$I$1001,"",0)</f>
        <v>Yes</v>
      </c>
    </row>
    <row r="932" spans="1:16" x14ac:dyDescent="0.3">
      <c r="A932" s="2" t="s">
        <v>5748</v>
      </c>
      <c r="B932" s="8">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5" t="str">
        <f t="shared" si="43"/>
        <v>Excelsa</v>
      </c>
      <c r="O932" s="5" t="str">
        <f t="shared" si="44"/>
        <v>Dark</v>
      </c>
      <c r="P932" s="5" t="str">
        <f>_xlfn.XLOOKUP(Orders[[#This Row],[Customer ID]],customers!$A$2:$A$1001,customers!$I$2:$I$1001,"",0)</f>
        <v>Yes</v>
      </c>
    </row>
    <row r="933" spans="1:16" x14ac:dyDescent="0.3">
      <c r="A933" s="2" t="s">
        <v>5753</v>
      </c>
      <c r="B933" s="8">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5" t="str">
        <f t="shared" si="43"/>
        <v>Arabia</v>
      </c>
      <c r="O933" s="5" t="str">
        <f t="shared" si="44"/>
        <v>Dark</v>
      </c>
      <c r="P933" s="5" t="str">
        <f>_xlfn.XLOOKUP(Orders[[#This Row],[Customer ID]],customers!$A$2:$A$1001,customers!$I$2:$I$1001,"",0)</f>
        <v>Yes</v>
      </c>
    </row>
    <row r="934" spans="1:16" x14ac:dyDescent="0.3">
      <c r="A934" s="2" t="s">
        <v>5757</v>
      </c>
      <c r="B934" s="8">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5" t="str">
        <f t="shared" si="43"/>
        <v>Excelsa</v>
      </c>
      <c r="O934" s="5" t="str">
        <f t="shared" si="44"/>
        <v>Medium</v>
      </c>
      <c r="P934" s="5" t="str">
        <f>_xlfn.XLOOKUP(Orders[[#This Row],[Customer ID]],customers!$A$2:$A$1001,customers!$I$2:$I$1001,"",0)</f>
        <v>No</v>
      </c>
    </row>
    <row r="935" spans="1:16" x14ac:dyDescent="0.3">
      <c r="A935" s="2" t="s">
        <v>5763</v>
      </c>
      <c r="B935" s="8">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5" t="str">
        <f t="shared" si="43"/>
        <v>Robusta</v>
      </c>
      <c r="O935" s="5" t="str">
        <f t="shared" si="44"/>
        <v>Dark</v>
      </c>
      <c r="P935" s="5" t="str">
        <f>_xlfn.XLOOKUP(Orders[[#This Row],[Customer ID]],customers!$A$2:$A$1001,customers!$I$2:$I$1001,"",0)</f>
        <v>Yes</v>
      </c>
    </row>
    <row r="936" spans="1:16" x14ac:dyDescent="0.3">
      <c r="A936" s="2" t="s">
        <v>5768</v>
      </c>
      <c r="B936" s="8">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5" t="str">
        <f t="shared" si="43"/>
        <v>Robusta</v>
      </c>
      <c r="O936" s="5" t="str">
        <f t="shared" si="44"/>
        <v>Medium</v>
      </c>
      <c r="P936" s="5" t="str">
        <f>_xlfn.XLOOKUP(Orders[[#This Row],[Customer ID]],customers!$A$2:$A$1001,customers!$I$2:$I$1001,"",0)</f>
        <v>No</v>
      </c>
    </row>
    <row r="937" spans="1:16" x14ac:dyDescent="0.3">
      <c r="A937" s="2" t="s">
        <v>5774</v>
      </c>
      <c r="B937" s="8">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5" t="str">
        <f t="shared" si="43"/>
        <v>Arabia</v>
      </c>
      <c r="O937" s="5" t="str">
        <f t="shared" si="44"/>
        <v>Medium</v>
      </c>
      <c r="P937" s="5" t="str">
        <f>_xlfn.XLOOKUP(Orders[[#This Row],[Customer ID]],customers!$A$2:$A$1001,customers!$I$2:$I$1001,"",0)</f>
        <v>Yes</v>
      </c>
    </row>
    <row r="938" spans="1:16" x14ac:dyDescent="0.3">
      <c r="A938" s="2" t="s">
        <v>5780</v>
      </c>
      <c r="B938" s="8">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5" t="str">
        <f t="shared" si="43"/>
        <v>Librica</v>
      </c>
      <c r="O938" s="5" t="str">
        <f t="shared" si="44"/>
        <v>Dark</v>
      </c>
      <c r="P938" s="5" t="str">
        <f>_xlfn.XLOOKUP(Orders[[#This Row],[Customer ID]],customers!$A$2:$A$1001,customers!$I$2:$I$1001,"",0)</f>
        <v>Yes</v>
      </c>
    </row>
    <row r="939" spans="1:16" x14ac:dyDescent="0.3">
      <c r="A939" s="2" t="s">
        <v>5780</v>
      </c>
      <c r="B939" s="8">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5" t="str">
        <f t="shared" si="43"/>
        <v>Robusta</v>
      </c>
      <c r="O939" s="5" t="str">
        <f t="shared" si="44"/>
        <v>Medium</v>
      </c>
      <c r="P939" s="5" t="str">
        <f>_xlfn.XLOOKUP(Orders[[#This Row],[Customer ID]],customers!$A$2:$A$1001,customers!$I$2:$I$1001,"",0)</f>
        <v>Yes</v>
      </c>
    </row>
    <row r="940" spans="1:16" x14ac:dyDescent="0.3">
      <c r="A940" s="2" t="s">
        <v>5791</v>
      </c>
      <c r="B940" s="8">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5" t="str">
        <f t="shared" si="43"/>
        <v>Excelsa</v>
      </c>
      <c r="O940" s="5" t="str">
        <f t="shared" si="44"/>
        <v>Light</v>
      </c>
      <c r="P940" s="5" t="str">
        <f>_xlfn.XLOOKUP(Orders[[#This Row],[Customer ID]],customers!$A$2:$A$1001,customers!$I$2:$I$1001,"",0)</f>
        <v>Yes</v>
      </c>
    </row>
    <row r="941" spans="1:16" x14ac:dyDescent="0.3">
      <c r="A941" s="2" t="s">
        <v>5797</v>
      </c>
      <c r="B941" s="8">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5" t="str">
        <f t="shared" si="43"/>
        <v>Librica</v>
      </c>
      <c r="O941" s="5" t="str">
        <f t="shared" si="44"/>
        <v>Light</v>
      </c>
      <c r="P941" s="5" t="str">
        <f>_xlfn.XLOOKUP(Orders[[#This Row],[Customer ID]],customers!$A$2:$A$1001,customers!$I$2:$I$1001,"",0)</f>
        <v>No</v>
      </c>
    </row>
    <row r="942" spans="1:16" x14ac:dyDescent="0.3">
      <c r="A942" s="2" t="s">
        <v>5803</v>
      </c>
      <c r="B942" s="8">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5" t="str">
        <f t="shared" si="43"/>
        <v>Robusta</v>
      </c>
      <c r="O942" s="5" t="str">
        <f t="shared" si="44"/>
        <v>Light</v>
      </c>
      <c r="P942" s="5" t="str">
        <f>_xlfn.XLOOKUP(Orders[[#This Row],[Customer ID]],customers!$A$2:$A$1001,customers!$I$2:$I$1001,"",0)</f>
        <v>Yes</v>
      </c>
    </row>
    <row r="943" spans="1:16" x14ac:dyDescent="0.3">
      <c r="A943" s="2" t="s">
        <v>5809</v>
      </c>
      <c r="B943" s="8">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s="5" t="str">
        <f>INDEX(products!$A$1:$G$49,MATCH(orders!$D943,products!$A$1:$A$49,0),MATCH(orders!I$1,products!$A$1:$G$1,0))</f>
        <v>Ara</v>
      </c>
      <c r="J943" s="5"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5" t="str">
        <f t="shared" si="43"/>
        <v>Arabia</v>
      </c>
      <c r="O943" s="5" t="str">
        <f t="shared" si="44"/>
        <v>Light</v>
      </c>
      <c r="P943" s="5" t="str">
        <f>_xlfn.XLOOKUP(Orders[[#This Row],[Customer ID]],customers!$A$2:$A$1001,customers!$I$2:$I$1001,"",0)</f>
        <v>Yes</v>
      </c>
    </row>
    <row r="944" spans="1:16" x14ac:dyDescent="0.3">
      <c r="A944" s="2" t="s">
        <v>5816</v>
      </c>
      <c r="B944" s="8">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5" t="str">
        <f t="shared" si="43"/>
        <v>Robusta</v>
      </c>
      <c r="O944" s="5" t="str">
        <f t="shared" si="44"/>
        <v>Light</v>
      </c>
      <c r="P944" s="5" t="str">
        <f>_xlfn.XLOOKUP(Orders[[#This Row],[Customer ID]],customers!$A$2:$A$1001,customers!$I$2:$I$1001,"",0)</f>
        <v>No</v>
      </c>
    </row>
    <row r="945" spans="1:16" x14ac:dyDescent="0.3">
      <c r="A945" s="2" t="s">
        <v>5822</v>
      </c>
      <c r="B945" s="8">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5" t="str">
        <f t="shared" si="43"/>
        <v>Arabia</v>
      </c>
      <c r="O945" s="5" t="str">
        <f t="shared" si="44"/>
        <v>Light</v>
      </c>
      <c r="P945" s="5" t="str">
        <f>_xlfn.XLOOKUP(Orders[[#This Row],[Customer ID]],customers!$A$2:$A$1001,customers!$I$2:$I$1001,"",0)</f>
        <v>No</v>
      </c>
    </row>
    <row r="946" spans="1:16" x14ac:dyDescent="0.3">
      <c r="A946" s="2" t="s">
        <v>5828</v>
      </c>
      <c r="B946" s="8">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5" t="str">
        <f t="shared" si="43"/>
        <v>Robusta</v>
      </c>
      <c r="O946" s="5" t="str">
        <f t="shared" si="44"/>
        <v>Light</v>
      </c>
      <c r="P946" s="5" t="str">
        <f>_xlfn.XLOOKUP(Orders[[#This Row],[Customer ID]],customers!$A$2:$A$1001,customers!$I$2:$I$1001,"",0)</f>
        <v>No</v>
      </c>
    </row>
    <row r="947" spans="1:16" x14ac:dyDescent="0.3">
      <c r="A947" s="2" t="s">
        <v>5834</v>
      </c>
      <c r="B947" s="8">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5" t="str">
        <f t="shared" si="43"/>
        <v>Librica</v>
      </c>
      <c r="O947" s="5" t="str">
        <f t="shared" si="44"/>
        <v>Dark</v>
      </c>
      <c r="P947" s="5" t="str">
        <f>_xlfn.XLOOKUP(Orders[[#This Row],[Customer ID]],customers!$A$2:$A$1001,customers!$I$2:$I$1001,"",0)</f>
        <v>No</v>
      </c>
    </row>
    <row r="948" spans="1:16" x14ac:dyDescent="0.3">
      <c r="A948" s="2" t="s">
        <v>5839</v>
      </c>
      <c r="B948" s="8">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5" t="str">
        <f t="shared" si="43"/>
        <v>Librica</v>
      </c>
      <c r="O948" s="5" t="str">
        <f t="shared" si="44"/>
        <v>Dark</v>
      </c>
      <c r="P948" s="5" t="str">
        <f>_xlfn.XLOOKUP(Orders[[#This Row],[Customer ID]],customers!$A$2:$A$1001,customers!$I$2:$I$1001,"",0)</f>
        <v>No</v>
      </c>
    </row>
    <row r="949" spans="1:16" x14ac:dyDescent="0.3">
      <c r="A949" s="2" t="s">
        <v>5844</v>
      </c>
      <c r="B949" s="8">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s="5" t="str">
        <f>INDEX(products!$A$1:$G$49,MATCH(orders!$D949,products!$A$1:$A$49,0),MATCH(orders!I$1,products!$A$1:$G$1,0))</f>
        <v>Ara</v>
      </c>
      <c r="J949" s="5"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5" t="str">
        <f t="shared" si="43"/>
        <v>Arabia</v>
      </c>
      <c r="O949" s="5" t="str">
        <f t="shared" si="44"/>
        <v>Medium</v>
      </c>
      <c r="P949" s="5" t="str">
        <f>_xlfn.XLOOKUP(Orders[[#This Row],[Customer ID]],customers!$A$2:$A$1001,customers!$I$2:$I$1001,"",0)</f>
        <v>No</v>
      </c>
    </row>
    <row r="950" spans="1:16" x14ac:dyDescent="0.3">
      <c r="A950" s="2" t="s">
        <v>5849</v>
      </c>
      <c r="B950" s="8">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5" t="str">
        <f t="shared" si="43"/>
        <v>Excelsa</v>
      </c>
      <c r="O950" s="5" t="str">
        <f t="shared" si="44"/>
        <v>Dark</v>
      </c>
      <c r="P950" s="5" t="str">
        <f>_xlfn.XLOOKUP(Orders[[#This Row],[Customer ID]],customers!$A$2:$A$1001,customers!$I$2:$I$1001,"",0)</f>
        <v>Yes</v>
      </c>
    </row>
    <row r="951" spans="1:16" x14ac:dyDescent="0.3">
      <c r="A951" s="2" t="s">
        <v>5855</v>
      </c>
      <c r="B951" s="8">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s="5" t="str">
        <f>INDEX(products!$A$1:$G$49,MATCH(orders!$D951,products!$A$1:$A$49,0),MATCH(orders!I$1,products!$A$1:$G$1,0))</f>
        <v>Rob</v>
      </c>
      <c r="J951" s="5"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5" t="str">
        <f t="shared" si="43"/>
        <v>Robusta</v>
      </c>
      <c r="O951" s="5" t="str">
        <f t="shared" si="44"/>
        <v>Light</v>
      </c>
      <c r="P951" s="5" t="str">
        <f>_xlfn.XLOOKUP(Orders[[#This Row],[Customer ID]],customers!$A$2:$A$1001,customers!$I$2:$I$1001,"",0)</f>
        <v>No</v>
      </c>
    </row>
    <row r="952" spans="1:16" x14ac:dyDescent="0.3">
      <c r="A952" s="2" t="s">
        <v>5861</v>
      </c>
      <c r="B952" s="8">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5" t="str">
        <f t="shared" si="43"/>
        <v>Robusta</v>
      </c>
      <c r="O952" s="5" t="str">
        <f t="shared" si="44"/>
        <v>Light</v>
      </c>
      <c r="P952" s="5" t="str">
        <f>_xlfn.XLOOKUP(Orders[[#This Row],[Customer ID]],customers!$A$2:$A$1001,customers!$I$2:$I$1001,"",0)</f>
        <v>Yes</v>
      </c>
    </row>
    <row r="953" spans="1:16" x14ac:dyDescent="0.3">
      <c r="A953" s="2" t="s">
        <v>5866</v>
      </c>
      <c r="B953" s="8">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5" t="str">
        <f t="shared" si="43"/>
        <v>Robusta</v>
      </c>
      <c r="O953" s="5" t="str">
        <f t="shared" si="44"/>
        <v>Light</v>
      </c>
      <c r="P953" s="5" t="str">
        <f>_xlfn.XLOOKUP(Orders[[#This Row],[Customer ID]],customers!$A$2:$A$1001,customers!$I$2:$I$1001,"",0)</f>
        <v>No</v>
      </c>
    </row>
    <row r="954" spans="1:16" x14ac:dyDescent="0.3">
      <c r="A954" s="2" t="s">
        <v>5872</v>
      </c>
      <c r="B954" s="8">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s="5" t="str">
        <f>INDEX(products!$A$1:$G$49,MATCH(orders!$D954,products!$A$1:$A$49,0),MATCH(orders!I$1,products!$A$1:$G$1,0))</f>
        <v>Ara</v>
      </c>
      <c r="J954" s="5"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5" t="str">
        <f t="shared" si="43"/>
        <v>Arabia</v>
      </c>
      <c r="O954" s="5" t="str">
        <f t="shared" si="44"/>
        <v>Medium</v>
      </c>
      <c r="P954" s="5" t="str">
        <f>_xlfn.XLOOKUP(Orders[[#This Row],[Customer ID]],customers!$A$2:$A$1001,customers!$I$2:$I$1001,"",0)</f>
        <v>Yes</v>
      </c>
    </row>
    <row r="955" spans="1:16" x14ac:dyDescent="0.3">
      <c r="A955" s="2" t="s">
        <v>5878</v>
      </c>
      <c r="B955" s="8">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5" t="str">
        <f t="shared" si="43"/>
        <v>Arabia</v>
      </c>
      <c r="O955" s="5" t="str">
        <f t="shared" si="44"/>
        <v>Light</v>
      </c>
      <c r="P955" s="5" t="str">
        <f>_xlfn.XLOOKUP(Orders[[#This Row],[Customer ID]],customers!$A$2:$A$1001,customers!$I$2:$I$1001,"",0)</f>
        <v>Yes</v>
      </c>
    </row>
    <row r="956" spans="1:16" x14ac:dyDescent="0.3">
      <c r="A956" s="2" t="s">
        <v>5884</v>
      </c>
      <c r="B956" s="8">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5" t="str">
        <f t="shared" si="43"/>
        <v>Excelsa</v>
      </c>
      <c r="O956" s="5" t="str">
        <f t="shared" si="44"/>
        <v>Dark</v>
      </c>
      <c r="P956" s="5" t="str">
        <f>_xlfn.XLOOKUP(Orders[[#This Row],[Customer ID]],customers!$A$2:$A$1001,customers!$I$2:$I$1001,"",0)</f>
        <v>Yes</v>
      </c>
    </row>
    <row r="957" spans="1:16" x14ac:dyDescent="0.3">
      <c r="A957" s="2" t="s">
        <v>5890</v>
      </c>
      <c r="B957" s="8">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5" t="str">
        <f t="shared" si="43"/>
        <v>Excelsa</v>
      </c>
      <c r="O957" s="5" t="str">
        <f t="shared" si="44"/>
        <v>Light</v>
      </c>
      <c r="P957" s="5" t="str">
        <f>_xlfn.XLOOKUP(Orders[[#This Row],[Customer ID]],customers!$A$2:$A$1001,customers!$I$2:$I$1001,"",0)</f>
        <v>Yes</v>
      </c>
    </row>
    <row r="958" spans="1:16" x14ac:dyDescent="0.3">
      <c r="A958" s="2" t="s">
        <v>5890</v>
      </c>
      <c r="B958" s="8">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5" t="str">
        <f t="shared" si="43"/>
        <v>Robusta</v>
      </c>
      <c r="O958" s="5" t="str">
        <f t="shared" si="44"/>
        <v>Light</v>
      </c>
      <c r="P958" s="5" t="str">
        <f>_xlfn.XLOOKUP(Orders[[#This Row],[Customer ID]],customers!$A$2:$A$1001,customers!$I$2:$I$1001,"",0)</f>
        <v>Yes</v>
      </c>
    </row>
    <row r="959" spans="1:16" x14ac:dyDescent="0.3">
      <c r="A959" s="2" t="s">
        <v>5890</v>
      </c>
      <c r="B959" s="8">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5" t="str">
        <f t="shared" si="43"/>
        <v>Excelsa</v>
      </c>
      <c r="O959" s="5" t="str">
        <f t="shared" si="44"/>
        <v>Light</v>
      </c>
      <c r="P959" s="5" t="str">
        <f>_xlfn.XLOOKUP(Orders[[#This Row],[Customer ID]],customers!$A$2:$A$1001,customers!$I$2:$I$1001,"",0)</f>
        <v>Yes</v>
      </c>
    </row>
    <row r="960" spans="1:16" x14ac:dyDescent="0.3">
      <c r="A960" s="2" t="s">
        <v>5890</v>
      </c>
      <c r="B960" s="8">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5" t="str">
        <f t="shared" si="43"/>
        <v>Arabia</v>
      </c>
      <c r="O960" s="5" t="str">
        <f t="shared" si="44"/>
        <v>Light</v>
      </c>
      <c r="P960" s="5" t="str">
        <f>_xlfn.XLOOKUP(Orders[[#This Row],[Customer ID]],customers!$A$2:$A$1001,customers!$I$2:$I$1001,"",0)</f>
        <v>Yes</v>
      </c>
    </row>
    <row r="961" spans="1:16" x14ac:dyDescent="0.3">
      <c r="A961" s="2" t="s">
        <v>5910</v>
      </c>
      <c r="B961" s="8">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5" t="str">
        <f t="shared" si="43"/>
        <v>Librica</v>
      </c>
      <c r="O961" s="5" t="str">
        <f t="shared" si="44"/>
        <v>Light</v>
      </c>
      <c r="P961" s="5" t="str">
        <f>_xlfn.XLOOKUP(Orders[[#This Row],[Customer ID]],customers!$A$2:$A$1001,customers!$I$2:$I$1001,"",0)</f>
        <v>Yes</v>
      </c>
    </row>
    <row r="962" spans="1:16" x14ac:dyDescent="0.3">
      <c r="A962" s="2" t="s">
        <v>5915</v>
      </c>
      <c r="B962" s="8">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5" t="str">
        <f t="shared" si="43"/>
        <v>Librica</v>
      </c>
      <c r="O962" s="5" t="str">
        <f t="shared" si="44"/>
        <v>Light</v>
      </c>
      <c r="P962" s="5" t="str">
        <f>_xlfn.XLOOKUP(Orders[[#This Row],[Customer ID]],customers!$A$2:$A$1001,customers!$I$2:$I$1001,"",0)</f>
        <v>Yes</v>
      </c>
    </row>
    <row r="963" spans="1:16" x14ac:dyDescent="0.3">
      <c r="A963" s="2" t="s">
        <v>5921</v>
      </c>
      <c r="B963" s="8">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E963*L963</f>
        <v>45.769999999999996</v>
      </c>
      <c r="N963" s="5" t="str">
        <f t="shared" ref="N963:N1001" si="46">IF(I963="Rob","Robusta",IF(I963="Exc","Excelsa",IF(I963="Ara","Arabia",IF(I963="Lib","Librica",""))))</f>
        <v>Arabia</v>
      </c>
      <c r="O963" s="5" t="str">
        <f t="shared" ref="O963:O1001" si="47">IF(J963="M","Medium",IF(J963="L", "Light", IF(J963="D", "Dark","")))</f>
        <v>Dark</v>
      </c>
      <c r="P963" s="5" t="str">
        <f>_xlfn.XLOOKUP(Orders[[#This Row],[Customer ID]],customers!$A$2:$A$1001,customers!$I$2:$I$1001,"",0)</f>
        <v>Yes</v>
      </c>
    </row>
    <row r="964" spans="1:16" x14ac:dyDescent="0.3">
      <c r="A964" s="2" t="s">
        <v>5926</v>
      </c>
      <c r="B964" s="8">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s="5" t="str">
        <f>INDEX(products!$A$1:$G$49,MATCH(orders!$D964,products!$A$1:$A$49,0),MATCH(orders!I$1,products!$A$1:$G$1,0))</f>
        <v>Rob</v>
      </c>
      <c r="J964" s="5"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5" t="str">
        <f t="shared" si="46"/>
        <v>Robusta</v>
      </c>
      <c r="O964" s="5" t="str">
        <f t="shared" si="47"/>
        <v>Dark</v>
      </c>
      <c r="P964" s="5" t="str">
        <f>_xlfn.XLOOKUP(Orders[[#This Row],[Customer ID]],customers!$A$2:$A$1001,customers!$I$2:$I$1001,"",0)</f>
        <v>Yes</v>
      </c>
    </row>
    <row r="965" spans="1:16" x14ac:dyDescent="0.3">
      <c r="A965" s="2" t="s">
        <v>5932</v>
      </c>
      <c r="B965" s="8">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5" t="str">
        <f t="shared" si="46"/>
        <v>Robusta</v>
      </c>
      <c r="O965" s="5" t="str">
        <f t="shared" si="47"/>
        <v>Medium</v>
      </c>
      <c r="P965" s="5" t="str">
        <f>_xlfn.XLOOKUP(Orders[[#This Row],[Customer ID]],customers!$A$2:$A$1001,customers!$I$2:$I$1001,"",0)</f>
        <v>Yes</v>
      </c>
    </row>
    <row r="966" spans="1:16" x14ac:dyDescent="0.3">
      <c r="A966" s="2" t="s">
        <v>5938</v>
      </c>
      <c r="B966" s="8">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5" t="str">
        <f t="shared" si="46"/>
        <v>Excelsa</v>
      </c>
      <c r="O966" s="5" t="str">
        <f t="shared" si="47"/>
        <v>Light</v>
      </c>
      <c r="P966" s="5" t="str">
        <f>_xlfn.XLOOKUP(Orders[[#This Row],[Customer ID]],customers!$A$2:$A$1001,customers!$I$2:$I$1001,"",0)</f>
        <v>No</v>
      </c>
    </row>
    <row r="967" spans="1:16" x14ac:dyDescent="0.3">
      <c r="A967" s="2" t="s">
        <v>5944</v>
      </c>
      <c r="B967" s="8">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5" t="str">
        <f t="shared" si="46"/>
        <v>Robusta</v>
      </c>
      <c r="O967" s="5" t="str">
        <f t="shared" si="47"/>
        <v>Medium</v>
      </c>
      <c r="P967" s="5" t="str">
        <f>_xlfn.XLOOKUP(Orders[[#This Row],[Customer ID]],customers!$A$2:$A$1001,customers!$I$2:$I$1001,"",0)</f>
        <v>Yes</v>
      </c>
    </row>
    <row r="968" spans="1:16" x14ac:dyDescent="0.3">
      <c r="A968" s="2" t="s">
        <v>5949</v>
      </c>
      <c r="B968" s="8">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5" t="str">
        <f t="shared" si="46"/>
        <v>Excelsa</v>
      </c>
      <c r="O968" s="5" t="str">
        <f t="shared" si="47"/>
        <v>Light</v>
      </c>
      <c r="P968" s="5" t="str">
        <f>_xlfn.XLOOKUP(Orders[[#This Row],[Customer ID]],customers!$A$2:$A$1001,customers!$I$2:$I$1001,"",0)</f>
        <v>Yes</v>
      </c>
    </row>
    <row r="969" spans="1:16" x14ac:dyDescent="0.3">
      <c r="A969" s="2" t="s">
        <v>5955</v>
      </c>
      <c r="B969" s="8">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s="5" t="str">
        <f>INDEX(products!$A$1:$G$49,MATCH(orders!$D969,products!$A$1:$A$49,0),MATCH(orders!I$1,products!$A$1:$G$1,0))</f>
        <v>Rob</v>
      </c>
      <c r="J969" s="5"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5" t="str">
        <f t="shared" si="46"/>
        <v>Robusta</v>
      </c>
      <c r="O969" s="5" t="str">
        <f t="shared" si="47"/>
        <v>Dark</v>
      </c>
      <c r="P969" s="5" t="str">
        <f>_xlfn.XLOOKUP(Orders[[#This Row],[Customer ID]],customers!$A$2:$A$1001,customers!$I$2:$I$1001,"",0)</f>
        <v>Yes</v>
      </c>
    </row>
    <row r="970" spans="1:16" x14ac:dyDescent="0.3">
      <c r="A970" s="2" t="s">
        <v>5961</v>
      </c>
      <c r="B970" s="8">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5" t="str">
        <f t="shared" si="46"/>
        <v>Robusta</v>
      </c>
      <c r="O970" s="5" t="str">
        <f t="shared" si="47"/>
        <v>Medium</v>
      </c>
      <c r="P970" s="5" t="str">
        <f>_xlfn.XLOOKUP(Orders[[#This Row],[Customer ID]],customers!$A$2:$A$1001,customers!$I$2:$I$1001,"",0)</f>
        <v>No</v>
      </c>
    </row>
    <row r="971" spans="1:16" x14ac:dyDescent="0.3">
      <c r="A971" s="2" t="s">
        <v>5967</v>
      </c>
      <c r="B971" s="8">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5" t="str">
        <f t="shared" si="46"/>
        <v>Librica</v>
      </c>
      <c r="O971" s="5" t="str">
        <f t="shared" si="47"/>
        <v>Dark</v>
      </c>
      <c r="P971" s="5" t="str">
        <f>_xlfn.XLOOKUP(Orders[[#This Row],[Customer ID]],customers!$A$2:$A$1001,customers!$I$2:$I$1001,"",0)</f>
        <v>Yes</v>
      </c>
    </row>
    <row r="972" spans="1:16" x14ac:dyDescent="0.3">
      <c r="A972" s="2" t="s">
        <v>5973</v>
      </c>
      <c r="B972" s="8">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5" t="str">
        <f t="shared" si="46"/>
        <v>Excelsa</v>
      </c>
      <c r="O972" s="5" t="str">
        <f t="shared" si="47"/>
        <v>Medium</v>
      </c>
      <c r="P972" s="5" t="str">
        <f>_xlfn.XLOOKUP(Orders[[#This Row],[Customer ID]],customers!$A$2:$A$1001,customers!$I$2:$I$1001,"",0)</f>
        <v>No</v>
      </c>
    </row>
    <row r="973" spans="1:16" x14ac:dyDescent="0.3">
      <c r="A973" s="2" t="s">
        <v>5978</v>
      </c>
      <c r="B973" s="8">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5" t="str">
        <f t="shared" si="46"/>
        <v>Arabia</v>
      </c>
      <c r="O973" s="5" t="str">
        <f t="shared" si="47"/>
        <v>Light</v>
      </c>
      <c r="P973" s="5" t="str">
        <f>_xlfn.XLOOKUP(Orders[[#This Row],[Customer ID]],customers!$A$2:$A$1001,customers!$I$2:$I$1001,"",0)</f>
        <v>No</v>
      </c>
    </row>
    <row r="974" spans="1:16" x14ac:dyDescent="0.3">
      <c r="A974" s="2" t="s">
        <v>5984</v>
      </c>
      <c r="B974" s="8">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s="5" t="str">
        <f>INDEX(products!$A$1:$G$49,MATCH(orders!$D974,products!$A$1:$A$49,0),MATCH(orders!I$1,products!$A$1:$G$1,0))</f>
        <v>Ara</v>
      </c>
      <c r="J974" s="5"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5" t="str">
        <f t="shared" si="46"/>
        <v>Arabia</v>
      </c>
      <c r="O974" s="5" t="str">
        <f t="shared" si="47"/>
        <v>Light</v>
      </c>
      <c r="P974" s="5" t="str">
        <f>_xlfn.XLOOKUP(Orders[[#This Row],[Customer ID]],customers!$A$2:$A$1001,customers!$I$2:$I$1001,"",0)</f>
        <v>Yes</v>
      </c>
    </row>
    <row r="975" spans="1:16" x14ac:dyDescent="0.3">
      <c r="A975" s="2" t="s">
        <v>5989</v>
      </c>
      <c r="B975" s="8">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5" t="str">
        <f t="shared" si="46"/>
        <v>Librica</v>
      </c>
      <c r="O975" s="5" t="str">
        <f t="shared" si="47"/>
        <v>Medium</v>
      </c>
      <c r="P975" s="5" t="str">
        <f>_xlfn.XLOOKUP(Orders[[#This Row],[Customer ID]],customers!$A$2:$A$1001,customers!$I$2:$I$1001,"",0)</f>
        <v>No</v>
      </c>
    </row>
    <row r="976" spans="1:16" x14ac:dyDescent="0.3">
      <c r="A976" s="2" t="s">
        <v>5995</v>
      </c>
      <c r="B976" s="8">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5" t="str">
        <f t="shared" si="46"/>
        <v>Robusta</v>
      </c>
      <c r="O976" s="5" t="str">
        <f t="shared" si="47"/>
        <v>Dark</v>
      </c>
      <c r="P976" s="5" t="str">
        <f>_xlfn.XLOOKUP(Orders[[#This Row],[Customer ID]],customers!$A$2:$A$1001,customers!$I$2:$I$1001,"",0)</f>
        <v>Yes</v>
      </c>
    </row>
    <row r="977" spans="1:16" x14ac:dyDescent="0.3">
      <c r="A977" s="2" t="s">
        <v>6001</v>
      </c>
      <c r="B977" s="8">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s="5" t="str">
        <f>INDEX(products!$A$1:$G$49,MATCH(orders!$D977,products!$A$1:$A$49,0),MATCH(orders!I$1,products!$A$1:$G$1,0))</f>
        <v>Ara</v>
      </c>
      <c r="J977" s="5"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5" t="str">
        <f t="shared" si="46"/>
        <v>Arabia</v>
      </c>
      <c r="O977" s="5" t="str">
        <f t="shared" si="47"/>
        <v>Dark</v>
      </c>
      <c r="P977" s="5" t="str">
        <f>_xlfn.XLOOKUP(Orders[[#This Row],[Customer ID]],customers!$A$2:$A$1001,customers!$I$2:$I$1001,"",0)</f>
        <v>Yes</v>
      </c>
    </row>
    <row r="978" spans="1:16" x14ac:dyDescent="0.3">
      <c r="A978" s="2" t="s">
        <v>6007</v>
      </c>
      <c r="B978" s="8">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5" t="str">
        <f t="shared" si="46"/>
        <v>Robusta</v>
      </c>
      <c r="O978" s="5" t="str">
        <f t="shared" si="47"/>
        <v>Light</v>
      </c>
      <c r="P978" s="5" t="str">
        <f>_xlfn.XLOOKUP(Orders[[#This Row],[Customer ID]],customers!$A$2:$A$1001,customers!$I$2:$I$1001,"",0)</f>
        <v>Yes</v>
      </c>
    </row>
    <row r="979" spans="1:16" x14ac:dyDescent="0.3">
      <c r="A979" s="2" t="s">
        <v>6013</v>
      </c>
      <c r="B979" s="8">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5" t="str">
        <f t="shared" si="46"/>
        <v>Robusta</v>
      </c>
      <c r="O979" s="5" t="str">
        <f t="shared" si="47"/>
        <v>Light</v>
      </c>
      <c r="P979" s="5" t="str">
        <f>_xlfn.XLOOKUP(Orders[[#This Row],[Customer ID]],customers!$A$2:$A$1001,customers!$I$2:$I$1001,"",0)</f>
        <v>No</v>
      </c>
    </row>
    <row r="980" spans="1:16" x14ac:dyDescent="0.3">
      <c r="A980" s="2" t="s">
        <v>6019</v>
      </c>
      <c r="B980" s="8">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5" t="str">
        <f t="shared" si="46"/>
        <v>Arabia</v>
      </c>
      <c r="O980" s="5" t="str">
        <f t="shared" si="47"/>
        <v>Light</v>
      </c>
      <c r="P980" s="5" t="str">
        <f>_xlfn.XLOOKUP(Orders[[#This Row],[Customer ID]],customers!$A$2:$A$1001,customers!$I$2:$I$1001,"",0)</f>
        <v>No</v>
      </c>
    </row>
    <row r="981" spans="1:16" x14ac:dyDescent="0.3">
      <c r="A981" s="2" t="s">
        <v>6025</v>
      </c>
      <c r="B981" s="8">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5" t="str">
        <f t="shared" si="46"/>
        <v>Robusta</v>
      </c>
      <c r="O981" s="5" t="str">
        <f t="shared" si="47"/>
        <v>Dark</v>
      </c>
      <c r="P981" s="5" t="str">
        <f>_xlfn.XLOOKUP(Orders[[#This Row],[Customer ID]],customers!$A$2:$A$1001,customers!$I$2:$I$1001,"",0)</f>
        <v>No</v>
      </c>
    </row>
    <row r="982" spans="1:16" x14ac:dyDescent="0.3">
      <c r="A982" s="2" t="s">
        <v>6030</v>
      </c>
      <c r="B982" s="8">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5" t="str">
        <f t="shared" si="46"/>
        <v>Excelsa</v>
      </c>
      <c r="O982" s="5" t="str">
        <f t="shared" si="47"/>
        <v>Dark</v>
      </c>
      <c r="P982" s="5" t="str">
        <f>_xlfn.XLOOKUP(Orders[[#This Row],[Customer ID]],customers!$A$2:$A$1001,customers!$I$2:$I$1001,"",0)</f>
        <v>Yes</v>
      </c>
    </row>
    <row r="983" spans="1:16" x14ac:dyDescent="0.3">
      <c r="A983" s="2" t="s">
        <v>6035</v>
      </c>
      <c r="B983" s="8">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5" t="str">
        <f t="shared" si="46"/>
        <v>Excelsa</v>
      </c>
      <c r="O983" s="5" t="str">
        <f t="shared" si="47"/>
        <v>Dark</v>
      </c>
      <c r="P983" s="5" t="str">
        <f>_xlfn.XLOOKUP(Orders[[#This Row],[Customer ID]],customers!$A$2:$A$1001,customers!$I$2:$I$1001,"",0)</f>
        <v>Yes</v>
      </c>
    </row>
    <row r="984" spans="1:16" x14ac:dyDescent="0.3">
      <c r="A984" s="2" t="s">
        <v>6041</v>
      </c>
      <c r="B984" s="8">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5" t="str">
        <f t="shared" si="46"/>
        <v>Robusta</v>
      </c>
      <c r="O984" s="5" t="str">
        <f t="shared" si="47"/>
        <v>Light</v>
      </c>
      <c r="P984" s="5" t="str">
        <f>_xlfn.XLOOKUP(Orders[[#This Row],[Customer ID]],customers!$A$2:$A$1001,customers!$I$2:$I$1001,"",0)</f>
        <v>Yes</v>
      </c>
    </row>
    <row r="985" spans="1:16" x14ac:dyDescent="0.3">
      <c r="A985" s="2" t="s">
        <v>6047</v>
      </c>
      <c r="B985" s="8">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5" t="str">
        <f t="shared" si="46"/>
        <v>Arabia</v>
      </c>
      <c r="O985" s="5" t="str">
        <f t="shared" si="47"/>
        <v>Medium</v>
      </c>
      <c r="P985" s="5" t="str">
        <f>_xlfn.XLOOKUP(Orders[[#This Row],[Customer ID]],customers!$A$2:$A$1001,customers!$I$2:$I$1001,"",0)</f>
        <v>Yes</v>
      </c>
    </row>
    <row r="986" spans="1:16" x14ac:dyDescent="0.3">
      <c r="A986" s="2" t="s">
        <v>6053</v>
      </c>
      <c r="B986" s="8">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s="5" t="str">
        <f>INDEX(products!$A$1:$G$49,MATCH(orders!$D986,products!$A$1:$A$49,0),MATCH(orders!I$1,products!$A$1:$G$1,0))</f>
        <v>Exc</v>
      </c>
      <c r="J986" s="5"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5" t="str">
        <f t="shared" si="46"/>
        <v>Excelsa</v>
      </c>
      <c r="O986" s="5" t="str">
        <f t="shared" si="47"/>
        <v>Medium</v>
      </c>
      <c r="P986" s="5" t="str">
        <f>_xlfn.XLOOKUP(Orders[[#This Row],[Customer ID]],customers!$A$2:$A$1001,customers!$I$2:$I$1001,"",0)</f>
        <v>Yes</v>
      </c>
    </row>
    <row r="987" spans="1:16" x14ac:dyDescent="0.3">
      <c r="A987" s="2" t="s">
        <v>6058</v>
      </c>
      <c r="B987" s="8">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5" t="str">
        <f t="shared" si="46"/>
        <v>Robusta</v>
      </c>
      <c r="O987" s="5" t="str">
        <f t="shared" si="47"/>
        <v>Light</v>
      </c>
      <c r="P987" s="5" t="str">
        <f>_xlfn.XLOOKUP(Orders[[#This Row],[Customer ID]],customers!$A$2:$A$1001,customers!$I$2:$I$1001,"",0)</f>
        <v>No</v>
      </c>
    </row>
    <row r="988" spans="1:16" x14ac:dyDescent="0.3">
      <c r="A988" s="2" t="s">
        <v>6064</v>
      </c>
      <c r="B988" s="8">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5" t="str">
        <f t="shared" si="46"/>
        <v>Librica</v>
      </c>
      <c r="O988" s="5" t="str">
        <f t="shared" si="47"/>
        <v>Medium</v>
      </c>
      <c r="P988" s="5" t="str">
        <f>_xlfn.XLOOKUP(Orders[[#This Row],[Customer ID]],customers!$A$2:$A$1001,customers!$I$2:$I$1001,"",0)</f>
        <v>No</v>
      </c>
    </row>
    <row r="989" spans="1:16" x14ac:dyDescent="0.3">
      <c r="A989" s="2" t="s">
        <v>6070</v>
      </c>
      <c r="B989" s="8">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5" t="str">
        <f t="shared" si="46"/>
        <v>Arabia</v>
      </c>
      <c r="O989" s="5" t="str">
        <f t="shared" si="47"/>
        <v>Dark</v>
      </c>
      <c r="P989" s="5" t="str">
        <f>_xlfn.XLOOKUP(Orders[[#This Row],[Customer ID]],customers!$A$2:$A$1001,customers!$I$2:$I$1001,"",0)</f>
        <v>Yes</v>
      </c>
    </row>
    <row r="990" spans="1:16" x14ac:dyDescent="0.3">
      <c r="A990" s="2" t="s">
        <v>6076</v>
      </c>
      <c r="B990" s="8">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5" t="str">
        <f t="shared" si="46"/>
        <v>Robusta</v>
      </c>
      <c r="O990" s="5" t="str">
        <f t="shared" si="47"/>
        <v>Medium</v>
      </c>
      <c r="P990" s="5" t="str">
        <f>_xlfn.XLOOKUP(Orders[[#This Row],[Customer ID]],customers!$A$2:$A$1001,customers!$I$2:$I$1001,"",0)</f>
        <v>Yes</v>
      </c>
    </row>
    <row r="991" spans="1:16" x14ac:dyDescent="0.3">
      <c r="A991" s="2" t="s">
        <v>6081</v>
      </c>
      <c r="B991" s="8">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5" t="str">
        <f t="shared" si="46"/>
        <v>Arabia</v>
      </c>
      <c r="O991" s="5" t="str">
        <f t="shared" si="47"/>
        <v>Medium</v>
      </c>
      <c r="P991" s="5" t="str">
        <f>_xlfn.XLOOKUP(Orders[[#This Row],[Customer ID]],customers!$A$2:$A$1001,customers!$I$2:$I$1001,"",0)</f>
        <v>Yes</v>
      </c>
    </row>
    <row r="992" spans="1:16" x14ac:dyDescent="0.3">
      <c r="A992" s="2" t="s">
        <v>6086</v>
      </c>
      <c r="B992" s="8">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5" t="str">
        <f t="shared" si="46"/>
        <v>Excelsa</v>
      </c>
      <c r="O992" s="5" t="str">
        <f t="shared" si="47"/>
        <v>Dark</v>
      </c>
      <c r="P992" s="5" t="str">
        <f>_xlfn.XLOOKUP(Orders[[#This Row],[Customer ID]],customers!$A$2:$A$1001,customers!$I$2:$I$1001,"",0)</f>
        <v>No</v>
      </c>
    </row>
    <row r="993" spans="1:16" x14ac:dyDescent="0.3">
      <c r="A993" s="2" t="s">
        <v>6086</v>
      </c>
      <c r="B993" s="8">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5" t="str">
        <f t="shared" si="46"/>
        <v>Librica</v>
      </c>
      <c r="O993" s="5" t="str">
        <f t="shared" si="47"/>
        <v>Dark</v>
      </c>
      <c r="P993" s="5" t="str">
        <f>_xlfn.XLOOKUP(Orders[[#This Row],[Customer ID]],customers!$A$2:$A$1001,customers!$I$2:$I$1001,"",0)</f>
        <v>No</v>
      </c>
    </row>
    <row r="994" spans="1:16" x14ac:dyDescent="0.3">
      <c r="A994" s="2" t="s">
        <v>6096</v>
      </c>
      <c r="B994" s="8">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s="5" t="str">
        <f>INDEX(products!$A$1:$G$49,MATCH(orders!$D994,products!$A$1:$A$49,0),MATCH(orders!I$1,products!$A$1:$G$1,0))</f>
        <v>Lib</v>
      </c>
      <c r="J994" s="5"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5" t="str">
        <f t="shared" si="46"/>
        <v>Librica</v>
      </c>
      <c r="O994" s="5" t="str">
        <f t="shared" si="47"/>
        <v>Light</v>
      </c>
      <c r="P994" s="5" t="str">
        <f>_xlfn.XLOOKUP(Orders[[#This Row],[Customer ID]],customers!$A$2:$A$1001,customers!$I$2:$I$1001,"",0)</f>
        <v>No</v>
      </c>
    </row>
    <row r="995" spans="1:16" x14ac:dyDescent="0.3">
      <c r="A995" s="2" t="s">
        <v>6101</v>
      </c>
      <c r="B995" s="8">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5" t="str">
        <f t="shared" si="46"/>
        <v>Arabia</v>
      </c>
      <c r="O995" s="5" t="str">
        <f t="shared" si="47"/>
        <v>Light</v>
      </c>
      <c r="P995" s="5" t="str">
        <f>_xlfn.XLOOKUP(Orders[[#This Row],[Customer ID]],customers!$A$2:$A$1001,customers!$I$2:$I$1001,"",0)</f>
        <v>No</v>
      </c>
    </row>
    <row r="996" spans="1:16" x14ac:dyDescent="0.3">
      <c r="A996" s="2" t="s">
        <v>6106</v>
      </c>
      <c r="B996" s="8">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s="5" t="str">
        <f>INDEX(products!$A$1:$G$49,MATCH(orders!$D996,products!$A$1:$A$49,0),MATCH(orders!I$1,products!$A$1:$G$1,0))</f>
        <v>Ara</v>
      </c>
      <c r="J996" s="5"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5" t="str">
        <f t="shared" si="46"/>
        <v>Arabia</v>
      </c>
      <c r="O996" s="5" t="str">
        <f t="shared" si="47"/>
        <v>Dark</v>
      </c>
      <c r="P996" s="5" t="str">
        <f>_xlfn.XLOOKUP(Orders[[#This Row],[Customer ID]],customers!$A$2:$A$1001,customers!$I$2:$I$1001,"",0)</f>
        <v>No</v>
      </c>
    </row>
    <row r="997" spans="1:16" x14ac:dyDescent="0.3">
      <c r="A997" s="2" t="s">
        <v>6111</v>
      </c>
      <c r="B997" s="8">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5" t="str">
        <f t="shared" si="46"/>
        <v>Robusta</v>
      </c>
      <c r="O997" s="5" t="str">
        <f t="shared" si="47"/>
        <v>Light</v>
      </c>
      <c r="P997" s="5" t="str">
        <f>_xlfn.XLOOKUP(Orders[[#This Row],[Customer ID]],customers!$A$2:$A$1001,customers!$I$2:$I$1001,"",0)</f>
        <v>No</v>
      </c>
    </row>
    <row r="998" spans="1:16" x14ac:dyDescent="0.3">
      <c r="A998" s="2" t="s">
        <v>6117</v>
      </c>
      <c r="B998" s="8">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5" t="str">
        <f t="shared" si="46"/>
        <v>Robusta</v>
      </c>
      <c r="O998" s="5" t="str">
        <f t="shared" si="47"/>
        <v>Medium</v>
      </c>
      <c r="P998" s="5" t="str">
        <f>_xlfn.XLOOKUP(Orders[[#This Row],[Customer ID]],customers!$A$2:$A$1001,customers!$I$2:$I$1001,"",0)</f>
        <v>No</v>
      </c>
    </row>
    <row r="999" spans="1:16" x14ac:dyDescent="0.3">
      <c r="A999" s="2" t="s">
        <v>6122</v>
      </c>
      <c r="B999" s="8">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5" t="str">
        <f t="shared" si="46"/>
        <v>Arabia</v>
      </c>
      <c r="O999" s="5" t="str">
        <f t="shared" si="47"/>
        <v>Medium</v>
      </c>
      <c r="P999" s="5" t="str">
        <f>_xlfn.XLOOKUP(Orders[[#This Row],[Customer ID]],customers!$A$2:$A$1001,customers!$I$2:$I$1001,"",0)</f>
        <v>No</v>
      </c>
    </row>
    <row r="1000" spans="1:16" x14ac:dyDescent="0.3">
      <c r="A1000" s="2" t="s">
        <v>6127</v>
      </c>
      <c r="B1000" s="8">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5" t="str">
        <f t="shared" si="46"/>
        <v>Arabia</v>
      </c>
      <c r="O1000" s="5" t="str">
        <f t="shared" si="47"/>
        <v>Dark</v>
      </c>
      <c r="P1000" s="5" t="str">
        <f>_xlfn.XLOOKUP(Orders[[#This Row],[Customer ID]],customers!$A$2:$A$1001,customers!$I$2:$I$1001,"",0)</f>
        <v>No</v>
      </c>
    </row>
    <row r="1001" spans="1:16" x14ac:dyDescent="0.3">
      <c r="A1001" s="2" t="s">
        <v>6133</v>
      </c>
      <c r="B1001" s="8">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5" t="str">
        <f t="shared" si="46"/>
        <v>Excelsa</v>
      </c>
      <c r="O1001" s="5" t="str">
        <f t="shared" si="47"/>
        <v>Medium</v>
      </c>
      <c r="P1001" s="5"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DEE9-D881-48EB-98C1-45336CA9F847}">
  <dimension ref="A1:M46"/>
  <sheetViews>
    <sheetView showGridLines="0" topLeftCell="F1" workbookViewId="0">
      <selection activeCell="X19" sqref="X19"/>
    </sheetView>
  </sheetViews>
  <sheetFormatPr defaultRowHeight="14.4" x14ac:dyDescent="0.3"/>
  <cols>
    <col min="1" max="1" width="12.5546875" bestFit="1" customWidth="1"/>
    <col min="2" max="2" width="11.5546875" customWidth="1"/>
    <col min="3" max="3" width="12.33203125" hidden="1" customWidth="1"/>
    <col min="4" max="4" width="12.6640625" bestFit="1" customWidth="1"/>
    <col min="5" max="5" width="7" bestFit="1" customWidth="1"/>
    <col min="6" max="6" width="6.44140625" bestFit="1" customWidth="1"/>
    <col min="7" max="7" width="7.88671875" bestFit="1" customWidth="1"/>
  </cols>
  <sheetData>
    <row r="1" spans="1:13" x14ac:dyDescent="0.3">
      <c r="A1" s="7" t="s">
        <v>6222</v>
      </c>
      <c r="D1" s="7" t="s">
        <v>6196</v>
      </c>
    </row>
    <row r="2" spans="1:13" x14ac:dyDescent="0.3">
      <c r="A2" s="7" t="s">
        <v>6216</v>
      </c>
      <c r="B2" s="7" t="s">
        <v>6217</v>
      </c>
      <c r="C2" s="7" t="s">
        <v>1</v>
      </c>
      <c r="D2" s="5" t="s">
        <v>6218</v>
      </c>
      <c r="E2" s="5" t="s">
        <v>6219</v>
      </c>
      <c r="F2" s="5" t="s">
        <v>6220</v>
      </c>
      <c r="G2" s="5" t="s">
        <v>6221</v>
      </c>
    </row>
    <row r="3" spans="1:13" x14ac:dyDescent="0.3">
      <c r="A3" s="5" t="s">
        <v>6199</v>
      </c>
      <c r="B3" s="5" t="s">
        <v>6200</v>
      </c>
      <c r="D3" s="13">
        <v>186.85499999999999</v>
      </c>
      <c r="E3" s="13">
        <v>305.97000000000003</v>
      </c>
      <c r="F3" s="13">
        <v>213.15999999999997</v>
      </c>
      <c r="G3" s="13">
        <v>123</v>
      </c>
    </row>
    <row r="4" spans="1:13" x14ac:dyDescent="0.3">
      <c r="B4" s="5" t="s">
        <v>6201</v>
      </c>
      <c r="D4" s="13">
        <v>251.96499999999997</v>
      </c>
      <c r="E4" s="13">
        <v>129.46</v>
      </c>
      <c r="F4" s="13">
        <v>434.03999999999996</v>
      </c>
      <c r="G4" s="13">
        <v>171.93999999999997</v>
      </c>
    </row>
    <row r="5" spans="1:13" x14ac:dyDescent="0.3">
      <c r="B5" s="5" t="s">
        <v>6202</v>
      </c>
      <c r="D5" s="13">
        <v>224.94499999999999</v>
      </c>
      <c r="E5" s="13">
        <v>349.12</v>
      </c>
      <c r="F5" s="13">
        <v>321.04000000000002</v>
      </c>
      <c r="G5" s="13">
        <v>126.035</v>
      </c>
    </row>
    <row r="6" spans="1:13" x14ac:dyDescent="0.3">
      <c r="B6" s="5" t="s">
        <v>6203</v>
      </c>
      <c r="D6" s="13">
        <v>307.12</v>
      </c>
      <c r="E6" s="13">
        <v>681.07499999999993</v>
      </c>
      <c r="F6" s="13">
        <v>533.70499999999993</v>
      </c>
      <c r="G6" s="13">
        <v>158.85</v>
      </c>
    </row>
    <row r="7" spans="1:13" x14ac:dyDescent="0.3">
      <c r="B7" s="5" t="s">
        <v>6204</v>
      </c>
      <c r="D7" s="13">
        <v>53.664999999999992</v>
      </c>
      <c r="E7" s="13">
        <v>83.025000000000006</v>
      </c>
      <c r="F7" s="13">
        <v>193.83499999999998</v>
      </c>
      <c r="G7" s="13">
        <v>68.039999999999992</v>
      </c>
    </row>
    <row r="8" spans="1:13" x14ac:dyDescent="0.3">
      <c r="B8" s="5" t="s">
        <v>6205</v>
      </c>
      <c r="D8" s="13">
        <v>163.01999999999998</v>
      </c>
      <c r="E8" s="13">
        <v>678.3599999999999</v>
      </c>
      <c r="F8" s="13">
        <v>171.04500000000002</v>
      </c>
      <c r="G8" s="13">
        <v>372.255</v>
      </c>
    </row>
    <row r="9" spans="1:13" x14ac:dyDescent="0.3">
      <c r="B9" s="5" t="s">
        <v>6206</v>
      </c>
      <c r="D9" s="13">
        <v>345.02</v>
      </c>
      <c r="E9" s="13">
        <v>273.86999999999995</v>
      </c>
      <c r="F9" s="13">
        <v>184.12999999999997</v>
      </c>
      <c r="G9" s="13">
        <v>201.11499999999998</v>
      </c>
    </row>
    <row r="10" spans="1:13" x14ac:dyDescent="0.3">
      <c r="B10" s="5" t="s">
        <v>6207</v>
      </c>
      <c r="D10" s="13">
        <v>334.89</v>
      </c>
      <c r="E10" s="13">
        <v>70.95</v>
      </c>
      <c r="F10" s="13">
        <v>134.23000000000002</v>
      </c>
      <c r="G10" s="13">
        <v>166.27499999999998</v>
      </c>
    </row>
    <row r="11" spans="1:13" x14ac:dyDescent="0.3">
      <c r="B11" s="5" t="s">
        <v>6208</v>
      </c>
      <c r="D11" s="13">
        <v>178.70999999999998</v>
      </c>
      <c r="E11" s="13">
        <v>166.1</v>
      </c>
      <c r="F11" s="13">
        <v>439.30999999999995</v>
      </c>
      <c r="G11" s="13">
        <v>492.9</v>
      </c>
    </row>
    <row r="12" spans="1:13" x14ac:dyDescent="0.3">
      <c r="B12" s="5" t="s">
        <v>6209</v>
      </c>
      <c r="D12" s="13">
        <v>301.98500000000001</v>
      </c>
      <c r="E12" s="13">
        <v>153.76499999999999</v>
      </c>
      <c r="F12" s="13">
        <v>215.55499999999998</v>
      </c>
      <c r="G12" s="13">
        <v>213.66499999999999</v>
      </c>
    </row>
    <row r="13" spans="1:13" x14ac:dyDescent="0.3">
      <c r="B13" s="5" t="s">
        <v>6210</v>
      </c>
      <c r="D13" s="13">
        <v>312.83499999999998</v>
      </c>
      <c r="E13" s="13">
        <v>63.249999999999993</v>
      </c>
      <c r="F13" s="13">
        <v>350.89500000000004</v>
      </c>
      <c r="G13" s="13">
        <v>96.405000000000001</v>
      </c>
    </row>
    <row r="14" spans="1:13" x14ac:dyDescent="0.3">
      <c r="B14" s="5" t="s">
        <v>6211</v>
      </c>
      <c r="D14" s="13">
        <v>265.62</v>
      </c>
      <c r="E14" s="13">
        <v>526.51499999999987</v>
      </c>
      <c r="F14" s="13">
        <v>187.06</v>
      </c>
      <c r="G14" s="13">
        <v>210.58999999999997</v>
      </c>
    </row>
    <row r="15" spans="1:13" x14ac:dyDescent="0.3">
      <c r="A15" s="5" t="s">
        <v>6212</v>
      </c>
      <c r="B15" s="5" t="s">
        <v>6200</v>
      </c>
      <c r="D15" s="13">
        <v>47.25</v>
      </c>
      <c r="E15" s="13">
        <v>65.805000000000007</v>
      </c>
      <c r="F15" s="13">
        <v>274.67500000000001</v>
      </c>
      <c r="G15" s="13">
        <v>179.22</v>
      </c>
      <c r="M15" t="s">
        <v>6215</v>
      </c>
    </row>
    <row r="16" spans="1:13" x14ac:dyDescent="0.3">
      <c r="B16" s="5" t="s">
        <v>6201</v>
      </c>
      <c r="D16" s="13">
        <v>745.44999999999993</v>
      </c>
      <c r="E16" s="13">
        <v>428.88499999999999</v>
      </c>
      <c r="F16" s="13">
        <v>194.17499999999998</v>
      </c>
      <c r="G16" s="13">
        <v>429.82999999999993</v>
      </c>
    </row>
    <row r="17" spans="1:7" x14ac:dyDescent="0.3">
      <c r="B17" s="5" t="s">
        <v>6202</v>
      </c>
      <c r="D17" s="13">
        <v>130.47</v>
      </c>
      <c r="E17" s="13">
        <v>271.48500000000001</v>
      </c>
      <c r="F17" s="13">
        <v>281.20499999999998</v>
      </c>
      <c r="G17" s="13">
        <v>231.63000000000002</v>
      </c>
    </row>
    <row r="18" spans="1:7" x14ac:dyDescent="0.3">
      <c r="B18" s="5" t="s">
        <v>6203</v>
      </c>
      <c r="D18" s="13">
        <v>27</v>
      </c>
      <c r="E18" s="13">
        <v>347.26</v>
      </c>
      <c r="F18" s="13">
        <v>147.51</v>
      </c>
      <c r="G18" s="13">
        <v>240.04</v>
      </c>
    </row>
    <row r="19" spans="1:7" x14ac:dyDescent="0.3">
      <c r="B19" s="5" t="s">
        <v>6204</v>
      </c>
      <c r="D19" s="13">
        <v>255.11499999999995</v>
      </c>
      <c r="E19" s="13">
        <v>541.73</v>
      </c>
      <c r="F19" s="13">
        <v>83.43</v>
      </c>
      <c r="G19" s="13">
        <v>59.079999999999991</v>
      </c>
    </row>
    <row r="20" spans="1:7" x14ac:dyDescent="0.3">
      <c r="B20" s="5" t="s">
        <v>6205</v>
      </c>
      <c r="D20" s="13">
        <v>584.78999999999985</v>
      </c>
      <c r="E20" s="13">
        <v>357.42999999999995</v>
      </c>
      <c r="F20" s="13">
        <v>355.34</v>
      </c>
      <c r="G20" s="13">
        <v>140.88</v>
      </c>
    </row>
    <row r="21" spans="1:7" x14ac:dyDescent="0.3">
      <c r="B21" s="5" t="s">
        <v>6206</v>
      </c>
      <c r="D21" s="13">
        <v>430.62</v>
      </c>
      <c r="E21" s="13">
        <v>227.42500000000001</v>
      </c>
      <c r="F21" s="13">
        <v>236.315</v>
      </c>
      <c r="G21" s="13">
        <v>414.58499999999992</v>
      </c>
    </row>
    <row r="22" spans="1:7" x14ac:dyDescent="0.3">
      <c r="B22" s="5" t="s">
        <v>6207</v>
      </c>
      <c r="D22" s="13">
        <v>22.5</v>
      </c>
      <c r="E22" s="13">
        <v>77.72</v>
      </c>
      <c r="F22" s="13">
        <v>60.5</v>
      </c>
      <c r="G22" s="13">
        <v>139.67999999999998</v>
      </c>
    </row>
    <row r="23" spans="1:7" x14ac:dyDescent="0.3">
      <c r="B23" s="5" t="s">
        <v>6208</v>
      </c>
      <c r="D23" s="13">
        <v>126.14999999999999</v>
      </c>
      <c r="E23" s="13">
        <v>195.11</v>
      </c>
      <c r="F23" s="13">
        <v>89.13</v>
      </c>
      <c r="G23" s="13">
        <v>302.65999999999997</v>
      </c>
    </row>
    <row r="24" spans="1:7" x14ac:dyDescent="0.3">
      <c r="B24" s="5" t="s">
        <v>6209</v>
      </c>
      <c r="D24" s="13">
        <v>376.03</v>
      </c>
      <c r="E24" s="13">
        <v>523.24</v>
      </c>
      <c r="F24" s="13">
        <v>440.96499999999997</v>
      </c>
      <c r="G24" s="13">
        <v>174.46999999999997</v>
      </c>
    </row>
    <row r="25" spans="1:7" x14ac:dyDescent="0.3">
      <c r="B25" s="5" t="s">
        <v>6210</v>
      </c>
      <c r="D25" s="13">
        <v>515.17999999999995</v>
      </c>
      <c r="E25" s="13">
        <v>142.56</v>
      </c>
      <c r="F25" s="13">
        <v>347.03999999999996</v>
      </c>
      <c r="G25" s="13">
        <v>104.08499999999999</v>
      </c>
    </row>
    <row r="26" spans="1:7" x14ac:dyDescent="0.3">
      <c r="B26" s="5" t="s">
        <v>6211</v>
      </c>
      <c r="D26" s="13">
        <v>95.859999999999985</v>
      </c>
      <c r="E26" s="13">
        <v>484.76</v>
      </c>
      <c r="F26" s="13">
        <v>94.17</v>
      </c>
      <c r="G26" s="13">
        <v>77.10499999999999</v>
      </c>
    </row>
    <row r="27" spans="1:7" x14ac:dyDescent="0.3">
      <c r="A27" s="5" t="s">
        <v>6213</v>
      </c>
      <c r="B27" s="5" t="s">
        <v>6200</v>
      </c>
      <c r="D27" s="13">
        <v>258.34500000000003</v>
      </c>
      <c r="E27" s="13">
        <v>139.625</v>
      </c>
      <c r="F27" s="13">
        <v>279.52000000000004</v>
      </c>
      <c r="G27" s="13">
        <v>160.19499999999999</v>
      </c>
    </row>
    <row r="28" spans="1:7" x14ac:dyDescent="0.3">
      <c r="B28" s="5" t="s">
        <v>6201</v>
      </c>
      <c r="D28" s="13">
        <v>342.2</v>
      </c>
      <c r="E28" s="13">
        <v>284.24999999999994</v>
      </c>
      <c r="F28" s="13">
        <v>251.83</v>
      </c>
      <c r="G28" s="13">
        <v>80.550000000000011</v>
      </c>
    </row>
    <row r="29" spans="1:7" x14ac:dyDescent="0.3">
      <c r="B29" s="5" t="s">
        <v>6202</v>
      </c>
      <c r="D29" s="13">
        <v>418.30499999999989</v>
      </c>
      <c r="E29" s="13">
        <v>468.125</v>
      </c>
      <c r="F29" s="13">
        <v>405.05500000000006</v>
      </c>
      <c r="G29" s="13">
        <v>253.15499999999997</v>
      </c>
    </row>
    <row r="30" spans="1:7" x14ac:dyDescent="0.3">
      <c r="B30" s="5" t="s">
        <v>6203</v>
      </c>
      <c r="D30" s="13">
        <v>102.32999999999998</v>
      </c>
      <c r="E30" s="13">
        <v>242.14000000000001</v>
      </c>
      <c r="F30" s="13">
        <v>554.875</v>
      </c>
      <c r="G30" s="13">
        <v>106.23999999999998</v>
      </c>
    </row>
    <row r="31" spans="1:7" x14ac:dyDescent="0.3">
      <c r="B31" s="5" t="s">
        <v>6204</v>
      </c>
      <c r="D31" s="13">
        <v>234.71999999999997</v>
      </c>
      <c r="E31" s="13">
        <v>133.08000000000001</v>
      </c>
      <c r="F31" s="13">
        <v>267.2</v>
      </c>
      <c r="G31" s="13">
        <v>272.68999999999994</v>
      </c>
    </row>
    <row r="32" spans="1:7" x14ac:dyDescent="0.3">
      <c r="B32" s="5" t="s">
        <v>6205</v>
      </c>
      <c r="D32" s="13">
        <v>430.39</v>
      </c>
      <c r="E32" s="13">
        <v>136.20500000000001</v>
      </c>
      <c r="F32" s="13">
        <v>209.6</v>
      </c>
      <c r="G32" s="13">
        <v>88.334999999999994</v>
      </c>
    </row>
    <row r="33" spans="1:7" x14ac:dyDescent="0.3">
      <c r="B33" s="5" t="s">
        <v>6206</v>
      </c>
      <c r="D33" s="13">
        <v>109.005</v>
      </c>
      <c r="E33" s="13">
        <v>393.57499999999999</v>
      </c>
      <c r="F33" s="13">
        <v>61.034999999999997</v>
      </c>
      <c r="G33" s="13">
        <v>199.48999999999998</v>
      </c>
    </row>
    <row r="34" spans="1:7" x14ac:dyDescent="0.3">
      <c r="B34" s="5" t="s">
        <v>6207</v>
      </c>
      <c r="D34" s="13">
        <v>287.52499999999998</v>
      </c>
      <c r="E34" s="13">
        <v>288.67</v>
      </c>
      <c r="F34" s="13">
        <v>125.58</v>
      </c>
      <c r="G34" s="13">
        <v>374.13499999999999</v>
      </c>
    </row>
    <row r="35" spans="1:7" x14ac:dyDescent="0.3">
      <c r="B35" s="5" t="s">
        <v>6208</v>
      </c>
      <c r="D35" s="13">
        <v>840.92999999999984</v>
      </c>
      <c r="E35" s="13">
        <v>409.875</v>
      </c>
      <c r="F35" s="13">
        <v>171.32999999999998</v>
      </c>
      <c r="G35" s="13">
        <v>221.43999999999997</v>
      </c>
    </row>
    <row r="36" spans="1:7" x14ac:dyDescent="0.3">
      <c r="B36" s="5" t="s">
        <v>6209</v>
      </c>
      <c r="D36" s="13">
        <v>299.07</v>
      </c>
      <c r="E36" s="13">
        <v>260.32499999999999</v>
      </c>
      <c r="F36" s="13">
        <v>584.64</v>
      </c>
      <c r="G36" s="13">
        <v>256.36500000000001</v>
      </c>
    </row>
    <row r="37" spans="1:7" x14ac:dyDescent="0.3">
      <c r="B37" s="5" t="s">
        <v>6210</v>
      </c>
      <c r="D37" s="13">
        <v>323.32499999999999</v>
      </c>
      <c r="E37" s="13">
        <v>565.57000000000005</v>
      </c>
      <c r="F37" s="13">
        <v>537.80999999999995</v>
      </c>
      <c r="G37" s="13">
        <v>189.47499999999999</v>
      </c>
    </row>
    <row r="38" spans="1:7" x14ac:dyDescent="0.3">
      <c r="B38" s="5" t="s">
        <v>6211</v>
      </c>
      <c r="D38" s="13">
        <v>399.48499999999996</v>
      </c>
      <c r="E38" s="13">
        <v>148.19999999999999</v>
      </c>
      <c r="F38" s="13">
        <v>388.21999999999997</v>
      </c>
      <c r="G38" s="13">
        <v>212.07499999999999</v>
      </c>
    </row>
    <row r="39" spans="1:7" x14ac:dyDescent="0.3">
      <c r="A39" s="5" t="s">
        <v>6214</v>
      </c>
      <c r="B39" s="5" t="s">
        <v>6200</v>
      </c>
      <c r="D39" s="13">
        <v>112.69499999999999</v>
      </c>
      <c r="E39" s="13">
        <v>166.32</v>
      </c>
      <c r="F39" s="13">
        <v>843.71499999999992</v>
      </c>
      <c r="G39" s="13">
        <v>146.685</v>
      </c>
    </row>
    <row r="40" spans="1:7" x14ac:dyDescent="0.3">
      <c r="B40" s="5" t="s">
        <v>6201</v>
      </c>
      <c r="D40" s="13">
        <v>114.87999999999998</v>
      </c>
      <c r="E40" s="13">
        <v>133.815</v>
      </c>
      <c r="F40" s="13">
        <v>91.175000000000011</v>
      </c>
      <c r="G40" s="13">
        <v>53.759999999999991</v>
      </c>
    </row>
    <row r="41" spans="1:7" x14ac:dyDescent="0.3">
      <c r="B41" s="5" t="s">
        <v>6202</v>
      </c>
      <c r="D41" s="13">
        <v>277.76</v>
      </c>
      <c r="E41" s="13">
        <v>175.41</v>
      </c>
      <c r="F41" s="13">
        <v>462.50999999999993</v>
      </c>
      <c r="G41" s="13">
        <v>399.52499999999998</v>
      </c>
    </row>
    <row r="42" spans="1:7" x14ac:dyDescent="0.3">
      <c r="B42" s="5" t="s">
        <v>6203</v>
      </c>
      <c r="D42" s="13">
        <v>197.89499999999998</v>
      </c>
      <c r="E42" s="13">
        <v>289.755</v>
      </c>
      <c r="F42" s="13">
        <v>88.545000000000002</v>
      </c>
      <c r="G42" s="13">
        <v>200.25499999999997</v>
      </c>
    </row>
    <row r="43" spans="1:7" x14ac:dyDescent="0.3">
      <c r="B43" s="5" t="s">
        <v>6204</v>
      </c>
      <c r="D43" s="13">
        <v>193.11499999999998</v>
      </c>
      <c r="E43" s="13">
        <v>212.49499999999998</v>
      </c>
      <c r="F43" s="13">
        <v>292.29000000000002</v>
      </c>
      <c r="G43" s="13">
        <v>304.46999999999997</v>
      </c>
    </row>
    <row r="44" spans="1:7" x14ac:dyDescent="0.3">
      <c r="B44" s="5" t="s">
        <v>6205</v>
      </c>
      <c r="D44" s="13">
        <v>179.79</v>
      </c>
      <c r="E44" s="13">
        <v>426.2</v>
      </c>
      <c r="F44" s="13">
        <v>170.08999999999997</v>
      </c>
      <c r="G44" s="13">
        <v>379.31</v>
      </c>
    </row>
    <row r="45" spans="1:7" x14ac:dyDescent="0.3">
      <c r="B45" s="5" t="s">
        <v>6206</v>
      </c>
      <c r="D45" s="13">
        <v>247.28999999999996</v>
      </c>
      <c r="E45" s="13">
        <v>246.685</v>
      </c>
      <c r="F45" s="13">
        <v>271.05499999999995</v>
      </c>
      <c r="G45" s="13">
        <v>141.69999999999999</v>
      </c>
    </row>
    <row r="46" spans="1:7" x14ac:dyDescent="0.3">
      <c r="B46" s="5" t="s">
        <v>6207</v>
      </c>
      <c r="D46" s="13">
        <v>116.39499999999998</v>
      </c>
      <c r="E46" s="13">
        <v>41.25</v>
      </c>
      <c r="F46" s="13">
        <v>15.54</v>
      </c>
      <c r="G46"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3C5A-39AA-4480-9809-3B5786DD7DF5}">
  <dimension ref="A1:B4"/>
  <sheetViews>
    <sheetView workbookViewId="0">
      <selection activeCell="D4" sqref="D4"/>
    </sheetView>
  </sheetViews>
  <sheetFormatPr defaultRowHeight="14.4" x14ac:dyDescent="0.3"/>
  <cols>
    <col min="1" max="1" width="14" bestFit="1" customWidth="1"/>
    <col min="2" max="2" width="11.6640625" bestFit="1" customWidth="1"/>
  </cols>
  <sheetData>
    <row r="1" spans="1:2" x14ac:dyDescent="0.3">
      <c r="A1" s="7" t="s">
        <v>6198</v>
      </c>
      <c r="B1" t="s">
        <v>6222</v>
      </c>
    </row>
    <row r="2" spans="1:2" x14ac:dyDescent="0.3">
      <c r="A2" s="11" t="s">
        <v>318</v>
      </c>
      <c r="B2" s="13">
        <v>6696.8649999999989</v>
      </c>
    </row>
    <row r="3" spans="1:2" x14ac:dyDescent="0.3">
      <c r="A3" s="11" t="s">
        <v>28</v>
      </c>
      <c r="B3" s="13">
        <v>2798.5050000000001</v>
      </c>
    </row>
    <row r="4" spans="1:2" x14ac:dyDescent="0.3">
      <c r="A4" s="11" t="s">
        <v>19</v>
      </c>
      <c r="B4" s="13">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A0935-D676-471E-9A34-368CEBD155F5}">
  <dimension ref="A1:B6"/>
  <sheetViews>
    <sheetView workbookViewId="0">
      <selection activeCell="P16" sqref="P16"/>
    </sheetView>
  </sheetViews>
  <sheetFormatPr defaultRowHeight="14.4" x14ac:dyDescent="0.3"/>
  <cols>
    <col min="1" max="1" width="15.109375" bestFit="1" customWidth="1"/>
    <col min="2" max="2" width="11.6640625" bestFit="1" customWidth="1"/>
  </cols>
  <sheetData>
    <row r="1" spans="1:2" x14ac:dyDescent="0.3">
      <c r="A1" s="7" t="s">
        <v>6198</v>
      </c>
      <c r="B1" t="s">
        <v>6222</v>
      </c>
    </row>
    <row r="2" spans="1:2" x14ac:dyDescent="0.3">
      <c r="A2" s="11" t="s">
        <v>5114</v>
      </c>
      <c r="B2" s="12">
        <v>317.06999999999994</v>
      </c>
    </row>
    <row r="3" spans="1:2" x14ac:dyDescent="0.3">
      <c r="A3" s="11" t="s">
        <v>5765</v>
      </c>
      <c r="B3" s="12">
        <v>307.04499999999996</v>
      </c>
    </row>
    <row r="4" spans="1:2" x14ac:dyDescent="0.3">
      <c r="A4" s="11" t="s">
        <v>2587</v>
      </c>
      <c r="B4" s="12">
        <v>289.11</v>
      </c>
    </row>
    <row r="5" spans="1:2" x14ac:dyDescent="0.3">
      <c r="A5" s="11" t="s">
        <v>1598</v>
      </c>
      <c r="B5" s="12">
        <v>281.67499999999995</v>
      </c>
    </row>
    <row r="6" spans="1:2" x14ac:dyDescent="0.3">
      <c r="A6" s="11" t="s">
        <v>3753</v>
      </c>
      <c r="B6" s="12">
        <v>278.01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4.4" x14ac:dyDescent="0.3"/>
  <cols>
    <col min="1" max="1" width="16.44140625" customWidth="1"/>
    <col min="2" max="2" width="15.6640625"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30" sqref="A63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orders</vt:lpstr>
      <vt:lpstr>Total Sales</vt:lpstr>
      <vt:lpstr>Sales by Counrty</vt:lpstr>
      <vt:lpstr>Top 5 Customers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Anasuya Kunnath</cp:lastModifiedBy>
  <cp:revision/>
  <dcterms:created xsi:type="dcterms:W3CDTF">2022-11-26T09:51:45Z</dcterms:created>
  <dcterms:modified xsi:type="dcterms:W3CDTF">2024-07-18T16:24:54Z</dcterms:modified>
  <cp:category/>
  <cp:contentStatus/>
</cp:coreProperties>
</file>